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78.xml" ContentType="application/vnd.openxmlformats-officedocument.drawingml.chartshapes+xml"/>
  <Override PartName="/xl/drawings/drawing98.xml" ContentType="application/vnd.openxmlformats-officedocument.drawingml.chartshapes+xml"/>
  <Override PartName="/xl/drawings/drawing66.xml" ContentType="application/vnd.openxmlformats-officedocument.drawingml.chartshapes+xml"/>
  <Override PartName="/xl/drawings/drawing89.xml" ContentType="application/vnd.openxmlformats-officedocument.drawingml.chartshapes+xml"/>
  <Override PartName="/xl/drawings/drawing50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8.xml" ContentType="application/vnd.openxmlformats-officedocument.drawingml.chartshapes+xml"/>
  <Override PartName="/xl/drawings/drawing31.xml" ContentType="application/vnd.openxmlformats-officedocument.drawingml.chartshapes+xml"/>
  <Override PartName="/xl/drawings/drawing34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workbook.xml" ContentType="application/vnd.openxmlformats-officedocument.spreadsheetml.sheet.main+xml"/>
  <Override PartName="/xl/chartsheets/sheet7.xml" ContentType="application/vnd.openxmlformats-officedocument.spreadsheetml.chartsheet+xml"/>
  <Override PartName="/xl/worksheets/sheet16.xml" ContentType="application/vnd.openxmlformats-officedocument.spreadsheetml.worksheet+xml"/>
  <Override PartName="/xl/charts/chart14.xml" ContentType="application/vnd.openxmlformats-officedocument.drawingml.chart+xml"/>
  <Override PartName="/xl/drawings/drawing97.xml" ContentType="application/vnd.openxmlformats-officedocument.drawing+xml"/>
  <Override PartName="/xl/drawings/drawing96.xml" ContentType="application/vnd.openxmlformats-officedocument.drawing+xml"/>
  <Override PartName="/xl/drawings/drawing95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drawings/drawing102.xml" ContentType="application/vnd.openxmlformats-officedocument.drawing+xml"/>
  <Override PartName="/xl/drawings/drawing94.xml" ContentType="application/vnd.openxmlformats-officedocument.drawing+xml"/>
  <Override PartName="/xl/drawings/drawing93.xml" ContentType="application/vnd.openxmlformats-officedocument.drawing+xml"/>
  <Override PartName="/xl/drawings/drawing92.xml" ContentType="application/vnd.openxmlformats-officedocument.drawing+xml"/>
  <Override PartName="/xl/drawings/drawing86.xml" ContentType="application/vnd.openxmlformats-officedocument.drawing+xml"/>
  <Override PartName="/xl/drawings/drawing85.xml" ContentType="application/vnd.openxmlformats-officedocument.drawing+xml"/>
  <Override PartName="/xl/drawings/drawing84.xml" ContentType="application/vnd.openxmlformats-officedocument.drawing+xml"/>
  <Override PartName="/xl/drawings/drawing83.xml" ContentType="application/vnd.openxmlformats-officedocument.drawing+xml"/>
  <Override PartName="/xl/drawings/drawing82.xml" ContentType="application/vnd.openxmlformats-officedocument.drawing+xml"/>
  <Override PartName="/xl/worksheets/sheet1.xml" ContentType="application/vnd.openxmlformats-officedocument.spreadsheetml.worksheet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worksheets/sheet17.xml" ContentType="application/vnd.openxmlformats-officedocument.spreadsheetml.worksheet+xml"/>
  <Override PartName="/xl/charts/chart13.xml" ContentType="application/vnd.openxmlformats-officedocument.drawingml.char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chartsheets/sheet1.xml" ContentType="application/vnd.openxmlformats-officedocument.spreadsheetml.chartsheet+xml"/>
  <Override PartName="/xl/worksheets/sheet9.xml" ContentType="application/vnd.openxmlformats-officedocument.spreadsheetml.worksheet+xml"/>
  <Override PartName="/xl/drawings/drawing81.xml" ContentType="application/vnd.openxmlformats-officedocument.drawing+xml"/>
  <Override PartName="/xl/drawings/drawing80.xml" ContentType="application/vnd.openxmlformats-officedocument.drawing+xml"/>
  <Override PartName="/xl/worksheets/sheet25.xml" ContentType="application/vnd.openxmlformats-officedocument.spreadsheetml.worksheet+xml"/>
  <Override PartName="/xl/charts/chart1.xml" ContentType="application/vnd.openxmlformats-officedocument.drawingml.char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worksheets/sheet79.xml" ContentType="application/vnd.openxmlformats-officedocument.spreadsheetml.worksheet+xml"/>
  <Override PartName="/xl/worksheets/sheet78.xml" ContentType="application/vnd.openxmlformats-officedocument.spreadsheetml.worksheet+xml"/>
  <Override PartName="/xl/chartsheets/sheet14.xml" ContentType="application/vnd.openxmlformats-officedocument.spreadsheetml.chartsheet+xml"/>
  <Override PartName="/xl/worksheets/sheet77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chartsheets/sheet6.xml" ContentType="application/vnd.openxmlformats-officedocument.spreadsheetml.chartshee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30.xml" ContentType="application/vnd.openxmlformats-officedocument.drawing+xml"/>
  <Override PartName="/xl/drawings/drawing29.xml" ContentType="application/vnd.openxmlformats-officedocument.drawing+xml"/>
  <Override PartName="/xl/worksheets/sheet23.xml" ContentType="application/vnd.openxmlformats-officedocument.spreadsheetml.workshee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worksheets/sheet22.xml" ContentType="application/vnd.openxmlformats-officedocument.spreadsheetml.worksheet+xml"/>
  <Override PartName="/xl/drawings/drawing32.xml" ContentType="application/vnd.openxmlformats-officedocument.drawing+xml"/>
  <Override PartName="/xl/drawings/drawing35.xml" ContentType="application/vnd.openxmlformats-officedocument.drawing+xml"/>
  <Override PartName="/xl/worksheets/sheet21.xml" ContentType="application/vnd.openxmlformats-officedocument.spreadsheetml.worksheet+xml"/>
  <Override PartName="/xl/charts/chart7.xml" ContentType="application/vnd.openxmlformats-officedocument.drawingml.chart+xml"/>
  <Override PartName="/xl/drawings/drawing33.xml" ContentType="application/vnd.openxmlformats-officedocument.drawing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drawings/drawing18.xml" ContentType="application/vnd.openxmlformats-officedocument.drawing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drawings/drawing15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harts/chart3.xml" ContentType="application/vnd.openxmlformats-officedocument.drawingml.chart+xml"/>
  <Override PartName="/xl/chartsheets/sheet5.xml" ContentType="application/vnd.openxmlformats-officedocument.spreadsheetml.chartsheet+xml"/>
  <Override PartName="/xl/charts/chart4.xml" ContentType="application/vnd.openxmlformats-officedocument.drawingml.chart+xml"/>
  <Override PartName="/xl/drawings/drawing22.xml" ContentType="application/vnd.openxmlformats-officedocument.drawing+xml"/>
  <Override PartName="/xl/worksheets/sheet24.xml" ContentType="application/vnd.openxmlformats-officedocument.spreadsheetml.worksheet+xml"/>
  <Override PartName="/xl/worksheets/sheet76.xml" ContentType="application/vnd.openxmlformats-officedocument.spreadsheetml.worksheet+xml"/>
  <Override PartName="/xl/worksheets/sheet75.xml" ContentType="application/vnd.openxmlformats-officedocument.spreadsheetml.worksheet+xml"/>
  <Override PartName="/xl/worksheets/sheet7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chartsheets/sheet8.xml" ContentType="application/vnd.openxmlformats-officedocument.spreadsheetml.chart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7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7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6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chartsheets/sheet9.xml" ContentType="application/vnd.openxmlformats-officedocument.spreadsheetml.chartsheet+xml"/>
  <Override PartName="/xl/worksheets/sheet5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3.xml" ContentType="application/vnd.openxmlformats-officedocument.spreadsheetml.worksheet+xml"/>
  <Override PartName="/xl/worksheets/sheet72.xml" ContentType="application/vnd.openxmlformats-officedocument.spreadsheetml.worksheet+xml"/>
  <Override PartName="/xl/worksheets/sheet71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63.xml" ContentType="application/vnd.openxmlformats-officedocument.spreadsheetml.worksheet+xml"/>
  <Override PartName="/xl/worksheets/sheet62.xml" ContentType="application/vnd.openxmlformats-officedocument.spreadsheetml.worksheet+xml"/>
  <Override PartName="/xl/worksheets/sheet61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54.xml" ContentType="application/vnd.openxmlformats-officedocument.spreadsheetml.worksheet+xml"/>
  <Override PartName="/xl/worksheets/sheet53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chartsheets/sheet12.xml" ContentType="application/vnd.openxmlformats-officedocument.spreadsheetml.chartsheet+xml"/>
  <Override PartName="/xl/worksheets/sheet60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drawings/drawing36.xml" ContentType="application/vnd.openxmlformats-officedocument.drawing+xml"/>
  <Override PartName="/xl/drawings/drawing27.xml" ContentType="application/vnd.openxmlformats-officedocument.drawing+xml"/>
  <Override PartName="/xl/drawings/drawing37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charts/chart9.xml" ContentType="application/vnd.openxmlformats-officedocument.drawingml.chart+xml"/>
  <Override PartName="/xl/chartsheets/sheet3.xml" ContentType="application/vnd.openxmlformats-officedocument.spreadsheetml.chartsheet+xml"/>
  <Override PartName="/xl/drawings/drawing57.xml" ContentType="application/vnd.openxmlformats-officedocument.drawing+xml"/>
  <Override PartName="/xl/drawings/drawing56.xml" ContentType="application/vnd.openxmlformats-officedocument.drawing+xml"/>
  <Override PartName="/xl/drawings/drawing55.xml" ContentType="application/vnd.openxmlformats-officedocument.drawing+xml"/>
  <Override PartName="/xl/drawings/drawing49.xml" ContentType="application/vnd.openxmlformats-officedocument.drawing+xml"/>
  <Override PartName="/xl/charts/chart8.xml" ContentType="application/vnd.openxmlformats-officedocument.drawingml.chart+xml"/>
  <Override PartName="/xl/chartsheets/sheet4.xml" ContentType="application/vnd.openxmlformats-officedocument.spreadsheetml.chartsheet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charts/chart10.xml" ContentType="application/vnd.openxmlformats-officedocument.drawingml.chart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12.xml" ContentType="application/vnd.openxmlformats-officedocument.drawingml.chart+xml"/>
  <Override PartName="/xl/worksheets/sheet18.xml" ContentType="application/vnd.openxmlformats-officedocument.spreadsheetml.worksheet+xml"/>
  <Override PartName="/xl/drawings/drawing79.xml" ContentType="application/vnd.openxmlformats-officedocument.drawing+xml"/>
  <Override PartName="/xl/drawings/drawing73.xml" ContentType="application/vnd.openxmlformats-officedocument.drawing+xml"/>
  <Override PartName="/xl/drawings/drawing72.xml" ContentType="application/vnd.openxmlformats-officedocument.drawing+xml"/>
  <Override PartName="/xl/drawings/drawing71.xml" ContentType="application/vnd.openxmlformats-officedocument.drawing+xml"/>
  <Override PartName="/xl/worksheets/sheet20.xml" ContentType="application/vnd.openxmlformats-officedocument.spreadsheetml.worksheet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11.xml" ContentType="application/vnd.openxmlformats-officedocument.drawingml.chart+xml"/>
  <Override PartName="/xl/worksheets/sheet19.xml" ContentType="application/vnd.openxmlformats-officedocument.spreadsheetml.worksheet+xml"/>
  <Override PartName="/xl/drawings/drawing48.xml" ContentType="application/vnd.openxmlformats-officedocument.drawing+xml"/>
  <Override PartName="/xl/drawings/drawing58.xml" ContentType="application/vnd.openxmlformats-officedocument.drawing+xml"/>
  <Override PartName="/xl/drawings/drawing41.xml" ContentType="application/vnd.openxmlformats-officedocument.drawing+xml"/>
  <Override PartName="/xl/drawings/drawing44.xml" ContentType="application/vnd.openxmlformats-officedocument.drawing+xml"/>
  <Override PartName="/xl/drawings/drawing38.xml" ContentType="application/vnd.openxmlformats-officedocument.drawing+xml"/>
  <Override PartName="/xl/drawings/drawing47.xml" ContentType="application/vnd.openxmlformats-officedocument.drawing+xml"/>
  <Override PartName="/xl/drawings/drawing46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3.xml" ContentType="application/vnd.openxmlformats-officedocument.drawing+xml"/>
  <Override PartName="/xl/drawings/drawing45.xml" ContentType="application/vnd.openxmlformats-officedocument.drawing+xml"/>
  <Override PartName="/xl/drawings/drawing42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95" windowWidth="15480" windowHeight="10560" tabRatio="887" firstSheet="74" activeTab="77"/>
  </bookViews>
  <sheets>
    <sheet name="المحتويات" sheetId="21" r:id="rId1"/>
    <sheet name="Cont" sheetId="22" r:id="rId2"/>
    <sheet name="Con-GR" sheetId="23" r:id="rId3"/>
    <sheet name="chapter1" sheetId="24" r:id="rId4"/>
    <sheet name="1" sheetId="25" r:id="rId5"/>
    <sheet name="2" sheetId="26" r:id="rId6"/>
    <sheet name="3" sheetId="27" r:id="rId7"/>
    <sheet name="4" sheetId="28" r:id="rId8"/>
    <sheet name="5" sheetId="29" r:id="rId9"/>
    <sheet name="Chart1" sheetId="30" r:id="rId10"/>
    <sheet name="6" sheetId="31" r:id="rId11"/>
    <sheet name="chapter2" sheetId="33" r:id="rId12"/>
    <sheet name="Map Births" sheetId="145" r:id="rId13"/>
    <sheet name="B1" sheetId="35" r:id="rId14"/>
    <sheet name="Chart2" sheetId="36" r:id="rId15"/>
    <sheet name="B2" sheetId="37" r:id="rId16"/>
    <sheet name="B3" sheetId="38" r:id="rId17"/>
    <sheet name="B4" sheetId="39" r:id="rId18"/>
    <sheet name="B5" sheetId="146" r:id="rId19"/>
    <sheet name="B6-1" sheetId="41" r:id="rId20"/>
    <sheet name="B6-2" sheetId="42" r:id="rId21"/>
    <sheet name="B6-3" sheetId="43" r:id="rId22"/>
    <sheet name="Chart3" sheetId="44" r:id="rId23"/>
    <sheet name="Chart4" sheetId="45" r:id="rId24"/>
    <sheet name="B7" sheetId="46" r:id="rId25"/>
    <sheet name="B8" sheetId="47" r:id="rId26"/>
    <sheet name="B9" sheetId="48" r:id="rId27"/>
    <sheet name="Chart5" sheetId="49" r:id="rId28"/>
    <sheet name="B10" sheetId="50" r:id="rId29"/>
    <sheet name="Chart6" sheetId="51" r:id="rId30"/>
    <sheet name="B11" sheetId="52" r:id="rId31"/>
    <sheet name="Chart7" sheetId="53" r:id="rId32"/>
    <sheet name="B12-1" sheetId="54" r:id="rId33"/>
    <sheet name="B12-2" sheetId="55" r:id="rId34"/>
    <sheet name="B12-3" sheetId="56" r:id="rId35"/>
    <sheet name="B13-1" sheetId="57" r:id="rId36"/>
    <sheet name="B13-2" sheetId="58" r:id="rId37"/>
    <sheet name="B13-3" sheetId="59" r:id="rId38"/>
    <sheet name="B13-4" sheetId="60" r:id="rId39"/>
    <sheet name="B13-5" sheetId="61" r:id="rId40"/>
    <sheet name="B14-1" sheetId="62" r:id="rId41"/>
    <sheet name="B14-2" sheetId="63" r:id="rId42"/>
    <sheet name="B14-3" sheetId="64" r:id="rId43"/>
    <sheet name="B15-1" sheetId="65" r:id="rId44"/>
    <sheet name="B15-2" sheetId="66" r:id="rId45"/>
    <sheet name="B15-3" sheetId="67" r:id="rId46"/>
    <sheet name="Chart8" sheetId="68" r:id="rId47"/>
    <sheet name="B15-4" sheetId="69" r:id="rId48"/>
    <sheet name="B16-1" sheetId="70" r:id="rId49"/>
    <sheet name="B16-2" sheetId="71" r:id="rId50"/>
    <sheet name="B16-3" sheetId="72" r:id="rId51"/>
    <sheet name="B17" sheetId="73" r:id="rId52"/>
    <sheet name="B18" sheetId="74" r:id="rId53"/>
    <sheet name="B19" sheetId="75" r:id="rId54"/>
    <sheet name="chapter3" sheetId="77" r:id="rId55"/>
    <sheet name="Map Deaths" sheetId="161" r:id="rId56"/>
    <sheet name="D-1" sheetId="79" r:id="rId57"/>
    <sheet name="D-2" sheetId="80" r:id="rId58"/>
    <sheet name="D-3" sheetId="81" r:id="rId59"/>
    <sheet name="Chart9" sheetId="82" r:id="rId60"/>
    <sheet name="D-4" sheetId="83" r:id="rId61"/>
    <sheet name="Chart10" sheetId="149" r:id="rId62"/>
    <sheet name="D-5" sheetId="85" r:id="rId63"/>
    <sheet name="D-6" sheetId="86" r:id="rId64"/>
    <sheet name="Chart11" sheetId="87" r:id="rId65"/>
    <sheet name="D-7" sheetId="88" r:id="rId66"/>
    <sheet name="D-8" sheetId="89" r:id="rId67"/>
    <sheet name="D-9-1" sheetId="90" r:id="rId68"/>
    <sheet name="D-9-2" sheetId="91" r:id="rId69"/>
    <sheet name="D-9-3" sheetId="92" r:id="rId70"/>
    <sheet name="D-10" sheetId="93" r:id="rId71"/>
    <sheet name="Chart12" sheetId="94" r:id="rId72"/>
    <sheet name="D-11-1" sheetId="158" r:id="rId73"/>
    <sheet name="D-11-2" sheetId="160" r:id="rId74"/>
    <sheet name="D-11-3" sheetId="159" r:id="rId75"/>
    <sheet name="D-12" sheetId="98" r:id="rId76"/>
    <sheet name="D-13-1" sheetId="174" r:id="rId77"/>
    <sheet name="D-13-2" sheetId="175" r:id="rId78"/>
    <sheet name="D-13-3" sheetId="176" r:id="rId79"/>
    <sheet name="chapter 4" sheetId="110" r:id="rId80"/>
    <sheet name="Map Infant Deaths" sheetId="162" r:id="rId81"/>
    <sheet name="ID-1" sheetId="112" r:id="rId82"/>
    <sheet name="Chart13" sheetId="113" r:id="rId83"/>
    <sheet name="ID-2" sheetId="114" r:id="rId84"/>
    <sheet name="ID-3" sheetId="115" r:id="rId85"/>
    <sheet name="ID-4" sheetId="116" r:id="rId86"/>
    <sheet name="ID-5-1" sheetId="117" r:id="rId87"/>
    <sheet name="ID5-2" sheetId="118" r:id="rId88"/>
    <sheet name="ID5-3" sheetId="119" r:id="rId89"/>
    <sheet name="ID-6" sheetId="120" r:id="rId90"/>
    <sheet name="Chart14" sheetId="121" r:id="rId91"/>
    <sheet name="ID-7" sheetId="172" r:id="rId92"/>
    <sheet name="CHAPTER 5" sheetId="128" r:id="rId93"/>
    <sheet name="DP-1" sheetId="150" r:id="rId94"/>
    <sheet name="DP-2" sheetId="165" r:id="rId95"/>
    <sheet name="DP-3" sheetId="164" r:id="rId96"/>
  </sheets>
  <externalReferences>
    <externalReference r:id="rId97"/>
    <externalReference r:id="rId98"/>
  </externalReferences>
  <definedNames>
    <definedName name="_xlnm.Print_Area" localSheetId="4">'1'!$A$1:$I$18</definedName>
    <definedName name="_xlnm.Print_Area" localSheetId="5">'2'!$A$1:$G$17</definedName>
    <definedName name="_xlnm.Print_Area" localSheetId="6">'3'!$A$1:$N$17</definedName>
    <definedName name="_xlnm.Print_Area" localSheetId="7">'4'!$A$1:$K$16</definedName>
    <definedName name="_xlnm.Print_Area" localSheetId="8">'5'!$A$1:$K$16</definedName>
    <definedName name="_xlnm.Print_Area" localSheetId="10">'6'!$A$1:$K$16</definedName>
    <definedName name="_xlnm.Print_Area" localSheetId="28">'B10'!$A$1:$N$16</definedName>
    <definedName name="_xlnm.Print_Area" localSheetId="30">'B11'!$A$1:$K$16</definedName>
    <definedName name="_xlnm.Print_Area" localSheetId="37">'B13-3'!$A$1:$L$19</definedName>
    <definedName name="_xlnm.Print_Area" localSheetId="45">'B15-3'!$A$1:$L$17</definedName>
    <definedName name="_xlnm.Print_Area" localSheetId="51">'B17'!$A$1:$K$21</definedName>
    <definedName name="_xlnm.Print_Area" localSheetId="52">'B18'!$A$1:$N$46</definedName>
    <definedName name="_xlnm.Print_Area" localSheetId="53">'B19'!$A$1:$N$46</definedName>
    <definedName name="_xlnm.Print_Area" localSheetId="15">'B2'!$A$1:$K$16</definedName>
    <definedName name="_xlnm.Print_Area" localSheetId="16">'B3'!$A$1:$N$17</definedName>
    <definedName name="_xlnm.Print_Area" localSheetId="17">'B4'!$A$1:$O$16</definedName>
    <definedName name="_xlnm.Print_Area" localSheetId="18">'B5'!$A$1:$K$15</definedName>
    <definedName name="_xlnm.Print_Area" localSheetId="19">'B6-1'!$A$1:$Q$33</definedName>
    <definedName name="_xlnm.Print_Area" localSheetId="20">'B6-2'!$A$1:$Q$33</definedName>
    <definedName name="_xlnm.Print_Area" localSheetId="21">'B6-3'!$A$1:$Q$33</definedName>
    <definedName name="_xlnm.Print_Area" localSheetId="25">'B8'!$A$1:$M$33</definedName>
    <definedName name="_xlnm.Print_Area" localSheetId="26">'B9'!$A$1:$Q$14</definedName>
    <definedName name="_xlnm.Print_Area" localSheetId="79">'chapter 4'!$A$1</definedName>
    <definedName name="_xlnm.Print_Area" localSheetId="92">'CHAPTER 5'!$A$1</definedName>
    <definedName name="_xlnm.Print_Area" localSheetId="11">chapter2!$A$1:$B$1</definedName>
    <definedName name="_xlnm.Print_Area" localSheetId="54">chapter3!$A$1</definedName>
    <definedName name="_xlnm.Print_Area" localSheetId="1">Cont!$A$1:$D$86</definedName>
    <definedName name="_xlnm.Print_Area" localSheetId="56">'D-1'!$A$1:$M$16</definedName>
    <definedName name="_xlnm.Print_Area" localSheetId="70">'D-10'!$A$1:$Q$14</definedName>
    <definedName name="_xlnm.Print_Area" localSheetId="72">'D-11-1'!$A$1:$N$47</definedName>
    <definedName name="_xlnm.Print_Area" localSheetId="73">'D-11-2'!$A$1:$N$47</definedName>
    <definedName name="_xlnm.Print_Area" localSheetId="74">'D-11-3'!$A$1:$N$47</definedName>
    <definedName name="_xlnm.Print_Area" localSheetId="75">'D-12'!$A$1:$M$22</definedName>
    <definedName name="_xlnm.Print_Area" localSheetId="76">'D-13-1'!$A$1:$Y$134</definedName>
    <definedName name="_xlnm.Print_Area" localSheetId="77">'D-13-2'!$A$1:$Y$134</definedName>
    <definedName name="_xlnm.Print_Area" localSheetId="78">'D-13-3'!$A$1:$Y$134</definedName>
    <definedName name="_xlnm.Print_Area" localSheetId="57">'D-2'!$A$1:$O$15</definedName>
    <definedName name="_xlnm.Print_Area" localSheetId="58">'D-3'!$A$1:$K$19</definedName>
    <definedName name="_xlnm.Print_Area" localSheetId="60">'D-4'!$A$1:$K$33</definedName>
    <definedName name="_xlnm.Print_Area" localSheetId="63">'D-6'!$A$1:$E$13</definedName>
    <definedName name="_xlnm.Print_Area" localSheetId="93">'DP-1'!$A$1:$K$22</definedName>
    <definedName name="_xlnm.Print_Area" localSheetId="94">'DP-2'!$A$1:$K$23</definedName>
    <definedName name="_xlnm.Print_Area" localSheetId="95">'DP-3'!$A$1:$K$23</definedName>
    <definedName name="_xlnm.Print_Area" localSheetId="81">'ID-1'!$A$1:$K$16</definedName>
    <definedName name="_xlnm.Print_Area" localSheetId="89">'ID-6'!$A$1:$E$12</definedName>
    <definedName name="_xlnm.Print_Area" localSheetId="91">'ID-7'!$A$1:$H$59</definedName>
    <definedName name="_xlnm.Print_Area" localSheetId="12">'Map Births'!$A$1:$K$57</definedName>
    <definedName name="_xlnm.Print_Titles" localSheetId="1">Cont!$1:$2</definedName>
    <definedName name="_xlnm.Print_Titles" localSheetId="76">'D-13-1'!$1:$6</definedName>
    <definedName name="_xlnm.Print_Titles" localSheetId="77">'D-13-2'!$1:$6</definedName>
    <definedName name="_xlnm.Print_Titles" localSheetId="78">'D-13-3'!$1:$6</definedName>
    <definedName name="_xlnm.Print_Titles" localSheetId="66">'D-8'!$1:$6</definedName>
    <definedName name="_xlnm.Print_Titles" localSheetId="67">'D-9-1'!$1:$7</definedName>
    <definedName name="_xlnm.Print_Titles" localSheetId="68">'D-9-2'!$1:$7</definedName>
    <definedName name="_xlnm.Print_Titles" localSheetId="69">'D-9-3'!$1:$7</definedName>
    <definedName name="_xlnm.Print_Titles" localSheetId="91">'ID-7'!$1:$5</definedName>
  </definedNames>
  <calcPr calcId="145621"/>
</workbook>
</file>

<file path=xl/calcChain.xml><?xml version="1.0" encoding="utf-8"?>
<calcChain xmlns="http://schemas.openxmlformats.org/spreadsheetml/2006/main">
  <c r="D45" i="172" l="1"/>
  <c r="C26" i="88"/>
  <c r="D26" i="88"/>
  <c r="E26" i="88"/>
  <c r="B13" i="86"/>
  <c r="D13" i="86"/>
  <c r="C13" i="86"/>
  <c r="C17" i="65"/>
  <c r="G19" i="59" l="1"/>
  <c r="F7" i="176"/>
  <c r="G7" i="176"/>
  <c r="H7" i="176"/>
  <c r="I7" i="176"/>
  <c r="J7" i="176"/>
  <c r="K7" i="176"/>
  <c r="L7" i="176"/>
  <c r="M7" i="176"/>
  <c r="N7" i="176"/>
  <c r="O7" i="176"/>
  <c r="P7" i="176"/>
  <c r="Q7" i="176"/>
  <c r="R7" i="176"/>
  <c r="S7" i="176"/>
  <c r="T7" i="176"/>
  <c r="U7" i="176"/>
  <c r="V7" i="176"/>
  <c r="F8" i="176"/>
  <c r="G8" i="176"/>
  <c r="H8" i="176"/>
  <c r="I8" i="176"/>
  <c r="J8" i="176"/>
  <c r="K8" i="176"/>
  <c r="L8" i="176"/>
  <c r="M8" i="176"/>
  <c r="N8" i="176"/>
  <c r="O8" i="176"/>
  <c r="P8" i="176"/>
  <c r="Q8" i="176"/>
  <c r="R8" i="176"/>
  <c r="S8" i="176"/>
  <c r="T8" i="176"/>
  <c r="U8" i="176"/>
  <c r="V8" i="176"/>
  <c r="F9" i="176"/>
  <c r="G9" i="176"/>
  <c r="H9" i="176"/>
  <c r="I9" i="176"/>
  <c r="J9" i="176"/>
  <c r="K9" i="176"/>
  <c r="L9" i="176"/>
  <c r="M9" i="176"/>
  <c r="N9" i="176"/>
  <c r="O9" i="176"/>
  <c r="P9" i="176"/>
  <c r="Q9" i="176"/>
  <c r="R9" i="176"/>
  <c r="S9" i="176"/>
  <c r="T9" i="176"/>
  <c r="U9" i="176"/>
  <c r="V9" i="176"/>
  <c r="F10" i="176"/>
  <c r="G10" i="176"/>
  <c r="H10" i="176"/>
  <c r="I10" i="176"/>
  <c r="J10" i="176"/>
  <c r="K10" i="176"/>
  <c r="L10" i="176"/>
  <c r="M10" i="176"/>
  <c r="N10" i="176"/>
  <c r="O10" i="176"/>
  <c r="P10" i="176"/>
  <c r="Q10" i="176"/>
  <c r="R10" i="176"/>
  <c r="S10" i="176"/>
  <c r="T10" i="176"/>
  <c r="U10" i="176"/>
  <c r="V10" i="176"/>
  <c r="F11" i="176"/>
  <c r="G11" i="176"/>
  <c r="H11" i="176"/>
  <c r="I11" i="176"/>
  <c r="J11" i="176"/>
  <c r="K11" i="176"/>
  <c r="L11" i="176"/>
  <c r="M11" i="176"/>
  <c r="N11" i="176"/>
  <c r="O11" i="176"/>
  <c r="P11" i="176"/>
  <c r="Q11" i="176"/>
  <c r="R11" i="176"/>
  <c r="S11" i="176"/>
  <c r="T11" i="176"/>
  <c r="U11" i="176"/>
  <c r="V11" i="176"/>
  <c r="F12" i="176"/>
  <c r="G12" i="176"/>
  <c r="H12" i="176"/>
  <c r="I12" i="176"/>
  <c r="J12" i="176"/>
  <c r="K12" i="176"/>
  <c r="L12" i="176"/>
  <c r="M12" i="176"/>
  <c r="N12" i="176"/>
  <c r="O12" i="176"/>
  <c r="P12" i="176"/>
  <c r="Q12" i="176"/>
  <c r="R12" i="176"/>
  <c r="S12" i="176"/>
  <c r="T12" i="176"/>
  <c r="U12" i="176"/>
  <c r="V12" i="176"/>
  <c r="F13" i="176"/>
  <c r="G13" i="176"/>
  <c r="H13" i="176"/>
  <c r="I13" i="176"/>
  <c r="J13" i="176"/>
  <c r="K13" i="176"/>
  <c r="L13" i="176"/>
  <c r="M13" i="176"/>
  <c r="N13" i="176"/>
  <c r="O13" i="176"/>
  <c r="P13" i="176"/>
  <c r="Q13" i="176"/>
  <c r="R13" i="176"/>
  <c r="S13" i="176"/>
  <c r="T13" i="176"/>
  <c r="U13" i="176"/>
  <c r="V13" i="176"/>
  <c r="F14" i="176"/>
  <c r="G14" i="176"/>
  <c r="H14" i="176"/>
  <c r="I14" i="176"/>
  <c r="J14" i="176"/>
  <c r="K14" i="176"/>
  <c r="L14" i="176"/>
  <c r="M14" i="176"/>
  <c r="N14" i="176"/>
  <c r="O14" i="176"/>
  <c r="P14" i="176"/>
  <c r="Q14" i="176"/>
  <c r="R14" i="176"/>
  <c r="S14" i="176"/>
  <c r="T14" i="176"/>
  <c r="U14" i="176"/>
  <c r="V14" i="176"/>
  <c r="F15" i="176"/>
  <c r="G15" i="176"/>
  <c r="H15" i="176"/>
  <c r="I15" i="176"/>
  <c r="J15" i="176"/>
  <c r="K15" i="176"/>
  <c r="L15" i="176"/>
  <c r="M15" i="176"/>
  <c r="N15" i="176"/>
  <c r="O15" i="176"/>
  <c r="P15" i="176"/>
  <c r="Q15" i="176"/>
  <c r="R15" i="176"/>
  <c r="S15" i="176"/>
  <c r="T15" i="176"/>
  <c r="U15" i="176"/>
  <c r="V15" i="176"/>
  <c r="F16" i="176"/>
  <c r="G16" i="176"/>
  <c r="H16" i="176"/>
  <c r="I16" i="176"/>
  <c r="J16" i="176"/>
  <c r="K16" i="176"/>
  <c r="L16" i="176"/>
  <c r="M16" i="176"/>
  <c r="N16" i="176"/>
  <c r="O16" i="176"/>
  <c r="P16" i="176"/>
  <c r="Q16" i="176"/>
  <c r="R16" i="176"/>
  <c r="S16" i="176"/>
  <c r="T16" i="176"/>
  <c r="U16" i="176"/>
  <c r="V16" i="176"/>
  <c r="F17" i="176"/>
  <c r="G17" i="176"/>
  <c r="H17" i="176"/>
  <c r="I17" i="176"/>
  <c r="J17" i="176"/>
  <c r="K17" i="176"/>
  <c r="L17" i="176"/>
  <c r="M17" i="176"/>
  <c r="N17" i="176"/>
  <c r="O17" i="176"/>
  <c r="P17" i="176"/>
  <c r="Q17" i="176"/>
  <c r="R17" i="176"/>
  <c r="S17" i="176"/>
  <c r="T17" i="176"/>
  <c r="U17" i="176"/>
  <c r="V17" i="176"/>
  <c r="F18" i="176"/>
  <c r="G18" i="176"/>
  <c r="H18" i="176"/>
  <c r="I18" i="176"/>
  <c r="J18" i="176"/>
  <c r="K18" i="176"/>
  <c r="L18" i="176"/>
  <c r="M18" i="176"/>
  <c r="N18" i="176"/>
  <c r="O18" i="176"/>
  <c r="P18" i="176"/>
  <c r="Q18" i="176"/>
  <c r="R18" i="176"/>
  <c r="S18" i="176"/>
  <c r="T18" i="176"/>
  <c r="U18" i="176"/>
  <c r="V18" i="176"/>
  <c r="F19" i="176"/>
  <c r="G19" i="176"/>
  <c r="H19" i="176"/>
  <c r="I19" i="176"/>
  <c r="J19" i="176"/>
  <c r="K19" i="176"/>
  <c r="L19" i="176"/>
  <c r="M19" i="176"/>
  <c r="N19" i="176"/>
  <c r="O19" i="176"/>
  <c r="P19" i="176"/>
  <c r="Q19" i="176"/>
  <c r="R19" i="176"/>
  <c r="S19" i="176"/>
  <c r="T19" i="176"/>
  <c r="U19" i="176"/>
  <c r="V19" i="176"/>
  <c r="F20" i="176"/>
  <c r="G20" i="176"/>
  <c r="H20" i="176"/>
  <c r="I20" i="176"/>
  <c r="J20" i="176"/>
  <c r="K20" i="176"/>
  <c r="L20" i="176"/>
  <c r="M20" i="176"/>
  <c r="N20" i="176"/>
  <c r="O20" i="176"/>
  <c r="P20" i="176"/>
  <c r="Q20" i="176"/>
  <c r="R20" i="176"/>
  <c r="S20" i="176"/>
  <c r="T20" i="176"/>
  <c r="U20" i="176"/>
  <c r="V20" i="176"/>
  <c r="F21" i="176"/>
  <c r="G21" i="176"/>
  <c r="H21" i="176"/>
  <c r="I21" i="176"/>
  <c r="J21" i="176"/>
  <c r="K21" i="176"/>
  <c r="L21" i="176"/>
  <c r="M21" i="176"/>
  <c r="N21" i="176"/>
  <c r="O21" i="176"/>
  <c r="P21" i="176"/>
  <c r="Q21" i="176"/>
  <c r="R21" i="176"/>
  <c r="S21" i="176"/>
  <c r="T21" i="176"/>
  <c r="U21" i="176"/>
  <c r="V21" i="176"/>
  <c r="F22" i="176"/>
  <c r="G22" i="176"/>
  <c r="H22" i="176"/>
  <c r="I22" i="176"/>
  <c r="J22" i="176"/>
  <c r="K22" i="176"/>
  <c r="L22" i="176"/>
  <c r="M22" i="176"/>
  <c r="N22" i="176"/>
  <c r="O22" i="176"/>
  <c r="P22" i="176"/>
  <c r="Q22" i="176"/>
  <c r="R22" i="176"/>
  <c r="S22" i="176"/>
  <c r="T22" i="176"/>
  <c r="U22" i="176"/>
  <c r="V22" i="176"/>
  <c r="F23" i="176"/>
  <c r="G23" i="176"/>
  <c r="H23" i="176"/>
  <c r="I23" i="176"/>
  <c r="J23" i="176"/>
  <c r="K23" i="176"/>
  <c r="L23" i="176"/>
  <c r="M23" i="176"/>
  <c r="N23" i="176"/>
  <c r="O23" i="176"/>
  <c r="P23" i="176"/>
  <c r="Q23" i="176"/>
  <c r="R23" i="176"/>
  <c r="S23" i="176"/>
  <c r="T23" i="176"/>
  <c r="U23" i="176"/>
  <c r="V23" i="176"/>
  <c r="F24" i="176"/>
  <c r="G24" i="176"/>
  <c r="H24" i="176"/>
  <c r="I24" i="176"/>
  <c r="J24" i="176"/>
  <c r="K24" i="176"/>
  <c r="L24" i="176"/>
  <c r="M24" i="176"/>
  <c r="N24" i="176"/>
  <c r="O24" i="176"/>
  <c r="P24" i="176"/>
  <c r="Q24" i="176"/>
  <c r="R24" i="176"/>
  <c r="S24" i="176"/>
  <c r="T24" i="176"/>
  <c r="U24" i="176"/>
  <c r="V24" i="176"/>
  <c r="F25" i="176"/>
  <c r="G25" i="176"/>
  <c r="H25" i="176"/>
  <c r="I25" i="176"/>
  <c r="J25" i="176"/>
  <c r="K25" i="176"/>
  <c r="L25" i="176"/>
  <c r="M25" i="176"/>
  <c r="N25" i="176"/>
  <c r="O25" i="176"/>
  <c r="P25" i="176"/>
  <c r="Q25" i="176"/>
  <c r="R25" i="176"/>
  <c r="S25" i="176"/>
  <c r="T25" i="176"/>
  <c r="U25" i="176"/>
  <c r="V25" i="176"/>
  <c r="F26" i="176"/>
  <c r="G26" i="176"/>
  <c r="H26" i="176"/>
  <c r="I26" i="176"/>
  <c r="J26" i="176"/>
  <c r="K26" i="176"/>
  <c r="L26" i="176"/>
  <c r="M26" i="176"/>
  <c r="N26" i="176"/>
  <c r="O26" i="176"/>
  <c r="P26" i="176"/>
  <c r="Q26" i="176"/>
  <c r="R26" i="176"/>
  <c r="S26" i="176"/>
  <c r="T26" i="176"/>
  <c r="U26" i="176"/>
  <c r="V26" i="176"/>
  <c r="F27" i="176"/>
  <c r="G27" i="176"/>
  <c r="H27" i="176"/>
  <c r="I27" i="176"/>
  <c r="J27" i="176"/>
  <c r="K27" i="176"/>
  <c r="L27" i="176"/>
  <c r="M27" i="176"/>
  <c r="N27" i="176"/>
  <c r="O27" i="176"/>
  <c r="P27" i="176"/>
  <c r="Q27" i="176"/>
  <c r="R27" i="176"/>
  <c r="S27" i="176"/>
  <c r="T27" i="176"/>
  <c r="U27" i="176"/>
  <c r="V27" i="176"/>
  <c r="F28" i="176"/>
  <c r="G28" i="176"/>
  <c r="H28" i="176"/>
  <c r="I28" i="176"/>
  <c r="J28" i="176"/>
  <c r="K28" i="176"/>
  <c r="L28" i="176"/>
  <c r="M28" i="176"/>
  <c r="N28" i="176"/>
  <c r="O28" i="176"/>
  <c r="P28" i="176"/>
  <c r="Q28" i="176"/>
  <c r="R28" i="176"/>
  <c r="S28" i="176"/>
  <c r="T28" i="176"/>
  <c r="U28" i="176"/>
  <c r="V28" i="176"/>
  <c r="F29" i="176"/>
  <c r="G29" i="176"/>
  <c r="H29" i="176"/>
  <c r="I29" i="176"/>
  <c r="J29" i="176"/>
  <c r="K29" i="176"/>
  <c r="L29" i="176"/>
  <c r="M29" i="176"/>
  <c r="N29" i="176"/>
  <c r="O29" i="176"/>
  <c r="P29" i="176"/>
  <c r="Q29" i="176"/>
  <c r="R29" i="176"/>
  <c r="S29" i="176"/>
  <c r="T29" i="176"/>
  <c r="U29" i="176"/>
  <c r="V29" i="176"/>
  <c r="F30" i="176"/>
  <c r="G30" i="176"/>
  <c r="H30" i="176"/>
  <c r="I30" i="176"/>
  <c r="J30" i="176"/>
  <c r="K30" i="176"/>
  <c r="L30" i="176"/>
  <c r="M30" i="176"/>
  <c r="N30" i="176"/>
  <c r="O30" i="176"/>
  <c r="P30" i="176"/>
  <c r="Q30" i="176"/>
  <c r="R30" i="176"/>
  <c r="S30" i="176"/>
  <c r="T30" i="176"/>
  <c r="U30" i="176"/>
  <c r="V30" i="176"/>
  <c r="F31" i="176"/>
  <c r="G31" i="176"/>
  <c r="H31" i="176"/>
  <c r="I31" i="176"/>
  <c r="J31" i="176"/>
  <c r="K31" i="176"/>
  <c r="L31" i="176"/>
  <c r="M31" i="176"/>
  <c r="N31" i="176"/>
  <c r="O31" i="176"/>
  <c r="P31" i="176"/>
  <c r="Q31" i="176"/>
  <c r="R31" i="176"/>
  <c r="S31" i="176"/>
  <c r="T31" i="176"/>
  <c r="U31" i="176"/>
  <c r="V31" i="176"/>
  <c r="F32" i="176"/>
  <c r="G32" i="176"/>
  <c r="H32" i="176"/>
  <c r="I32" i="176"/>
  <c r="J32" i="176"/>
  <c r="K32" i="176"/>
  <c r="L32" i="176"/>
  <c r="M32" i="176"/>
  <c r="N32" i="176"/>
  <c r="O32" i="176"/>
  <c r="P32" i="176"/>
  <c r="Q32" i="176"/>
  <c r="R32" i="176"/>
  <c r="S32" i="176"/>
  <c r="T32" i="176"/>
  <c r="U32" i="176"/>
  <c r="V32" i="176"/>
  <c r="F33" i="176"/>
  <c r="G33" i="176"/>
  <c r="H33" i="176"/>
  <c r="I33" i="176"/>
  <c r="J33" i="176"/>
  <c r="K33" i="176"/>
  <c r="L33" i="176"/>
  <c r="M33" i="176"/>
  <c r="N33" i="176"/>
  <c r="O33" i="176"/>
  <c r="P33" i="176"/>
  <c r="Q33" i="176"/>
  <c r="R33" i="176"/>
  <c r="S33" i="176"/>
  <c r="T33" i="176"/>
  <c r="U33" i="176"/>
  <c r="V33" i="176"/>
  <c r="F34" i="176"/>
  <c r="G34" i="176"/>
  <c r="H34" i="176"/>
  <c r="I34" i="176"/>
  <c r="J34" i="176"/>
  <c r="K34" i="176"/>
  <c r="L34" i="176"/>
  <c r="M34" i="176"/>
  <c r="N34" i="176"/>
  <c r="O34" i="176"/>
  <c r="P34" i="176"/>
  <c r="Q34" i="176"/>
  <c r="R34" i="176"/>
  <c r="S34" i="176"/>
  <c r="T34" i="176"/>
  <c r="U34" i="176"/>
  <c r="V34" i="176"/>
  <c r="F35" i="176"/>
  <c r="G35" i="176"/>
  <c r="H35" i="176"/>
  <c r="I35" i="176"/>
  <c r="J35" i="176"/>
  <c r="K35" i="176"/>
  <c r="L35" i="176"/>
  <c r="M35" i="176"/>
  <c r="N35" i="176"/>
  <c r="O35" i="176"/>
  <c r="P35" i="176"/>
  <c r="Q35" i="176"/>
  <c r="R35" i="176"/>
  <c r="S35" i="176"/>
  <c r="T35" i="176"/>
  <c r="U35" i="176"/>
  <c r="V35" i="176"/>
  <c r="F36" i="176"/>
  <c r="G36" i="176"/>
  <c r="H36" i="176"/>
  <c r="I36" i="176"/>
  <c r="J36" i="176"/>
  <c r="K36" i="176"/>
  <c r="L36" i="176"/>
  <c r="M36" i="176"/>
  <c r="N36" i="176"/>
  <c r="O36" i="176"/>
  <c r="P36" i="176"/>
  <c r="Q36" i="176"/>
  <c r="R36" i="176"/>
  <c r="S36" i="176"/>
  <c r="T36" i="176"/>
  <c r="U36" i="176"/>
  <c r="V36" i="176"/>
  <c r="F37" i="176"/>
  <c r="G37" i="176"/>
  <c r="H37" i="176"/>
  <c r="I37" i="176"/>
  <c r="J37" i="176"/>
  <c r="K37" i="176"/>
  <c r="L37" i="176"/>
  <c r="M37" i="176"/>
  <c r="N37" i="176"/>
  <c r="O37" i="176"/>
  <c r="P37" i="176"/>
  <c r="Q37" i="176"/>
  <c r="R37" i="176"/>
  <c r="S37" i="176"/>
  <c r="T37" i="176"/>
  <c r="U37" i="176"/>
  <c r="V37" i="176"/>
  <c r="F38" i="176"/>
  <c r="G38" i="176"/>
  <c r="H38" i="176"/>
  <c r="I38" i="176"/>
  <c r="J38" i="176"/>
  <c r="K38" i="176"/>
  <c r="L38" i="176"/>
  <c r="M38" i="176"/>
  <c r="N38" i="176"/>
  <c r="O38" i="176"/>
  <c r="P38" i="176"/>
  <c r="Q38" i="176"/>
  <c r="R38" i="176"/>
  <c r="S38" i="176"/>
  <c r="T38" i="176"/>
  <c r="U38" i="176"/>
  <c r="V38" i="176"/>
  <c r="F39" i="176"/>
  <c r="G39" i="176"/>
  <c r="H39" i="176"/>
  <c r="I39" i="176"/>
  <c r="J39" i="176"/>
  <c r="K39" i="176"/>
  <c r="L39" i="176"/>
  <c r="M39" i="176"/>
  <c r="N39" i="176"/>
  <c r="O39" i="176"/>
  <c r="P39" i="176"/>
  <c r="Q39" i="176"/>
  <c r="R39" i="176"/>
  <c r="S39" i="176"/>
  <c r="T39" i="176"/>
  <c r="U39" i="176"/>
  <c r="V39" i="176"/>
  <c r="F40" i="176"/>
  <c r="G40" i="176"/>
  <c r="H40" i="176"/>
  <c r="I40" i="176"/>
  <c r="J40" i="176"/>
  <c r="K40" i="176"/>
  <c r="L40" i="176"/>
  <c r="M40" i="176"/>
  <c r="N40" i="176"/>
  <c r="O40" i="176"/>
  <c r="P40" i="176"/>
  <c r="Q40" i="176"/>
  <c r="R40" i="176"/>
  <c r="S40" i="176"/>
  <c r="T40" i="176"/>
  <c r="U40" i="176"/>
  <c r="V40" i="176"/>
  <c r="F41" i="176"/>
  <c r="G41" i="176"/>
  <c r="H41" i="176"/>
  <c r="I41" i="176"/>
  <c r="J41" i="176"/>
  <c r="K41" i="176"/>
  <c r="L41" i="176"/>
  <c r="M41" i="176"/>
  <c r="N41" i="176"/>
  <c r="O41" i="176"/>
  <c r="P41" i="176"/>
  <c r="Q41" i="176"/>
  <c r="R41" i="176"/>
  <c r="S41" i="176"/>
  <c r="T41" i="176"/>
  <c r="U41" i="176"/>
  <c r="V41" i="176"/>
  <c r="F42" i="176"/>
  <c r="G42" i="176"/>
  <c r="H42" i="176"/>
  <c r="I42" i="176"/>
  <c r="J42" i="176"/>
  <c r="K42" i="176"/>
  <c r="L42" i="176"/>
  <c r="M42" i="176"/>
  <c r="N42" i="176"/>
  <c r="O42" i="176"/>
  <c r="P42" i="176"/>
  <c r="Q42" i="176"/>
  <c r="R42" i="176"/>
  <c r="S42" i="176"/>
  <c r="T42" i="176"/>
  <c r="U42" i="176"/>
  <c r="V42" i="176"/>
  <c r="F43" i="176"/>
  <c r="G43" i="176"/>
  <c r="H43" i="176"/>
  <c r="I43" i="176"/>
  <c r="J43" i="176"/>
  <c r="K43" i="176"/>
  <c r="L43" i="176"/>
  <c r="M43" i="176"/>
  <c r="N43" i="176"/>
  <c r="O43" i="176"/>
  <c r="P43" i="176"/>
  <c r="Q43" i="176"/>
  <c r="R43" i="176"/>
  <c r="S43" i="176"/>
  <c r="T43" i="176"/>
  <c r="U43" i="176"/>
  <c r="V43" i="176"/>
  <c r="F44" i="176"/>
  <c r="G44" i="176"/>
  <c r="H44" i="176"/>
  <c r="I44" i="176"/>
  <c r="J44" i="176"/>
  <c r="K44" i="176"/>
  <c r="L44" i="176"/>
  <c r="M44" i="176"/>
  <c r="N44" i="176"/>
  <c r="O44" i="176"/>
  <c r="P44" i="176"/>
  <c r="Q44" i="176"/>
  <c r="R44" i="176"/>
  <c r="S44" i="176"/>
  <c r="T44" i="176"/>
  <c r="U44" i="176"/>
  <c r="V44" i="176"/>
  <c r="F45" i="176"/>
  <c r="G45" i="176"/>
  <c r="H45" i="176"/>
  <c r="I45" i="176"/>
  <c r="J45" i="176"/>
  <c r="K45" i="176"/>
  <c r="L45" i="176"/>
  <c r="M45" i="176"/>
  <c r="N45" i="176"/>
  <c r="O45" i="176"/>
  <c r="P45" i="176"/>
  <c r="Q45" i="176"/>
  <c r="R45" i="176"/>
  <c r="S45" i="176"/>
  <c r="T45" i="176"/>
  <c r="U45" i="176"/>
  <c r="V45" i="176"/>
  <c r="F46" i="176"/>
  <c r="G46" i="176"/>
  <c r="H46" i="176"/>
  <c r="I46" i="176"/>
  <c r="J46" i="176"/>
  <c r="K46" i="176"/>
  <c r="L46" i="176"/>
  <c r="M46" i="176"/>
  <c r="N46" i="176"/>
  <c r="O46" i="176"/>
  <c r="P46" i="176"/>
  <c r="Q46" i="176"/>
  <c r="R46" i="176"/>
  <c r="S46" i="176"/>
  <c r="T46" i="176"/>
  <c r="U46" i="176"/>
  <c r="V46" i="176"/>
  <c r="F47" i="176"/>
  <c r="G47" i="176"/>
  <c r="H47" i="176"/>
  <c r="I47" i="176"/>
  <c r="J47" i="176"/>
  <c r="K47" i="176"/>
  <c r="L47" i="176"/>
  <c r="M47" i="176"/>
  <c r="N47" i="176"/>
  <c r="O47" i="176"/>
  <c r="P47" i="176"/>
  <c r="Q47" i="176"/>
  <c r="R47" i="176"/>
  <c r="S47" i="176"/>
  <c r="T47" i="176"/>
  <c r="U47" i="176"/>
  <c r="V47" i="176"/>
  <c r="F48" i="176"/>
  <c r="G48" i="176"/>
  <c r="H48" i="176"/>
  <c r="I48" i="176"/>
  <c r="J48" i="176"/>
  <c r="K48" i="176"/>
  <c r="L48" i="176"/>
  <c r="M48" i="176"/>
  <c r="N48" i="176"/>
  <c r="O48" i="176"/>
  <c r="P48" i="176"/>
  <c r="Q48" i="176"/>
  <c r="R48" i="176"/>
  <c r="S48" i="176"/>
  <c r="T48" i="176"/>
  <c r="U48" i="176"/>
  <c r="V48" i="176"/>
  <c r="F49" i="176"/>
  <c r="G49" i="176"/>
  <c r="H49" i="176"/>
  <c r="I49" i="176"/>
  <c r="J49" i="176"/>
  <c r="K49" i="176"/>
  <c r="L49" i="176"/>
  <c r="M49" i="176"/>
  <c r="N49" i="176"/>
  <c r="O49" i="176"/>
  <c r="P49" i="176"/>
  <c r="Q49" i="176"/>
  <c r="R49" i="176"/>
  <c r="S49" i="176"/>
  <c r="T49" i="176"/>
  <c r="U49" i="176"/>
  <c r="V49" i="176"/>
  <c r="F50" i="176"/>
  <c r="G50" i="176"/>
  <c r="H50" i="176"/>
  <c r="I50" i="176"/>
  <c r="J50" i="176"/>
  <c r="K50" i="176"/>
  <c r="L50" i="176"/>
  <c r="M50" i="176"/>
  <c r="N50" i="176"/>
  <c r="O50" i="176"/>
  <c r="P50" i="176"/>
  <c r="Q50" i="176"/>
  <c r="R50" i="176"/>
  <c r="S50" i="176"/>
  <c r="T50" i="176"/>
  <c r="U50" i="176"/>
  <c r="V50" i="176"/>
  <c r="F51" i="176"/>
  <c r="G51" i="176"/>
  <c r="H51" i="176"/>
  <c r="I51" i="176"/>
  <c r="J51" i="176"/>
  <c r="K51" i="176"/>
  <c r="L51" i="176"/>
  <c r="M51" i="176"/>
  <c r="N51" i="176"/>
  <c r="O51" i="176"/>
  <c r="P51" i="176"/>
  <c r="Q51" i="176"/>
  <c r="R51" i="176"/>
  <c r="S51" i="176"/>
  <c r="T51" i="176"/>
  <c r="U51" i="176"/>
  <c r="V51" i="176"/>
  <c r="F52" i="176"/>
  <c r="G52" i="176"/>
  <c r="H52" i="176"/>
  <c r="I52" i="176"/>
  <c r="J52" i="176"/>
  <c r="K52" i="176"/>
  <c r="L52" i="176"/>
  <c r="M52" i="176"/>
  <c r="N52" i="176"/>
  <c r="O52" i="176"/>
  <c r="P52" i="176"/>
  <c r="Q52" i="176"/>
  <c r="R52" i="176"/>
  <c r="S52" i="176"/>
  <c r="T52" i="176"/>
  <c r="U52" i="176"/>
  <c r="V52" i="176"/>
  <c r="F53" i="176"/>
  <c r="G53" i="176"/>
  <c r="H53" i="176"/>
  <c r="I53" i="176"/>
  <c r="J53" i="176"/>
  <c r="K53" i="176"/>
  <c r="L53" i="176"/>
  <c r="M53" i="176"/>
  <c r="N53" i="176"/>
  <c r="O53" i="176"/>
  <c r="P53" i="176"/>
  <c r="Q53" i="176"/>
  <c r="R53" i="176"/>
  <c r="S53" i="176"/>
  <c r="T53" i="176"/>
  <c r="U53" i="176"/>
  <c r="V53" i="176"/>
  <c r="F54" i="176"/>
  <c r="G54" i="176"/>
  <c r="H54" i="176"/>
  <c r="I54" i="176"/>
  <c r="J54" i="176"/>
  <c r="K54" i="176"/>
  <c r="L54" i="176"/>
  <c r="M54" i="176"/>
  <c r="N54" i="176"/>
  <c r="O54" i="176"/>
  <c r="P54" i="176"/>
  <c r="Q54" i="176"/>
  <c r="R54" i="176"/>
  <c r="S54" i="176"/>
  <c r="T54" i="176"/>
  <c r="U54" i="176"/>
  <c r="V54" i="176"/>
  <c r="F55" i="176"/>
  <c r="G55" i="176"/>
  <c r="H55" i="176"/>
  <c r="I55" i="176"/>
  <c r="J55" i="176"/>
  <c r="K55" i="176"/>
  <c r="L55" i="176"/>
  <c r="M55" i="176"/>
  <c r="N55" i="176"/>
  <c r="O55" i="176"/>
  <c r="P55" i="176"/>
  <c r="Q55" i="176"/>
  <c r="R55" i="176"/>
  <c r="S55" i="176"/>
  <c r="T55" i="176"/>
  <c r="U55" i="176"/>
  <c r="V55" i="176"/>
  <c r="F56" i="176"/>
  <c r="G56" i="176"/>
  <c r="H56" i="176"/>
  <c r="I56" i="176"/>
  <c r="J56" i="176"/>
  <c r="K56" i="176"/>
  <c r="L56" i="176"/>
  <c r="M56" i="176"/>
  <c r="N56" i="176"/>
  <c r="O56" i="176"/>
  <c r="P56" i="176"/>
  <c r="Q56" i="176"/>
  <c r="R56" i="176"/>
  <c r="S56" i="176"/>
  <c r="T56" i="176"/>
  <c r="U56" i="176"/>
  <c r="V56" i="176"/>
  <c r="F57" i="176"/>
  <c r="G57" i="176"/>
  <c r="H57" i="176"/>
  <c r="I57" i="176"/>
  <c r="J57" i="176"/>
  <c r="K57" i="176"/>
  <c r="L57" i="176"/>
  <c r="M57" i="176"/>
  <c r="N57" i="176"/>
  <c r="O57" i="176"/>
  <c r="P57" i="176"/>
  <c r="Q57" i="176"/>
  <c r="R57" i="176"/>
  <c r="S57" i="176"/>
  <c r="T57" i="176"/>
  <c r="U57" i="176"/>
  <c r="V57" i="176"/>
  <c r="F58" i="176"/>
  <c r="G58" i="176"/>
  <c r="H58" i="176"/>
  <c r="I58" i="176"/>
  <c r="J58" i="176"/>
  <c r="K58" i="176"/>
  <c r="L58" i="176"/>
  <c r="M58" i="176"/>
  <c r="N58" i="176"/>
  <c r="O58" i="176"/>
  <c r="P58" i="176"/>
  <c r="Q58" i="176"/>
  <c r="R58" i="176"/>
  <c r="S58" i="176"/>
  <c r="T58" i="176"/>
  <c r="U58" i="176"/>
  <c r="V58" i="176"/>
  <c r="F59" i="176"/>
  <c r="G59" i="176"/>
  <c r="H59" i="176"/>
  <c r="I59" i="176"/>
  <c r="J59" i="176"/>
  <c r="K59" i="176"/>
  <c r="L59" i="176"/>
  <c r="M59" i="176"/>
  <c r="N59" i="176"/>
  <c r="O59" i="176"/>
  <c r="P59" i="176"/>
  <c r="Q59" i="176"/>
  <c r="R59" i="176"/>
  <c r="S59" i="176"/>
  <c r="T59" i="176"/>
  <c r="U59" i="176"/>
  <c r="V59" i="176"/>
  <c r="F60" i="176"/>
  <c r="G60" i="176"/>
  <c r="H60" i="176"/>
  <c r="I60" i="176"/>
  <c r="J60" i="176"/>
  <c r="K60" i="176"/>
  <c r="L60" i="176"/>
  <c r="M60" i="176"/>
  <c r="N60" i="176"/>
  <c r="O60" i="176"/>
  <c r="P60" i="176"/>
  <c r="Q60" i="176"/>
  <c r="R60" i="176"/>
  <c r="S60" i="176"/>
  <c r="T60" i="176"/>
  <c r="U60" i="176"/>
  <c r="V60" i="176"/>
  <c r="F61" i="176"/>
  <c r="G61" i="176"/>
  <c r="H61" i="176"/>
  <c r="I61" i="176"/>
  <c r="J61" i="176"/>
  <c r="K61" i="176"/>
  <c r="L61" i="176"/>
  <c r="M61" i="176"/>
  <c r="N61" i="176"/>
  <c r="O61" i="176"/>
  <c r="P61" i="176"/>
  <c r="Q61" i="176"/>
  <c r="R61" i="176"/>
  <c r="S61" i="176"/>
  <c r="T61" i="176"/>
  <c r="U61" i="176"/>
  <c r="V61" i="176"/>
  <c r="F62" i="176"/>
  <c r="G62" i="176"/>
  <c r="H62" i="176"/>
  <c r="I62" i="176"/>
  <c r="J62" i="176"/>
  <c r="K62" i="176"/>
  <c r="L62" i="176"/>
  <c r="M62" i="176"/>
  <c r="N62" i="176"/>
  <c r="O62" i="176"/>
  <c r="P62" i="176"/>
  <c r="Q62" i="176"/>
  <c r="R62" i="176"/>
  <c r="S62" i="176"/>
  <c r="T62" i="176"/>
  <c r="U62" i="176"/>
  <c r="V62" i="176"/>
  <c r="F63" i="176"/>
  <c r="G63" i="176"/>
  <c r="H63" i="176"/>
  <c r="I63" i="176"/>
  <c r="J63" i="176"/>
  <c r="K63" i="176"/>
  <c r="L63" i="176"/>
  <c r="M63" i="176"/>
  <c r="N63" i="176"/>
  <c r="O63" i="176"/>
  <c r="P63" i="176"/>
  <c r="Q63" i="176"/>
  <c r="R63" i="176"/>
  <c r="S63" i="176"/>
  <c r="T63" i="176"/>
  <c r="U63" i="176"/>
  <c r="V63" i="176"/>
  <c r="F64" i="176"/>
  <c r="G64" i="176"/>
  <c r="H64" i="176"/>
  <c r="I64" i="176"/>
  <c r="J64" i="176"/>
  <c r="K64" i="176"/>
  <c r="L64" i="176"/>
  <c r="M64" i="176"/>
  <c r="N64" i="176"/>
  <c r="O64" i="176"/>
  <c r="P64" i="176"/>
  <c r="Q64" i="176"/>
  <c r="R64" i="176"/>
  <c r="S64" i="176"/>
  <c r="T64" i="176"/>
  <c r="U64" i="176"/>
  <c r="V64" i="176"/>
  <c r="F65" i="176"/>
  <c r="G65" i="176"/>
  <c r="H65" i="176"/>
  <c r="I65" i="176"/>
  <c r="J65" i="176"/>
  <c r="K65" i="176"/>
  <c r="L65" i="176"/>
  <c r="M65" i="176"/>
  <c r="N65" i="176"/>
  <c r="O65" i="176"/>
  <c r="P65" i="176"/>
  <c r="Q65" i="176"/>
  <c r="R65" i="176"/>
  <c r="S65" i="176"/>
  <c r="T65" i="176"/>
  <c r="U65" i="176"/>
  <c r="V65" i="176"/>
  <c r="F66" i="176"/>
  <c r="G66" i="176"/>
  <c r="H66" i="176"/>
  <c r="I66" i="176"/>
  <c r="J66" i="176"/>
  <c r="K66" i="176"/>
  <c r="L66" i="176"/>
  <c r="M66" i="176"/>
  <c r="N66" i="176"/>
  <c r="O66" i="176"/>
  <c r="P66" i="176"/>
  <c r="Q66" i="176"/>
  <c r="R66" i="176"/>
  <c r="S66" i="176"/>
  <c r="T66" i="176"/>
  <c r="U66" i="176"/>
  <c r="V66" i="176"/>
  <c r="F67" i="176"/>
  <c r="G67" i="176"/>
  <c r="H67" i="176"/>
  <c r="I67" i="176"/>
  <c r="J67" i="176"/>
  <c r="K67" i="176"/>
  <c r="L67" i="176"/>
  <c r="M67" i="176"/>
  <c r="N67" i="176"/>
  <c r="O67" i="176"/>
  <c r="P67" i="176"/>
  <c r="Q67" i="176"/>
  <c r="R67" i="176"/>
  <c r="S67" i="176"/>
  <c r="T67" i="176"/>
  <c r="U67" i="176"/>
  <c r="V67" i="176"/>
  <c r="F68" i="176"/>
  <c r="G68" i="176"/>
  <c r="H68" i="176"/>
  <c r="I68" i="176"/>
  <c r="J68" i="176"/>
  <c r="K68" i="176"/>
  <c r="L68" i="176"/>
  <c r="M68" i="176"/>
  <c r="N68" i="176"/>
  <c r="O68" i="176"/>
  <c r="P68" i="176"/>
  <c r="Q68" i="176"/>
  <c r="R68" i="176"/>
  <c r="S68" i="176"/>
  <c r="T68" i="176"/>
  <c r="U68" i="176"/>
  <c r="V68" i="176"/>
  <c r="F69" i="176"/>
  <c r="G69" i="176"/>
  <c r="H69" i="176"/>
  <c r="I69" i="176"/>
  <c r="J69" i="176"/>
  <c r="K69" i="176"/>
  <c r="L69" i="176"/>
  <c r="M69" i="176"/>
  <c r="N69" i="176"/>
  <c r="O69" i="176"/>
  <c r="P69" i="176"/>
  <c r="Q69" i="176"/>
  <c r="R69" i="176"/>
  <c r="S69" i="176"/>
  <c r="T69" i="176"/>
  <c r="U69" i="176"/>
  <c r="V69" i="176"/>
  <c r="F70" i="176"/>
  <c r="G70" i="176"/>
  <c r="H70" i="176"/>
  <c r="I70" i="176"/>
  <c r="J70" i="176"/>
  <c r="K70" i="176"/>
  <c r="L70" i="176"/>
  <c r="M70" i="176"/>
  <c r="N70" i="176"/>
  <c r="O70" i="176"/>
  <c r="P70" i="176"/>
  <c r="Q70" i="176"/>
  <c r="R70" i="176"/>
  <c r="S70" i="176"/>
  <c r="T70" i="176"/>
  <c r="U70" i="176"/>
  <c r="V70" i="176"/>
  <c r="F71" i="176"/>
  <c r="G71" i="176"/>
  <c r="H71" i="176"/>
  <c r="I71" i="176"/>
  <c r="J71" i="176"/>
  <c r="K71" i="176"/>
  <c r="L71" i="176"/>
  <c r="M71" i="176"/>
  <c r="N71" i="176"/>
  <c r="O71" i="176"/>
  <c r="P71" i="176"/>
  <c r="Q71" i="176"/>
  <c r="R71" i="176"/>
  <c r="S71" i="176"/>
  <c r="T71" i="176"/>
  <c r="U71" i="176"/>
  <c r="V71" i="176"/>
  <c r="F72" i="176"/>
  <c r="G72" i="176"/>
  <c r="H72" i="176"/>
  <c r="I72" i="176"/>
  <c r="J72" i="176"/>
  <c r="K72" i="176"/>
  <c r="L72" i="176"/>
  <c r="M72" i="176"/>
  <c r="N72" i="176"/>
  <c r="O72" i="176"/>
  <c r="P72" i="176"/>
  <c r="Q72" i="176"/>
  <c r="R72" i="176"/>
  <c r="S72" i="176"/>
  <c r="T72" i="176"/>
  <c r="U72" i="176"/>
  <c r="V72" i="176"/>
  <c r="F73" i="176"/>
  <c r="G73" i="176"/>
  <c r="H73" i="176"/>
  <c r="I73" i="176"/>
  <c r="J73" i="176"/>
  <c r="K73" i="176"/>
  <c r="L73" i="176"/>
  <c r="M73" i="176"/>
  <c r="N73" i="176"/>
  <c r="O73" i="176"/>
  <c r="P73" i="176"/>
  <c r="Q73" i="176"/>
  <c r="R73" i="176"/>
  <c r="S73" i="176"/>
  <c r="T73" i="176"/>
  <c r="U73" i="176"/>
  <c r="V73" i="176"/>
  <c r="F74" i="176"/>
  <c r="G74" i="176"/>
  <c r="H74" i="176"/>
  <c r="I74" i="176"/>
  <c r="J74" i="176"/>
  <c r="K74" i="176"/>
  <c r="L74" i="176"/>
  <c r="M74" i="176"/>
  <c r="N74" i="176"/>
  <c r="O74" i="176"/>
  <c r="P74" i="176"/>
  <c r="Q74" i="176"/>
  <c r="R74" i="176"/>
  <c r="S74" i="176"/>
  <c r="T74" i="176"/>
  <c r="U74" i="176"/>
  <c r="V74" i="176"/>
  <c r="F75" i="176"/>
  <c r="G75" i="176"/>
  <c r="H75" i="176"/>
  <c r="I75" i="176"/>
  <c r="J75" i="176"/>
  <c r="K75" i="176"/>
  <c r="L75" i="176"/>
  <c r="M75" i="176"/>
  <c r="N75" i="176"/>
  <c r="O75" i="176"/>
  <c r="P75" i="176"/>
  <c r="Q75" i="176"/>
  <c r="R75" i="176"/>
  <c r="S75" i="176"/>
  <c r="T75" i="176"/>
  <c r="U75" i="176"/>
  <c r="V75" i="176"/>
  <c r="F76" i="176"/>
  <c r="G76" i="176"/>
  <c r="H76" i="176"/>
  <c r="I76" i="176"/>
  <c r="J76" i="176"/>
  <c r="K76" i="176"/>
  <c r="L76" i="176"/>
  <c r="M76" i="176"/>
  <c r="N76" i="176"/>
  <c r="O76" i="176"/>
  <c r="P76" i="176"/>
  <c r="Q76" i="176"/>
  <c r="R76" i="176"/>
  <c r="S76" i="176"/>
  <c r="T76" i="176"/>
  <c r="U76" i="176"/>
  <c r="V76" i="176"/>
  <c r="F77" i="176"/>
  <c r="G77" i="176"/>
  <c r="H77" i="176"/>
  <c r="I77" i="176"/>
  <c r="J77" i="176"/>
  <c r="K77" i="176"/>
  <c r="L77" i="176"/>
  <c r="M77" i="176"/>
  <c r="N77" i="176"/>
  <c r="O77" i="176"/>
  <c r="P77" i="176"/>
  <c r="Q77" i="176"/>
  <c r="R77" i="176"/>
  <c r="S77" i="176"/>
  <c r="T77" i="176"/>
  <c r="U77" i="176"/>
  <c r="V77" i="176"/>
  <c r="F78" i="176"/>
  <c r="G78" i="176"/>
  <c r="H78" i="176"/>
  <c r="I78" i="176"/>
  <c r="J78" i="176"/>
  <c r="K78" i="176"/>
  <c r="L78" i="176"/>
  <c r="M78" i="176"/>
  <c r="N78" i="176"/>
  <c r="O78" i="176"/>
  <c r="P78" i="176"/>
  <c r="Q78" i="176"/>
  <c r="R78" i="176"/>
  <c r="S78" i="176"/>
  <c r="T78" i="176"/>
  <c r="U78" i="176"/>
  <c r="V78" i="176"/>
  <c r="F79" i="176"/>
  <c r="G79" i="176"/>
  <c r="H79" i="176"/>
  <c r="I79" i="176"/>
  <c r="J79" i="176"/>
  <c r="K79" i="176"/>
  <c r="L79" i="176"/>
  <c r="M79" i="176"/>
  <c r="N79" i="176"/>
  <c r="O79" i="176"/>
  <c r="P79" i="176"/>
  <c r="Q79" i="176"/>
  <c r="R79" i="176"/>
  <c r="S79" i="176"/>
  <c r="T79" i="176"/>
  <c r="U79" i="176"/>
  <c r="V79" i="176"/>
  <c r="F80" i="176"/>
  <c r="G80" i="176"/>
  <c r="H80" i="176"/>
  <c r="I80" i="176"/>
  <c r="J80" i="176"/>
  <c r="K80" i="176"/>
  <c r="L80" i="176"/>
  <c r="M80" i="176"/>
  <c r="N80" i="176"/>
  <c r="O80" i="176"/>
  <c r="P80" i="176"/>
  <c r="Q80" i="176"/>
  <c r="R80" i="176"/>
  <c r="S80" i="176"/>
  <c r="T80" i="176"/>
  <c r="U80" i="176"/>
  <c r="V80" i="176"/>
  <c r="F81" i="176"/>
  <c r="G81" i="176"/>
  <c r="H81" i="176"/>
  <c r="I81" i="176"/>
  <c r="J81" i="176"/>
  <c r="K81" i="176"/>
  <c r="L81" i="176"/>
  <c r="M81" i="176"/>
  <c r="N81" i="176"/>
  <c r="O81" i="176"/>
  <c r="P81" i="176"/>
  <c r="Q81" i="176"/>
  <c r="R81" i="176"/>
  <c r="S81" i="176"/>
  <c r="T81" i="176"/>
  <c r="U81" i="176"/>
  <c r="V81" i="176"/>
  <c r="F82" i="176"/>
  <c r="G82" i="176"/>
  <c r="H82" i="176"/>
  <c r="I82" i="176"/>
  <c r="J82" i="176"/>
  <c r="K82" i="176"/>
  <c r="L82" i="176"/>
  <c r="M82" i="176"/>
  <c r="N82" i="176"/>
  <c r="O82" i="176"/>
  <c r="P82" i="176"/>
  <c r="Q82" i="176"/>
  <c r="R82" i="176"/>
  <c r="S82" i="176"/>
  <c r="T82" i="176"/>
  <c r="U82" i="176"/>
  <c r="V82" i="176"/>
  <c r="F83" i="176"/>
  <c r="G83" i="176"/>
  <c r="H83" i="176"/>
  <c r="I83" i="176"/>
  <c r="J83" i="176"/>
  <c r="K83" i="176"/>
  <c r="L83" i="176"/>
  <c r="M83" i="176"/>
  <c r="N83" i="176"/>
  <c r="O83" i="176"/>
  <c r="P83" i="176"/>
  <c r="Q83" i="176"/>
  <c r="R83" i="176"/>
  <c r="S83" i="176"/>
  <c r="T83" i="176"/>
  <c r="U83" i="176"/>
  <c r="V83" i="176"/>
  <c r="F84" i="176"/>
  <c r="G84" i="176"/>
  <c r="H84" i="176"/>
  <c r="I84" i="176"/>
  <c r="J84" i="176"/>
  <c r="K84" i="176"/>
  <c r="L84" i="176"/>
  <c r="M84" i="176"/>
  <c r="N84" i="176"/>
  <c r="O84" i="176"/>
  <c r="P84" i="176"/>
  <c r="Q84" i="176"/>
  <c r="R84" i="176"/>
  <c r="S84" i="176"/>
  <c r="T84" i="176"/>
  <c r="U84" i="176"/>
  <c r="V84" i="176"/>
  <c r="F85" i="176"/>
  <c r="G85" i="176"/>
  <c r="H85" i="176"/>
  <c r="I85" i="176"/>
  <c r="J85" i="176"/>
  <c r="K85" i="176"/>
  <c r="L85" i="176"/>
  <c r="M85" i="176"/>
  <c r="N85" i="176"/>
  <c r="O85" i="176"/>
  <c r="P85" i="176"/>
  <c r="Q85" i="176"/>
  <c r="R85" i="176"/>
  <c r="S85" i="176"/>
  <c r="T85" i="176"/>
  <c r="U85" i="176"/>
  <c r="V85" i="176"/>
  <c r="F86" i="176"/>
  <c r="G86" i="176"/>
  <c r="H86" i="176"/>
  <c r="I86" i="176"/>
  <c r="J86" i="176"/>
  <c r="K86" i="176"/>
  <c r="L86" i="176"/>
  <c r="M86" i="176"/>
  <c r="N86" i="176"/>
  <c r="O86" i="176"/>
  <c r="P86" i="176"/>
  <c r="Q86" i="176"/>
  <c r="R86" i="176"/>
  <c r="S86" i="176"/>
  <c r="T86" i="176"/>
  <c r="U86" i="176"/>
  <c r="V86" i="176"/>
  <c r="F87" i="176"/>
  <c r="G87" i="176"/>
  <c r="H87" i="176"/>
  <c r="I87" i="176"/>
  <c r="J87" i="176"/>
  <c r="K87" i="176"/>
  <c r="L87" i="176"/>
  <c r="M87" i="176"/>
  <c r="N87" i="176"/>
  <c r="O87" i="176"/>
  <c r="P87" i="176"/>
  <c r="Q87" i="176"/>
  <c r="R87" i="176"/>
  <c r="S87" i="176"/>
  <c r="T87" i="176"/>
  <c r="U87" i="176"/>
  <c r="V87" i="176"/>
  <c r="F88" i="176"/>
  <c r="G88" i="176"/>
  <c r="H88" i="176"/>
  <c r="I88" i="176"/>
  <c r="J88" i="176"/>
  <c r="K88" i="176"/>
  <c r="L88" i="176"/>
  <c r="M88" i="176"/>
  <c r="N88" i="176"/>
  <c r="O88" i="176"/>
  <c r="P88" i="176"/>
  <c r="Q88" i="176"/>
  <c r="R88" i="176"/>
  <c r="S88" i="176"/>
  <c r="T88" i="176"/>
  <c r="U88" i="176"/>
  <c r="V88" i="176"/>
  <c r="F89" i="176"/>
  <c r="G89" i="176"/>
  <c r="H89" i="176"/>
  <c r="I89" i="176"/>
  <c r="J89" i="176"/>
  <c r="K89" i="176"/>
  <c r="L89" i="176"/>
  <c r="M89" i="176"/>
  <c r="N89" i="176"/>
  <c r="O89" i="176"/>
  <c r="P89" i="176"/>
  <c r="Q89" i="176"/>
  <c r="R89" i="176"/>
  <c r="S89" i="176"/>
  <c r="T89" i="176"/>
  <c r="U89" i="176"/>
  <c r="V89" i="176"/>
  <c r="F90" i="176"/>
  <c r="G90" i="176"/>
  <c r="H90" i="176"/>
  <c r="I90" i="176"/>
  <c r="J90" i="176"/>
  <c r="K90" i="176"/>
  <c r="L90" i="176"/>
  <c r="M90" i="176"/>
  <c r="N90" i="176"/>
  <c r="O90" i="176"/>
  <c r="P90" i="176"/>
  <c r="Q90" i="176"/>
  <c r="R90" i="176"/>
  <c r="S90" i="176"/>
  <c r="T90" i="176"/>
  <c r="U90" i="176"/>
  <c r="V90" i="176"/>
  <c r="F91" i="176"/>
  <c r="G91" i="176"/>
  <c r="H91" i="176"/>
  <c r="I91" i="176"/>
  <c r="J91" i="176"/>
  <c r="K91" i="176"/>
  <c r="L91" i="176"/>
  <c r="M91" i="176"/>
  <c r="N91" i="176"/>
  <c r="O91" i="176"/>
  <c r="P91" i="176"/>
  <c r="Q91" i="176"/>
  <c r="R91" i="176"/>
  <c r="S91" i="176"/>
  <c r="T91" i="176"/>
  <c r="U91" i="176"/>
  <c r="V91" i="176"/>
  <c r="F92" i="176"/>
  <c r="G92" i="176"/>
  <c r="H92" i="176"/>
  <c r="I92" i="176"/>
  <c r="J92" i="176"/>
  <c r="K92" i="176"/>
  <c r="L92" i="176"/>
  <c r="M92" i="176"/>
  <c r="N92" i="176"/>
  <c r="O92" i="176"/>
  <c r="P92" i="176"/>
  <c r="Q92" i="176"/>
  <c r="R92" i="176"/>
  <c r="S92" i="176"/>
  <c r="T92" i="176"/>
  <c r="U92" i="176"/>
  <c r="V92" i="176"/>
  <c r="F93" i="176"/>
  <c r="G93" i="176"/>
  <c r="H93" i="176"/>
  <c r="I93" i="176"/>
  <c r="J93" i="176"/>
  <c r="K93" i="176"/>
  <c r="L93" i="176"/>
  <c r="M93" i="176"/>
  <c r="N93" i="176"/>
  <c r="O93" i="176"/>
  <c r="P93" i="176"/>
  <c r="Q93" i="176"/>
  <c r="R93" i="176"/>
  <c r="S93" i="176"/>
  <c r="T93" i="176"/>
  <c r="U93" i="176"/>
  <c r="V93" i="176"/>
  <c r="F94" i="176"/>
  <c r="G94" i="176"/>
  <c r="H94" i="176"/>
  <c r="I94" i="176"/>
  <c r="J94" i="176"/>
  <c r="K94" i="176"/>
  <c r="L94" i="176"/>
  <c r="M94" i="176"/>
  <c r="N94" i="176"/>
  <c r="O94" i="176"/>
  <c r="P94" i="176"/>
  <c r="Q94" i="176"/>
  <c r="R94" i="176"/>
  <c r="S94" i="176"/>
  <c r="T94" i="176"/>
  <c r="U94" i="176"/>
  <c r="V94" i="176"/>
  <c r="F95" i="176"/>
  <c r="G95" i="176"/>
  <c r="H95" i="176"/>
  <c r="I95" i="176"/>
  <c r="J95" i="176"/>
  <c r="K95" i="176"/>
  <c r="L95" i="176"/>
  <c r="M95" i="176"/>
  <c r="N95" i="176"/>
  <c r="O95" i="176"/>
  <c r="P95" i="176"/>
  <c r="Q95" i="176"/>
  <c r="R95" i="176"/>
  <c r="S95" i="176"/>
  <c r="T95" i="176"/>
  <c r="U95" i="176"/>
  <c r="V95" i="176"/>
  <c r="F96" i="176"/>
  <c r="G96" i="176"/>
  <c r="H96" i="176"/>
  <c r="I96" i="176"/>
  <c r="J96" i="176"/>
  <c r="K96" i="176"/>
  <c r="L96" i="176"/>
  <c r="M96" i="176"/>
  <c r="N96" i="176"/>
  <c r="O96" i="176"/>
  <c r="P96" i="176"/>
  <c r="Q96" i="176"/>
  <c r="R96" i="176"/>
  <c r="S96" i="176"/>
  <c r="T96" i="176"/>
  <c r="U96" i="176"/>
  <c r="V96" i="176"/>
  <c r="F97" i="176"/>
  <c r="G97" i="176"/>
  <c r="H97" i="176"/>
  <c r="I97" i="176"/>
  <c r="J97" i="176"/>
  <c r="K97" i="176"/>
  <c r="L97" i="176"/>
  <c r="M97" i="176"/>
  <c r="N97" i="176"/>
  <c r="O97" i="176"/>
  <c r="P97" i="176"/>
  <c r="Q97" i="176"/>
  <c r="R97" i="176"/>
  <c r="S97" i="176"/>
  <c r="T97" i="176"/>
  <c r="U97" i="176"/>
  <c r="V97" i="176"/>
  <c r="F98" i="176"/>
  <c r="G98" i="176"/>
  <c r="H98" i="176"/>
  <c r="I98" i="176"/>
  <c r="J98" i="176"/>
  <c r="K98" i="176"/>
  <c r="L98" i="176"/>
  <c r="M98" i="176"/>
  <c r="N98" i="176"/>
  <c r="O98" i="176"/>
  <c r="P98" i="176"/>
  <c r="Q98" i="176"/>
  <c r="R98" i="176"/>
  <c r="S98" i="176"/>
  <c r="T98" i="176"/>
  <c r="U98" i="176"/>
  <c r="V98" i="176"/>
  <c r="F99" i="176"/>
  <c r="G99" i="176"/>
  <c r="H99" i="176"/>
  <c r="I99" i="176"/>
  <c r="J99" i="176"/>
  <c r="K99" i="176"/>
  <c r="L99" i="176"/>
  <c r="M99" i="176"/>
  <c r="N99" i="176"/>
  <c r="O99" i="176"/>
  <c r="P99" i="176"/>
  <c r="Q99" i="176"/>
  <c r="R99" i="176"/>
  <c r="S99" i="176"/>
  <c r="T99" i="176"/>
  <c r="U99" i="176"/>
  <c r="V99" i="176"/>
  <c r="F100" i="176"/>
  <c r="G100" i="176"/>
  <c r="H100" i="176"/>
  <c r="I100" i="176"/>
  <c r="J100" i="176"/>
  <c r="K100" i="176"/>
  <c r="L100" i="176"/>
  <c r="M100" i="176"/>
  <c r="N100" i="176"/>
  <c r="O100" i="176"/>
  <c r="P100" i="176"/>
  <c r="Q100" i="176"/>
  <c r="R100" i="176"/>
  <c r="S100" i="176"/>
  <c r="T100" i="176"/>
  <c r="U100" i="176"/>
  <c r="V100" i="176"/>
  <c r="F101" i="176"/>
  <c r="G101" i="176"/>
  <c r="H101" i="176"/>
  <c r="I101" i="176"/>
  <c r="J101" i="176"/>
  <c r="K101" i="176"/>
  <c r="L101" i="176"/>
  <c r="M101" i="176"/>
  <c r="N101" i="176"/>
  <c r="O101" i="176"/>
  <c r="P101" i="176"/>
  <c r="Q101" i="176"/>
  <c r="R101" i="176"/>
  <c r="S101" i="176"/>
  <c r="T101" i="176"/>
  <c r="U101" i="176"/>
  <c r="V101" i="176"/>
  <c r="F102" i="176"/>
  <c r="G102" i="176"/>
  <c r="H102" i="176"/>
  <c r="I102" i="176"/>
  <c r="J102" i="176"/>
  <c r="K102" i="176"/>
  <c r="L102" i="176"/>
  <c r="M102" i="176"/>
  <c r="N102" i="176"/>
  <c r="O102" i="176"/>
  <c r="P102" i="176"/>
  <c r="Q102" i="176"/>
  <c r="R102" i="176"/>
  <c r="S102" i="176"/>
  <c r="T102" i="176"/>
  <c r="U102" i="176"/>
  <c r="V102" i="176"/>
  <c r="F103" i="176"/>
  <c r="G103" i="176"/>
  <c r="H103" i="176"/>
  <c r="I103" i="176"/>
  <c r="J103" i="176"/>
  <c r="K103" i="176"/>
  <c r="L103" i="176"/>
  <c r="M103" i="176"/>
  <c r="N103" i="176"/>
  <c r="O103" i="176"/>
  <c r="P103" i="176"/>
  <c r="Q103" i="176"/>
  <c r="R103" i="176"/>
  <c r="S103" i="176"/>
  <c r="T103" i="176"/>
  <c r="U103" i="176"/>
  <c r="V103" i="176"/>
  <c r="F104" i="176"/>
  <c r="G104" i="176"/>
  <c r="H104" i="176"/>
  <c r="I104" i="176"/>
  <c r="J104" i="176"/>
  <c r="K104" i="176"/>
  <c r="L104" i="176"/>
  <c r="M104" i="176"/>
  <c r="N104" i="176"/>
  <c r="O104" i="176"/>
  <c r="P104" i="176"/>
  <c r="Q104" i="176"/>
  <c r="R104" i="176"/>
  <c r="S104" i="176"/>
  <c r="T104" i="176"/>
  <c r="U104" i="176"/>
  <c r="V104" i="176"/>
  <c r="F105" i="176"/>
  <c r="G105" i="176"/>
  <c r="H105" i="176"/>
  <c r="I105" i="176"/>
  <c r="J105" i="176"/>
  <c r="K105" i="176"/>
  <c r="L105" i="176"/>
  <c r="M105" i="176"/>
  <c r="N105" i="176"/>
  <c r="O105" i="176"/>
  <c r="P105" i="176"/>
  <c r="Q105" i="176"/>
  <c r="R105" i="176"/>
  <c r="S105" i="176"/>
  <c r="T105" i="176"/>
  <c r="U105" i="176"/>
  <c r="V105" i="176"/>
  <c r="F106" i="176"/>
  <c r="G106" i="176"/>
  <c r="H106" i="176"/>
  <c r="I106" i="176"/>
  <c r="J106" i="176"/>
  <c r="K106" i="176"/>
  <c r="L106" i="176"/>
  <c r="M106" i="176"/>
  <c r="N106" i="176"/>
  <c r="O106" i="176"/>
  <c r="P106" i="176"/>
  <c r="Q106" i="176"/>
  <c r="R106" i="176"/>
  <c r="S106" i="176"/>
  <c r="T106" i="176"/>
  <c r="U106" i="176"/>
  <c r="V106" i="176"/>
  <c r="F107" i="176"/>
  <c r="G107" i="176"/>
  <c r="G131" i="176" s="1"/>
  <c r="H107" i="176"/>
  <c r="H131" i="176" s="1"/>
  <c r="H133" i="176" s="1"/>
  <c r="I107" i="176"/>
  <c r="J107" i="176"/>
  <c r="K107" i="176"/>
  <c r="L107" i="176"/>
  <c r="L131" i="176" s="1"/>
  <c r="L133" i="176" s="1"/>
  <c r="M107" i="176"/>
  <c r="N107" i="176"/>
  <c r="O107" i="176"/>
  <c r="O131" i="176" s="1"/>
  <c r="P107" i="176"/>
  <c r="P131" i="176" s="1"/>
  <c r="P133" i="176" s="1"/>
  <c r="Q107" i="176"/>
  <c r="R107" i="176"/>
  <c r="S107" i="176"/>
  <c r="T107" i="176"/>
  <c r="T131" i="176" s="1"/>
  <c r="T133" i="176" s="1"/>
  <c r="U107" i="176"/>
  <c r="V107" i="176"/>
  <c r="F108" i="176"/>
  <c r="F132" i="176" s="1"/>
  <c r="G108" i="176"/>
  <c r="G132" i="176" s="1"/>
  <c r="H108" i="176"/>
  <c r="I108" i="176"/>
  <c r="J108" i="176"/>
  <c r="K108" i="176"/>
  <c r="L108" i="176"/>
  <c r="L132" i="176" s="1"/>
  <c r="M108" i="176"/>
  <c r="N108" i="176"/>
  <c r="N132" i="176" s="1"/>
  <c r="O108" i="176"/>
  <c r="O132" i="176" s="1"/>
  <c r="P108" i="176"/>
  <c r="Q108" i="176"/>
  <c r="R108" i="176"/>
  <c r="S108" i="176"/>
  <c r="T108" i="176"/>
  <c r="T132" i="176" s="1"/>
  <c r="U108" i="176"/>
  <c r="V108" i="176"/>
  <c r="V132" i="176" s="1"/>
  <c r="F109" i="176"/>
  <c r="E109" i="176" s="1"/>
  <c r="G109" i="176"/>
  <c r="H109" i="176"/>
  <c r="I109" i="176"/>
  <c r="J109" i="176"/>
  <c r="K109" i="176"/>
  <c r="K131" i="176" s="1"/>
  <c r="L109" i="176"/>
  <c r="M109" i="176"/>
  <c r="N109" i="176"/>
  <c r="N131" i="176" s="1"/>
  <c r="N133" i="176" s="1"/>
  <c r="O109" i="176"/>
  <c r="P109" i="176"/>
  <c r="Q109" i="176"/>
  <c r="R109" i="176"/>
  <c r="S109" i="176"/>
  <c r="S131" i="176" s="1"/>
  <c r="T109" i="176"/>
  <c r="U109" i="176"/>
  <c r="V109" i="176"/>
  <c r="V131" i="176" s="1"/>
  <c r="V133" i="176" s="1"/>
  <c r="F110" i="176"/>
  <c r="G110" i="176"/>
  <c r="H110" i="176"/>
  <c r="I110" i="176"/>
  <c r="E110" i="176" s="1"/>
  <c r="J110" i="176"/>
  <c r="J132" i="176" s="1"/>
  <c r="K110" i="176"/>
  <c r="L110" i="176"/>
  <c r="M110" i="176"/>
  <c r="M132" i="176" s="1"/>
  <c r="N110" i="176"/>
  <c r="O110" i="176"/>
  <c r="P110" i="176"/>
  <c r="Q110" i="176"/>
  <c r="R110" i="176"/>
  <c r="R132" i="176" s="1"/>
  <c r="S110" i="176"/>
  <c r="T110" i="176"/>
  <c r="U110" i="176"/>
  <c r="U132" i="176" s="1"/>
  <c r="U133" i="176" s="1"/>
  <c r="V110" i="176"/>
  <c r="F111" i="176"/>
  <c r="G111" i="176"/>
  <c r="H111" i="176"/>
  <c r="I111" i="176"/>
  <c r="I131" i="176" s="1"/>
  <c r="J111" i="176"/>
  <c r="K111" i="176"/>
  <c r="L111" i="176"/>
  <c r="M111" i="176"/>
  <c r="N111" i="176"/>
  <c r="O111" i="176"/>
  <c r="P111" i="176"/>
  <c r="Q111" i="176"/>
  <c r="Q131" i="176" s="1"/>
  <c r="R111" i="176"/>
  <c r="S111" i="176"/>
  <c r="T111" i="176"/>
  <c r="U111" i="176"/>
  <c r="V111" i="176"/>
  <c r="F112" i="176"/>
  <c r="G112" i="176"/>
  <c r="H112" i="176"/>
  <c r="E112" i="176" s="1"/>
  <c r="I112" i="176"/>
  <c r="J112" i="176"/>
  <c r="K112" i="176"/>
  <c r="K132" i="176" s="1"/>
  <c r="L112" i="176"/>
  <c r="M112" i="176"/>
  <c r="N112" i="176"/>
  <c r="O112" i="176"/>
  <c r="P112" i="176"/>
  <c r="Q112" i="176"/>
  <c r="R112" i="176"/>
  <c r="S112" i="176"/>
  <c r="S132" i="176" s="1"/>
  <c r="T112" i="176"/>
  <c r="U112" i="176"/>
  <c r="V112" i="176"/>
  <c r="F113" i="176"/>
  <c r="E113" i="176" s="1"/>
  <c r="G113" i="176"/>
  <c r="H113" i="176"/>
  <c r="I113" i="176"/>
  <c r="J113" i="176"/>
  <c r="K113" i="176"/>
  <c r="L113" i="176"/>
  <c r="M113" i="176"/>
  <c r="N113" i="176"/>
  <c r="O113" i="176"/>
  <c r="P113" i="176"/>
  <c r="Q113" i="176"/>
  <c r="R113" i="176"/>
  <c r="S113" i="176"/>
  <c r="T113" i="176"/>
  <c r="U113" i="176"/>
  <c r="V113" i="176"/>
  <c r="F114" i="176"/>
  <c r="G114" i="176"/>
  <c r="H114" i="176"/>
  <c r="I114" i="176"/>
  <c r="E114" i="176" s="1"/>
  <c r="J114" i="176"/>
  <c r="K114" i="176"/>
  <c r="L114" i="176"/>
  <c r="M114" i="176"/>
  <c r="N114" i="176"/>
  <c r="O114" i="176"/>
  <c r="P114" i="176"/>
  <c r="Q114" i="176"/>
  <c r="Q132" i="176" s="1"/>
  <c r="R114" i="176"/>
  <c r="S114" i="176"/>
  <c r="T114" i="176"/>
  <c r="U114" i="176"/>
  <c r="V114" i="176"/>
  <c r="F115" i="176"/>
  <c r="G115" i="176"/>
  <c r="H115" i="176"/>
  <c r="E115" i="176" s="1"/>
  <c r="I115" i="176"/>
  <c r="J115" i="176"/>
  <c r="K115" i="176"/>
  <c r="L115" i="176"/>
  <c r="M115" i="176"/>
  <c r="N115" i="176"/>
  <c r="O115" i="176"/>
  <c r="P115" i="176"/>
  <c r="Q115" i="176"/>
  <c r="R115" i="176"/>
  <c r="S115" i="176"/>
  <c r="T115" i="176"/>
  <c r="U115" i="176"/>
  <c r="V115" i="176"/>
  <c r="F116" i="176"/>
  <c r="E116" i="176" s="1"/>
  <c r="G116" i="176"/>
  <c r="H116" i="176"/>
  <c r="I116" i="176"/>
  <c r="J116" i="176"/>
  <c r="K116" i="176"/>
  <c r="L116" i="176"/>
  <c r="M116" i="176"/>
  <c r="N116" i="176"/>
  <c r="O116" i="176"/>
  <c r="P116" i="176"/>
  <c r="Q116" i="176"/>
  <c r="R116" i="176"/>
  <c r="S116" i="176"/>
  <c r="T116" i="176"/>
  <c r="U116" i="176"/>
  <c r="V116" i="176"/>
  <c r="F117" i="176"/>
  <c r="E117" i="176" s="1"/>
  <c r="G117" i="176"/>
  <c r="H117" i="176"/>
  <c r="I117" i="176"/>
  <c r="J117" i="176"/>
  <c r="K117" i="176"/>
  <c r="L117" i="176"/>
  <c r="M117" i="176"/>
  <c r="N117" i="176"/>
  <c r="O117" i="176"/>
  <c r="P117" i="176"/>
  <c r="Q117" i="176"/>
  <c r="R117" i="176"/>
  <c r="S117" i="176"/>
  <c r="T117" i="176"/>
  <c r="U117" i="176"/>
  <c r="V117" i="176"/>
  <c r="F118" i="176"/>
  <c r="G118" i="176"/>
  <c r="H118" i="176"/>
  <c r="I118" i="176"/>
  <c r="E118" i="176" s="1"/>
  <c r="J118" i="176"/>
  <c r="K118" i="176"/>
  <c r="L118" i="176"/>
  <c r="M118" i="176"/>
  <c r="N118" i="176"/>
  <c r="O118" i="176"/>
  <c r="P118" i="176"/>
  <c r="Q118" i="176"/>
  <c r="R118" i="176"/>
  <c r="S118" i="176"/>
  <c r="T118" i="176"/>
  <c r="U118" i="176"/>
  <c r="V118" i="176"/>
  <c r="F119" i="176"/>
  <c r="G119" i="176"/>
  <c r="H119" i="176"/>
  <c r="I119" i="176"/>
  <c r="J119" i="176"/>
  <c r="K119" i="176"/>
  <c r="L119" i="176"/>
  <c r="M119" i="176"/>
  <c r="N119" i="176"/>
  <c r="O119" i="176"/>
  <c r="P119" i="176"/>
  <c r="Q119" i="176"/>
  <c r="R119" i="176"/>
  <c r="S119" i="176"/>
  <c r="T119" i="176"/>
  <c r="U119" i="176"/>
  <c r="V119" i="176"/>
  <c r="F120" i="176"/>
  <c r="G120" i="176"/>
  <c r="H120" i="176"/>
  <c r="E120" i="176" s="1"/>
  <c r="I120" i="176"/>
  <c r="J120" i="176"/>
  <c r="K120" i="176"/>
  <c r="L120" i="176"/>
  <c r="M120" i="176"/>
  <c r="N120" i="176"/>
  <c r="O120" i="176"/>
  <c r="P120" i="176"/>
  <c r="Q120" i="176"/>
  <c r="R120" i="176"/>
  <c r="S120" i="176"/>
  <c r="T120" i="176"/>
  <c r="U120" i="176"/>
  <c r="V120" i="176"/>
  <c r="F121" i="176"/>
  <c r="E121" i="176" s="1"/>
  <c r="G121" i="176"/>
  <c r="H121" i="176"/>
  <c r="I121" i="176"/>
  <c r="J121" i="176"/>
  <c r="K121" i="176"/>
  <c r="L121" i="176"/>
  <c r="M121" i="176"/>
  <c r="N121" i="176"/>
  <c r="O121" i="176"/>
  <c r="P121" i="176"/>
  <c r="Q121" i="176"/>
  <c r="R121" i="176"/>
  <c r="S121" i="176"/>
  <c r="T121" i="176"/>
  <c r="U121" i="176"/>
  <c r="V121" i="176"/>
  <c r="F122" i="176"/>
  <c r="G122" i="176"/>
  <c r="H122" i="176"/>
  <c r="I122" i="176"/>
  <c r="E122" i="176" s="1"/>
  <c r="J122" i="176"/>
  <c r="K122" i="176"/>
  <c r="L122" i="176"/>
  <c r="M122" i="176"/>
  <c r="N122" i="176"/>
  <c r="O122" i="176"/>
  <c r="P122" i="176"/>
  <c r="Q122" i="176"/>
  <c r="R122" i="176"/>
  <c r="S122" i="176"/>
  <c r="T122" i="176"/>
  <c r="U122" i="176"/>
  <c r="V122" i="176"/>
  <c r="F123" i="176"/>
  <c r="G123" i="176"/>
  <c r="H123" i="176"/>
  <c r="E123" i="176" s="1"/>
  <c r="I123" i="176"/>
  <c r="J123" i="176"/>
  <c r="K123" i="176"/>
  <c r="L123" i="176"/>
  <c r="M123" i="176"/>
  <c r="N123" i="176"/>
  <c r="O123" i="176"/>
  <c r="P123" i="176"/>
  <c r="Q123" i="176"/>
  <c r="R123" i="176"/>
  <c r="S123" i="176"/>
  <c r="T123" i="176"/>
  <c r="U123" i="176"/>
  <c r="V123" i="176"/>
  <c r="F124" i="176"/>
  <c r="E124" i="176" s="1"/>
  <c r="G124" i="176"/>
  <c r="H124" i="176"/>
  <c r="I124" i="176"/>
  <c r="J124" i="176"/>
  <c r="K124" i="176"/>
  <c r="L124" i="176"/>
  <c r="M124" i="176"/>
  <c r="N124" i="176"/>
  <c r="O124" i="176"/>
  <c r="P124" i="176"/>
  <c r="Q124" i="176"/>
  <c r="R124" i="176"/>
  <c r="S124" i="176"/>
  <c r="T124" i="176"/>
  <c r="U124" i="176"/>
  <c r="V124" i="176"/>
  <c r="F125" i="176"/>
  <c r="E125" i="176" s="1"/>
  <c r="G125" i="176"/>
  <c r="H125" i="176"/>
  <c r="I125" i="176"/>
  <c r="J125" i="176"/>
  <c r="K125" i="176"/>
  <c r="L125" i="176"/>
  <c r="M125" i="176"/>
  <c r="N125" i="176"/>
  <c r="O125" i="176"/>
  <c r="P125" i="176"/>
  <c r="Q125" i="176"/>
  <c r="R125" i="176"/>
  <c r="S125" i="176"/>
  <c r="T125" i="176"/>
  <c r="U125" i="176"/>
  <c r="V125" i="176"/>
  <c r="F126" i="176"/>
  <c r="G126" i="176"/>
  <c r="H126" i="176"/>
  <c r="I126" i="176"/>
  <c r="E126" i="176" s="1"/>
  <c r="J126" i="176"/>
  <c r="K126" i="176"/>
  <c r="L126" i="176"/>
  <c r="M126" i="176"/>
  <c r="N126" i="176"/>
  <c r="O126" i="176"/>
  <c r="P126" i="176"/>
  <c r="Q126" i="176"/>
  <c r="R126" i="176"/>
  <c r="S126" i="176"/>
  <c r="T126" i="176"/>
  <c r="U126" i="176"/>
  <c r="V126" i="176"/>
  <c r="F127" i="176"/>
  <c r="G127" i="176"/>
  <c r="H127" i="176"/>
  <c r="I127" i="176"/>
  <c r="J127" i="176"/>
  <c r="K127" i="176"/>
  <c r="L127" i="176"/>
  <c r="M127" i="176"/>
  <c r="N127" i="176"/>
  <c r="O127" i="176"/>
  <c r="P127" i="176"/>
  <c r="Q127" i="176"/>
  <c r="R127" i="176"/>
  <c r="S127" i="176"/>
  <c r="T127" i="176"/>
  <c r="U127" i="176"/>
  <c r="V127" i="176"/>
  <c r="F128" i="176"/>
  <c r="G128" i="176"/>
  <c r="H128" i="176"/>
  <c r="E128" i="176" s="1"/>
  <c r="I128" i="176"/>
  <c r="J128" i="176"/>
  <c r="K128" i="176"/>
  <c r="L128" i="176"/>
  <c r="M128" i="176"/>
  <c r="N128" i="176"/>
  <c r="O128" i="176"/>
  <c r="P128" i="176"/>
  <c r="Q128" i="176"/>
  <c r="R128" i="176"/>
  <c r="S128" i="176"/>
  <c r="T128" i="176"/>
  <c r="U128" i="176"/>
  <c r="V128" i="176"/>
  <c r="F129" i="176"/>
  <c r="E129" i="176" s="1"/>
  <c r="G129" i="176"/>
  <c r="H129" i="176"/>
  <c r="I129" i="176"/>
  <c r="J129" i="176"/>
  <c r="K129" i="176"/>
  <c r="L129" i="176"/>
  <c r="M129" i="176"/>
  <c r="N129" i="176"/>
  <c r="O129" i="176"/>
  <c r="P129" i="176"/>
  <c r="Q129" i="176"/>
  <c r="R129" i="176"/>
  <c r="S129" i="176"/>
  <c r="T129" i="176"/>
  <c r="U129" i="176"/>
  <c r="V129" i="176"/>
  <c r="F130" i="176"/>
  <c r="G130" i="176"/>
  <c r="H130" i="176"/>
  <c r="I130" i="176"/>
  <c r="E130" i="176" s="1"/>
  <c r="J130" i="176"/>
  <c r="K130" i="176"/>
  <c r="L130" i="176"/>
  <c r="M130" i="176"/>
  <c r="N130" i="176"/>
  <c r="O130" i="176"/>
  <c r="P130" i="176"/>
  <c r="Q130" i="176"/>
  <c r="R130" i="176"/>
  <c r="S130" i="176"/>
  <c r="T130" i="176"/>
  <c r="U130" i="176"/>
  <c r="V130" i="176"/>
  <c r="W8" i="176"/>
  <c r="W9" i="176"/>
  <c r="W10" i="176"/>
  <c r="W11" i="176"/>
  <c r="W12" i="176"/>
  <c r="W13" i="176"/>
  <c r="W14" i="176"/>
  <c r="W15" i="176"/>
  <c r="W16" i="176"/>
  <c r="W17" i="176"/>
  <c r="W18" i="176"/>
  <c r="W19" i="176"/>
  <c r="W20" i="176"/>
  <c r="W21" i="176"/>
  <c r="W22" i="176"/>
  <c r="W23" i="176"/>
  <c r="W24" i="176"/>
  <c r="W25" i="176"/>
  <c r="W26" i="176"/>
  <c r="W27" i="176"/>
  <c r="W28" i="176"/>
  <c r="W29" i="176"/>
  <c r="W30" i="176"/>
  <c r="W31" i="176"/>
  <c r="W32" i="176"/>
  <c r="W33" i="176"/>
  <c r="W34" i="176"/>
  <c r="W35" i="176"/>
  <c r="W36" i="176"/>
  <c r="W37" i="176"/>
  <c r="W38" i="176"/>
  <c r="W39" i="176"/>
  <c r="W40" i="176"/>
  <c r="W41" i="176"/>
  <c r="W42" i="176"/>
  <c r="W43" i="176"/>
  <c r="W44" i="176"/>
  <c r="W45" i="176"/>
  <c r="W46" i="176"/>
  <c r="W47" i="176"/>
  <c r="W48" i="176"/>
  <c r="W49" i="176"/>
  <c r="W50" i="176"/>
  <c r="W51" i="176"/>
  <c r="W52" i="176"/>
  <c r="W53" i="176"/>
  <c r="W54" i="176"/>
  <c r="W55" i="176"/>
  <c r="W56" i="176"/>
  <c r="W57" i="176"/>
  <c r="W58" i="176"/>
  <c r="W59" i="176"/>
  <c r="W60" i="176"/>
  <c r="W61" i="176"/>
  <c r="W62" i="176"/>
  <c r="W63" i="176"/>
  <c r="W64" i="176"/>
  <c r="W65" i="176"/>
  <c r="W66" i="176"/>
  <c r="W67" i="176"/>
  <c r="W68" i="176"/>
  <c r="W69" i="176"/>
  <c r="W70" i="176"/>
  <c r="W71" i="176"/>
  <c r="W72" i="176"/>
  <c r="W73" i="176"/>
  <c r="W74" i="176"/>
  <c r="W75" i="176"/>
  <c r="W76" i="176"/>
  <c r="W77" i="176"/>
  <c r="W78" i="176"/>
  <c r="W79" i="176"/>
  <c r="W80" i="176"/>
  <c r="W81" i="176"/>
  <c r="W82" i="176"/>
  <c r="W83" i="176"/>
  <c r="W84" i="176"/>
  <c r="W85" i="176"/>
  <c r="W86" i="176"/>
  <c r="W87" i="176"/>
  <c r="W88" i="176"/>
  <c r="W89" i="176"/>
  <c r="W90" i="176"/>
  <c r="W91" i="176"/>
  <c r="W92" i="176"/>
  <c r="W93" i="176"/>
  <c r="W94" i="176"/>
  <c r="W95" i="176"/>
  <c r="W96" i="176"/>
  <c r="W97" i="176"/>
  <c r="W98" i="176"/>
  <c r="W99" i="176"/>
  <c r="W100" i="176"/>
  <c r="W101" i="176"/>
  <c r="W102" i="176"/>
  <c r="W103" i="176"/>
  <c r="W104" i="176"/>
  <c r="W105" i="176"/>
  <c r="W106" i="176"/>
  <c r="W107" i="176"/>
  <c r="W108" i="176"/>
  <c r="W109" i="176"/>
  <c r="W110" i="176"/>
  <c r="W132" i="176" s="1"/>
  <c r="W111" i="176"/>
  <c r="W131" i="176" s="1"/>
  <c r="W112" i="176"/>
  <c r="W113" i="176"/>
  <c r="W114" i="176"/>
  <c r="W115" i="176"/>
  <c r="W116" i="176"/>
  <c r="W117" i="176"/>
  <c r="W118" i="176"/>
  <c r="W119" i="176"/>
  <c r="W120" i="176"/>
  <c r="W121" i="176"/>
  <c r="W122" i="176"/>
  <c r="W123" i="176"/>
  <c r="W124" i="176"/>
  <c r="W125" i="176"/>
  <c r="W126" i="176"/>
  <c r="W127" i="176"/>
  <c r="W128" i="176"/>
  <c r="W129" i="176"/>
  <c r="W130" i="176"/>
  <c r="W7" i="176"/>
  <c r="F7" i="175"/>
  <c r="G7" i="175"/>
  <c r="H7" i="175"/>
  <c r="I7" i="175"/>
  <c r="J7" i="175"/>
  <c r="K7" i="175"/>
  <c r="L7" i="175"/>
  <c r="M7" i="175"/>
  <c r="N7" i="175"/>
  <c r="O7" i="175"/>
  <c r="P7" i="175"/>
  <c r="Q7" i="175"/>
  <c r="R7" i="175"/>
  <c r="F8" i="175"/>
  <c r="G8" i="175"/>
  <c r="H8" i="175"/>
  <c r="I8" i="175"/>
  <c r="J8" i="175"/>
  <c r="K8" i="175"/>
  <c r="L8" i="175"/>
  <c r="M8" i="175"/>
  <c r="N8" i="175"/>
  <c r="O8" i="175"/>
  <c r="P8" i="175"/>
  <c r="Q8" i="175"/>
  <c r="R8" i="175"/>
  <c r="F9" i="175"/>
  <c r="G9" i="175"/>
  <c r="H9" i="175"/>
  <c r="I9" i="175"/>
  <c r="J9" i="175"/>
  <c r="K9" i="175"/>
  <c r="L9" i="175"/>
  <c r="M9" i="175"/>
  <c r="N9" i="175"/>
  <c r="O9" i="175"/>
  <c r="P9" i="175"/>
  <c r="Q9" i="175"/>
  <c r="R9" i="175"/>
  <c r="F10" i="175"/>
  <c r="G10" i="175"/>
  <c r="H10" i="175"/>
  <c r="I10" i="175"/>
  <c r="J10" i="175"/>
  <c r="K10" i="175"/>
  <c r="L10" i="175"/>
  <c r="M10" i="175"/>
  <c r="N10" i="175"/>
  <c r="O10" i="175"/>
  <c r="P10" i="175"/>
  <c r="Q10" i="175"/>
  <c r="R10" i="175"/>
  <c r="V7" i="175"/>
  <c r="W7" i="175"/>
  <c r="V8" i="175"/>
  <c r="W8" i="175"/>
  <c r="V9" i="175"/>
  <c r="W9" i="175"/>
  <c r="V10" i="175"/>
  <c r="W10" i="175"/>
  <c r="V11" i="175"/>
  <c r="W11" i="175"/>
  <c r="V12" i="175"/>
  <c r="W12" i="175"/>
  <c r="V13" i="175"/>
  <c r="W13" i="175"/>
  <c r="V14" i="175"/>
  <c r="W14" i="175"/>
  <c r="V15" i="175"/>
  <c r="W15" i="175"/>
  <c r="V16" i="175"/>
  <c r="W16" i="175"/>
  <c r="V17" i="175"/>
  <c r="W17" i="175"/>
  <c r="V18" i="175"/>
  <c r="W18" i="175"/>
  <c r="V19" i="175"/>
  <c r="W19" i="175"/>
  <c r="V20" i="175"/>
  <c r="W20" i="175"/>
  <c r="V21" i="175"/>
  <c r="W21" i="175"/>
  <c r="V22" i="175"/>
  <c r="W22" i="175"/>
  <c r="V23" i="175"/>
  <c r="W23" i="175"/>
  <c r="V24" i="175"/>
  <c r="W24" i="175"/>
  <c r="V25" i="175"/>
  <c r="W25" i="175"/>
  <c r="V26" i="175"/>
  <c r="W26" i="175"/>
  <c r="V27" i="175"/>
  <c r="W27" i="175"/>
  <c r="V28" i="175"/>
  <c r="W28" i="175"/>
  <c r="V29" i="175"/>
  <c r="W29" i="175"/>
  <c r="V30" i="175"/>
  <c r="W30" i="175"/>
  <c r="V31" i="175"/>
  <c r="W31" i="175"/>
  <c r="F11" i="175"/>
  <c r="G11" i="175"/>
  <c r="H11" i="175"/>
  <c r="I11" i="175"/>
  <c r="J11" i="175"/>
  <c r="L11" i="175"/>
  <c r="M11" i="175"/>
  <c r="N11" i="175"/>
  <c r="O11" i="175"/>
  <c r="S7" i="175"/>
  <c r="S8" i="175"/>
  <c r="S9" i="175"/>
  <c r="S10" i="175"/>
  <c r="S11" i="175"/>
  <c r="F12" i="175"/>
  <c r="G12" i="175"/>
  <c r="H12" i="175"/>
  <c r="I12" i="175"/>
  <c r="J12" i="175"/>
  <c r="K12" i="175"/>
  <c r="L12" i="175"/>
  <c r="M12" i="175"/>
  <c r="N12" i="175"/>
  <c r="O12" i="175"/>
  <c r="P12" i="175"/>
  <c r="Q12" i="175"/>
  <c r="R12" i="175"/>
  <c r="S12" i="175"/>
  <c r="G13" i="175"/>
  <c r="H13" i="175"/>
  <c r="I13" i="175"/>
  <c r="J13" i="175"/>
  <c r="K13" i="175"/>
  <c r="L13" i="175"/>
  <c r="G14" i="175"/>
  <c r="H14" i="175"/>
  <c r="I14" i="175"/>
  <c r="J14" i="175"/>
  <c r="K14" i="175"/>
  <c r="L14" i="175"/>
  <c r="G15" i="175"/>
  <c r="H15" i="175"/>
  <c r="I15" i="175"/>
  <c r="J15" i="175"/>
  <c r="K15" i="175"/>
  <c r="L15" i="175"/>
  <c r="G16" i="175"/>
  <c r="H16" i="175"/>
  <c r="I16" i="175"/>
  <c r="J16" i="175"/>
  <c r="K16" i="175"/>
  <c r="L16" i="175"/>
  <c r="N13" i="175"/>
  <c r="O13" i="175"/>
  <c r="P13" i="175"/>
  <c r="Q13" i="175"/>
  <c r="R13" i="175"/>
  <c r="Q14" i="175"/>
  <c r="R14" i="175"/>
  <c r="Q15" i="175"/>
  <c r="R15" i="175"/>
  <c r="Q16" i="175"/>
  <c r="R16" i="175"/>
  <c r="N14" i="175"/>
  <c r="O14" i="175"/>
  <c r="N15" i="175"/>
  <c r="O15" i="175"/>
  <c r="N16" i="175"/>
  <c r="O16" i="175"/>
  <c r="U7" i="175"/>
  <c r="U8" i="175"/>
  <c r="U9" i="175"/>
  <c r="U10" i="175"/>
  <c r="U11" i="175"/>
  <c r="U12" i="175"/>
  <c r="U13" i="175"/>
  <c r="U14" i="175"/>
  <c r="T7" i="175"/>
  <c r="T8" i="175"/>
  <c r="T9" i="175"/>
  <c r="T10" i="175"/>
  <c r="T11" i="175"/>
  <c r="T12" i="175"/>
  <c r="T13" i="175"/>
  <c r="T14" i="175"/>
  <c r="T15" i="175"/>
  <c r="T16" i="175"/>
  <c r="U16" i="175"/>
  <c r="T17" i="175"/>
  <c r="U17" i="175"/>
  <c r="T18" i="175"/>
  <c r="U18" i="175"/>
  <c r="T19" i="175"/>
  <c r="U19" i="175"/>
  <c r="T20" i="175"/>
  <c r="U20" i="175"/>
  <c r="T21" i="175"/>
  <c r="U21" i="175"/>
  <c r="T22" i="175"/>
  <c r="U22" i="175"/>
  <c r="T23" i="175"/>
  <c r="U23" i="175"/>
  <c r="T24" i="175"/>
  <c r="U24" i="175"/>
  <c r="T25" i="175"/>
  <c r="U25" i="175"/>
  <c r="T26" i="175"/>
  <c r="U26" i="175"/>
  <c r="G17" i="175"/>
  <c r="H17" i="175"/>
  <c r="I17" i="175"/>
  <c r="J17" i="175"/>
  <c r="K17" i="175"/>
  <c r="G18" i="175"/>
  <c r="H18" i="175"/>
  <c r="I18" i="175"/>
  <c r="J18" i="175"/>
  <c r="K18" i="175"/>
  <c r="G19" i="175"/>
  <c r="H19" i="175"/>
  <c r="I19" i="175"/>
  <c r="J19" i="175"/>
  <c r="K19" i="175"/>
  <c r="G20" i="175"/>
  <c r="H20" i="175"/>
  <c r="I20" i="175"/>
  <c r="J20" i="175"/>
  <c r="K20" i="175"/>
  <c r="G21" i="175"/>
  <c r="H21" i="175"/>
  <c r="I21" i="175"/>
  <c r="J21" i="175"/>
  <c r="K21" i="175"/>
  <c r="M14" i="175"/>
  <c r="M15" i="175"/>
  <c r="M16" i="175"/>
  <c r="M17" i="175"/>
  <c r="P15" i="175"/>
  <c r="P16" i="175"/>
  <c r="P17" i="175"/>
  <c r="L18" i="175"/>
  <c r="M18" i="175"/>
  <c r="N18" i="175"/>
  <c r="O18" i="175"/>
  <c r="P18" i="175"/>
  <c r="Q18" i="175"/>
  <c r="L19" i="175"/>
  <c r="M19" i="175"/>
  <c r="N19" i="175"/>
  <c r="O19" i="175"/>
  <c r="P19" i="175"/>
  <c r="Q19" i="175"/>
  <c r="L20" i="175"/>
  <c r="M20" i="175"/>
  <c r="N20" i="175"/>
  <c r="O20" i="175"/>
  <c r="P20" i="175"/>
  <c r="Q20" i="175"/>
  <c r="L21" i="175"/>
  <c r="M21" i="175"/>
  <c r="N21" i="175"/>
  <c r="O21" i="175"/>
  <c r="P21" i="175"/>
  <c r="Q21" i="175"/>
  <c r="L22" i="175"/>
  <c r="M22" i="175"/>
  <c r="N22" i="175"/>
  <c r="O22" i="175"/>
  <c r="P22" i="175"/>
  <c r="Q22" i="175"/>
  <c r="G22" i="175"/>
  <c r="H22" i="175"/>
  <c r="I22" i="175"/>
  <c r="J22" i="175"/>
  <c r="G23" i="175"/>
  <c r="H23" i="175"/>
  <c r="I23" i="175"/>
  <c r="J23" i="175"/>
  <c r="K23" i="175"/>
  <c r="L23" i="175"/>
  <c r="G24" i="175"/>
  <c r="H24" i="175"/>
  <c r="I24" i="175"/>
  <c r="J24" i="175"/>
  <c r="K24" i="175"/>
  <c r="L24" i="175"/>
  <c r="G25" i="175"/>
  <c r="H25" i="175"/>
  <c r="I25" i="175"/>
  <c r="J25" i="175"/>
  <c r="K25" i="175"/>
  <c r="L25" i="175"/>
  <c r="G26" i="175"/>
  <c r="H26" i="175"/>
  <c r="I26" i="175"/>
  <c r="J26" i="175"/>
  <c r="K26" i="175"/>
  <c r="L26" i="175"/>
  <c r="N23" i="175"/>
  <c r="O23" i="175"/>
  <c r="P23" i="175"/>
  <c r="N24" i="175"/>
  <c r="O24" i="175"/>
  <c r="P24" i="175"/>
  <c r="Q24" i="175"/>
  <c r="N25" i="175"/>
  <c r="O25" i="175"/>
  <c r="P25" i="175"/>
  <c r="S14" i="175"/>
  <c r="S15" i="175"/>
  <c r="S16" i="175"/>
  <c r="S17" i="175"/>
  <c r="S18" i="175"/>
  <c r="S19" i="175"/>
  <c r="S20" i="175"/>
  <c r="S21" i="175"/>
  <c r="S22" i="175"/>
  <c r="S23" i="175"/>
  <c r="S24" i="175"/>
  <c r="S25" i="175"/>
  <c r="N26" i="175"/>
  <c r="O26" i="175"/>
  <c r="P26" i="175"/>
  <c r="Q26" i="175"/>
  <c r="F14" i="175"/>
  <c r="F15" i="175"/>
  <c r="F16" i="175"/>
  <c r="F17" i="175"/>
  <c r="F18" i="175"/>
  <c r="F19" i="175"/>
  <c r="F20" i="175"/>
  <c r="F21" i="175"/>
  <c r="F22" i="175"/>
  <c r="F23" i="175"/>
  <c r="F24" i="175"/>
  <c r="F25" i="175"/>
  <c r="F26" i="175"/>
  <c r="F27" i="175"/>
  <c r="H27" i="175"/>
  <c r="I27" i="175"/>
  <c r="J27" i="175"/>
  <c r="K27" i="175"/>
  <c r="N27" i="175"/>
  <c r="O27" i="175"/>
  <c r="P27" i="175"/>
  <c r="N28" i="175"/>
  <c r="O28" i="175"/>
  <c r="P28" i="175"/>
  <c r="S27" i="175"/>
  <c r="T27" i="175"/>
  <c r="U27" i="175"/>
  <c r="S28" i="175"/>
  <c r="T28" i="175"/>
  <c r="U28" i="175"/>
  <c r="S29" i="175"/>
  <c r="T29" i="175"/>
  <c r="U29" i="175"/>
  <c r="F28" i="175"/>
  <c r="G28" i="175"/>
  <c r="H28" i="175"/>
  <c r="I28" i="175"/>
  <c r="J28" i="175"/>
  <c r="K28" i="175"/>
  <c r="L28" i="175"/>
  <c r="F29" i="175"/>
  <c r="G29" i="175"/>
  <c r="H29" i="175"/>
  <c r="I29" i="175"/>
  <c r="J29" i="175"/>
  <c r="K29" i="175"/>
  <c r="L29" i="175"/>
  <c r="F30" i="175"/>
  <c r="G30" i="175"/>
  <c r="H30" i="175"/>
  <c r="I30" i="175"/>
  <c r="J30" i="175"/>
  <c r="K30" i="175"/>
  <c r="L30" i="175"/>
  <c r="R18" i="175"/>
  <c r="R19" i="175"/>
  <c r="R20" i="175"/>
  <c r="R21" i="175"/>
  <c r="R22" i="175"/>
  <c r="R23" i="175"/>
  <c r="R24" i="175"/>
  <c r="R25" i="175"/>
  <c r="R26" i="175"/>
  <c r="R27" i="175"/>
  <c r="R28" i="175"/>
  <c r="Q28" i="175"/>
  <c r="Q29" i="175"/>
  <c r="N30" i="175"/>
  <c r="Q30" i="175"/>
  <c r="R30" i="175"/>
  <c r="S30" i="175"/>
  <c r="T30" i="175"/>
  <c r="U30" i="175"/>
  <c r="F31" i="175"/>
  <c r="G31" i="175"/>
  <c r="H31" i="175"/>
  <c r="I31" i="175"/>
  <c r="J31" i="175"/>
  <c r="K31" i="175"/>
  <c r="M25" i="175"/>
  <c r="M26" i="175"/>
  <c r="M27" i="175"/>
  <c r="M28" i="175"/>
  <c r="M29" i="175"/>
  <c r="M30" i="175"/>
  <c r="M31" i="175"/>
  <c r="O30" i="175"/>
  <c r="O31" i="175"/>
  <c r="F32" i="175"/>
  <c r="G32" i="175"/>
  <c r="H32" i="175"/>
  <c r="I32" i="175"/>
  <c r="J32" i="175"/>
  <c r="K32" i="175"/>
  <c r="L32" i="175"/>
  <c r="M32" i="175"/>
  <c r="N32" i="175"/>
  <c r="O32" i="175"/>
  <c r="P32" i="175"/>
  <c r="S32" i="175"/>
  <c r="F33" i="175"/>
  <c r="G33" i="175"/>
  <c r="H33" i="175"/>
  <c r="I33" i="175"/>
  <c r="J33" i="175"/>
  <c r="K33" i="175"/>
  <c r="L33" i="175"/>
  <c r="M33" i="175"/>
  <c r="F34" i="175"/>
  <c r="G34" i="175"/>
  <c r="H34" i="175"/>
  <c r="I34" i="175"/>
  <c r="J34" i="175"/>
  <c r="K34" i="175"/>
  <c r="L34" i="175"/>
  <c r="M34" i="175"/>
  <c r="F35" i="175"/>
  <c r="G35" i="175"/>
  <c r="H35" i="175"/>
  <c r="I35" i="175"/>
  <c r="J35" i="175"/>
  <c r="K35" i="175"/>
  <c r="L35" i="175"/>
  <c r="M35" i="175"/>
  <c r="F36" i="175"/>
  <c r="G36" i="175"/>
  <c r="H36" i="175"/>
  <c r="I36" i="175"/>
  <c r="J36" i="175"/>
  <c r="K36" i="175"/>
  <c r="L36" i="175"/>
  <c r="M36" i="175"/>
  <c r="F37" i="175"/>
  <c r="G37" i="175"/>
  <c r="H37" i="175"/>
  <c r="I37" i="175"/>
  <c r="J37" i="175"/>
  <c r="K37" i="175"/>
  <c r="L37" i="175"/>
  <c r="M37" i="175"/>
  <c r="V33" i="175"/>
  <c r="W33" i="175"/>
  <c r="O34" i="175"/>
  <c r="P34" i="175"/>
  <c r="Q34" i="175"/>
  <c r="P35" i="175"/>
  <c r="Q35" i="175"/>
  <c r="T34" i="175"/>
  <c r="U34" i="175"/>
  <c r="V34" i="175"/>
  <c r="W34" i="175"/>
  <c r="T35" i="175"/>
  <c r="U35" i="175"/>
  <c r="V35" i="175"/>
  <c r="W35" i="175"/>
  <c r="O36" i="175"/>
  <c r="P36" i="175"/>
  <c r="Q36" i="175"/>
  <c r="R36" i="175"/>
  <c r="S36" i="175"/>
  <c r="T36" i="175"/>
  <c r="U36" i="175"/>
  <c r="V36" i="175"/>
  <c r="S37" i="175"/>
  <c r="T37" i="175"/>
  <c r="V37" i="175"/>
  <c r="W37" i="175"/>
  <c r="V38" i="175"/>
  <c r="W38" i="175"/>
  <c r="V39" i="175"/>
  <c r="W39" i="175"/>
  <c r="V40" i="175"/>
  <c r="W40" i="175"/>
  <c r="V41" i="175"/>
  <c r="W41" i="175"/>
  <c r="F38" i="175"/>
  <c r="G38" i="175"/>
  <c r="H38" i="175"/>
  <c r="I38" i="175"/>
  <c r="K38" i="175"/>
  <c r="L38" i="175"/>
  <c r="N34" i="175"/>
  <c r="N35" i="175"/>
  <c r="N36" i="175"/>
  <c r="N37" i="175"/>
  <c r="N38" i="175"/>
  <c r="P38" i="175"/>
  <c r="Q38" i="175"/>
  <c r="R38" i="175"/>
  <c r="S38" i="175"/>
  <c r="F39" i="175"/>
  <c r="G39" i="175"/>
  <c r="H39" i="175"/>
  <c r="I39" i="175"/>
  <c r="J39" i="175"/>
  <c r="K39" i="175"/>
  <c r="L39" i="175"/>
  <c r="M39" i="175"/>
  <c r="N39" i="175"/>
  <c r="O39" i="175"/>
  <c r="P39" i="175"/>
  <c r="Q39" i="175"/>
  <c r="R39" i="175"/>
  <c r="S39" i="175"/>
  <c r="T39" i="175"/>
  <c r="R40" i="175"/>
  <c r="S40" i="175"/>
  <c r="T40" i="175"/>
  <c r="F40" i="175"/>
  <c r="G40" i="175"/>
  <c r="H40" i="175"/>
  <c r="I40" i="175"/>
  <c r="J40" i="175"/>
  <c r="K40" i="175"/>
  <c r="L40" i="175"/>
  <c r="M40" i="175"/>
  <c r="N40" i="175"/>
  <c r="O40" i="175"/>
  <c r="F41" i="175"/>
  <c r="G41" i="175"/>
  <c r="H41" i="175"/>
  <c r="I41" i="175"/>
  <c r="J41" i="175"/>
  <c r="K41" i="175"/>
  <c r="L41" i="175"/>
  <c r="M41" i="175"/>
  <c r="N41" i="175"/>
  <c r="O41" i="175"/>
  <c r="Q41" i="175"/>
  <c r="R41" i="175"/>
  <c r="S41" i="175"/>
  <c r="T41" i="175"/>
  <c r="F42" i="175"/>
  <c r="G42" i="175"/>
  <c r="H42" i="175"/>
  <c r="I42" i="175"/>
  <c r="J42" i="175"/>
  <c r="K42" i="175"/>
  <c r="L42" i="175"/>
  <c r="F43" i="175"/>
  <c r="G43" i="175"/>
  <c r="H43" i="175"/>
  <c r="I43" i="175"/>
  <c r="J43" i="175"/>
  <c r="K43" i="175"/>
  <c r="L43" i="175"/>
  <c r="F44" i="175"/>
  <c r="G44" i="175"/>
  <c r="H44" i="175"/>
  <c r="I44" i="175"/>
  <c r="J44" i="175"/>
  <c r="K44" i="175"/>
  <c r="F45" i="175"/>
  <c r="G45" i="175"/>
  <c r="H45" i="175"/>
  <c r="I45" i="175"/>
  <c r="J45" i="175"/>
  <c r="K45" i="175"/>
  <c r="F46" i="175"/>
  <c r="G46" i="175"/>
  <c r="H46" i="175"/>
  <c r="I46" i="175"/>
  <c r="J46" i="175"/>
  <c r="K46" i="175"/>
  <c r="F47" i="175"/>
  <c r="G47" i="175"/>
  <c r="H47" i="175"/>
  <c r="I47" i="175"/>
  <c r="J47" i="175"/>
  <c r="K47" i="175"/>
  <c r="F48" i="175"/>
  <c r="G48" i="175"/>
  <c r="H48" i="175"/>
  <c r="I48" i="175"/>
  <c r="J48" i="175"/>
  <c r="K48" i="175"/>
  <c r="F49" i="175"/>
  <c r="G49" i="175"/>
  <c r="H49" i="175"/>
  <c r="I49" i="175"/>
  <c r="J49" i="175"/>
  <c r="K49" i="175"/>
  <c r="F50" i="175"/>
  <c r="G50" i="175"/>
  <c r="H50" i="175"/>
  <c r="I50" i="175"/>
  <c r="J50" i="175"/>
  <c r="K50" i="175"/>
  <c r="F51" i="175"/>
  <c r="G51" i="175"/>
  <c r="H51" i="175"/>
  <c r="I51" i="175"/>
  <c r="J51" i="175"/>
  <c r="K51" i="175"/>
  <c r="F52" i="175"/>
  <c r="G52" i="175"/>
  <c r="H52" i="175"/>
  <c r="I52" i="175"/>
  <c r="J52" i="175"/>
  <c r="K52" i="175"/>
  <c r="S43" i="175"/>
  <c r="S44" i="175"/>
  <c r="S45" i="175"/>
  <c r="U38" i="175"/>
  <c r="U39" i="175"/>
  <c r="U40" i="175"/>
  <c r="U41" i="175"/>
  <c r="U42" i="175"/>
  <c r="U43" i="175"/>
  <c r="U44" i="175"/>
  <c r="U45" i="175"/>
  <c r="N43" i="175"/>
  <c r="N44" i="175"/>
  <c r="N45" i="175"/>
  <c r="N46" i="175"/>
  <c r="N47" i="175"/>
  <c r="R43" i="175"/>
  <c r="R44" i="175"/>
  <c r="R45" i="175"/>
  <c r="R46" i="175"/>
  <c r="R47" i="175"/>
  <c r="T43" i="175"/>
  <c r="T44" i="175"/>
  <c r="T45" i="175"/>
  <c r="T46" i="175"/>
  <c r="T47" i="175"/>
  <c r="P41" i="175"/>
  <c r="P42" i="175"/>
  <c r="P43" i="175"/>
  <c r="P44" i="175"/>
  <c r="P45" i="175"/>
  <c r="P46" i="175"/>
  <c r="P47" i="175"/>
  <c r="P48" i="175"/>
  <c r="S47" i="175"/>
  <c r="S48" i="175"/>
  <c r="U47" i="175"/>
  <c r="U48" i="175"/>
  <c r="W43" i="175"/>
  <c r="W44" i="175"/>
  <c r="W45" i="175"/>
  <c r="W46" i="175"/>
  <c r="W47" i="175"/>
  <c r="W48" i="175"/>
  <c r="O43" i="175"/>
  <c r="O44" i="175"/>
  <c r="O45" i="175"/>
  <c r="O46" i="175"/>
  <c r="O47" i="175"/>
  <c r="O48" i="175"/>
  <c r="O49" i="175"/>
  <c r="O50" i="175"/>
  <c r="P50" i="175"/>
  <c r="O51" i="175"/>
  <c r="P51" i="175"/>
  <c r="O52" i="175"/>
  <c r="P52" i="175"/>
  <c r="T50" i="175"/>
  <c r="W50" i="175"/>
  <c r="R49" i="175"/>
  <c r="R50" i="175"/>
  <c r="R51" i="175"/>
  <c r="R52" i="175"/>
  <c r="F53" i="175"/>
  <c r="G53" i="175"/>
  <c r="H53" i="175"/>
  <c r="I53" i="175"/>
  <c r="J53" i="175"/>
  <c r="M43" i="175"/>
  <c r="M44" i="175"/>
  <c r="M45" i="175"/>
  <c r="M46" i="175"/>
  <c r="M47" i="175"/>
  <c r="M48" i="175"/>
  <c r="M49" i="175"/>
  <c r="M50" i="175"/>
  <c r="M51" i="175"/>
  <c r="M52" i="175"/>
  <c r="M53" i="175"/>
  <c r="Q43" i="175"/>
  <c r="Q44" i="175"/>
  <c r="Q45" i="175"/>
  <c r="Q46" i="175"/>
  <c r="Q47" i="175"/>
  <c r="Q48" i="175"/>
  <c r="Q49" i="175"/>
  <c r="Q50" i="175"/>
  <c r="Q51" i="175"/>
  <c r="Q52" i="175"/>
  <c r="Q53" i="175"/>
  <c r="F54" i="175"/>
  <c r="G54" i="175"/>
  <c r="H54" i="175"/>
  <c r="I54" i="175"/>
  <c r="J54" i="175"/>
  <c r="K54" i="175"/>
  <c r="F55" i="175"/>
  <c r="G55" i="175"/>
  <c r="H55" i="175"/>
  <c r="I55" i="175"/>
  <c r="J55" i="175"/>
  <c r="K55" i="175"/>
  <c r="F56" i="175"/>
  <c r="G56" i="175"/>
  <c r="H56" i="175"/>
  <c r="I56" i="175"/>
  <c r="J56" i="175"/>
  <c r="K56" i="175"/>
  <c r="N49" i="175"/>
  <c r="N50" i="175"/>
  <c r="N51" i="175"/>
  <c r="N52" i="175"/>
  <c r="N53" i="175"/>
  <c r="N54" i="175"/>
  <c r="R54" i="175"/>
  <c r="T52" i="175"/>
  <c r="T53" i="175"/>
  <c r="T54" i="175"/>
  <c r="V43" i="175"/>
  <c r="V44" i="175"/>
  <c r="V45" i="175"/>
  <c r="V46" i="175"/>
  <c r="V47" i="175"/>
  <c r="V48" i="175"/>
  <c r="V49" i="175"/>
  <c r="V50" i="175"/>
  <c r="V51" i="175"/>
  <c r="V52" i="175"/>
  <c r="V53" i="175"/>
  <c r="V54" i="175"/>
  <c r="M55" i="175"/>
  <c r="N55" i="175"/>
  <c r="M56" i="175"/>
  <c r="N56" i="175"/>
  <c r="U50" i="175"/>
  <c r="U51" i="175"/>
  <c r="U52" i="175"/>
  <c r="U53" i="175"/>
  <c r="U54" i="175"/>
  <c r="U55" i="175"/>
  <c r="W52" i="175"/>
  <c r="W53" i="175"/>
  <c r="W54" i="175"/>
  <c r="W55" i="175"/>
  <c r="P54" i="175"/>
  <c r="P55" i="175"/>
  <c r="P56" i="175"/>
  <c r="U56" i="175"/>
  <c r="V56" i="175"/>
  <c r="W56" i="175"/>
  <c r="U57" i="175"/>
  <c r="V57" i="175"/>
  <c r="W57" i="175"/>
  <c r="U58" i="175"/>
  <c r="V58" i="175"/>
  <c r="W58" i="175"/>
  <c r="U59" i="175"/>
  <c r="V59" i="175"/>
  <c r="W59" i="175"/>
  <c r="G57" i="175"/>
  <c r="H57" i="175"/>
  <c r="I57" i="175"/>
  <c r="O55" i="175"/>
  <c r="O56" i="175"/>
  <c r="O57" i="175"/>
  <c r="Q55" i="175"/>
  <c r="Q56" i="175"/>
  <c r="Q57" i="175"/>
  <c r="T56" i="175"/>
  <c r="T57" i="175"/>
  <c r="F58" i="175"/>
  <c r="G58" i="175"/>
  <c r="H58" i="175"/>
  <c r="I58" i="175"/>
  <c r="L45" i="175"/>
  <c r="L46" i="175"/>
  <c r="L47" i="175"/>
  <c r="L48" i="175"/>
  <c r="L49" i="175"/>
  <c r="L50" i="175"/>
  <c r="L51" i="175"/>
  <c r="L52" i="175"/>
  <c r="L53" i="175"/>
  <c r="L54" i="175"/>
  <c r="L55" i="175"/>
  <c r="L56" i="175"/>
  <c r="L57" i="175"/>
  <c r="L58" i="175"/>
  <c r="O58" i="175"/>
  <c r="P58" i="175"/>
  <c r="Q58" i="175"/>
  <c r="S50" i="175"/>
  <c r="S51" i="175"/>
  <c r="S52" i="175"/>
  <c r="S53" i="175"/>
  <c r="S54" i="175"/>
  <c r="S55" i="175"/>
  <c r="S56" i="175"/>
  <c r="S57" i="175"/>
  <c r="S58" i="175"/>
  <c r="F59" i="175"/>
  <c r="G59" i="175"/>
  <c r="H59" i="175"/>
  <c r="K58" i="175"/>
  <c r="K59" i="175"/>
  <c r="R57" i="175"/>
  <c r="R58" i="175"/>
  <c r="R59" i="175"/>
  <c r="G60" i="175"/>
  <c r="H60" i="175"/>
  <c r="I60" i="175"/>
  <c r="J60" i="175"/>
  <c r="K60" i="175"/>
  <c r="O60" i="175"/>
  <c r="Q60" i="175"/>
  <c r="T60" i="175"/>
  <c r="U60" i="175"/>
  <c r="G61" i="175"/>
  <c r="H61" i="175"/>
  <c r="I61" i="175"/>
  <c r="J61" i="175"/>
  <c r="L60" i="175"/>
  <c r="L61" i="175"/>
  <c r="P61" i="175"/>
  <c r="Q61" i="175"/>
  <c r="R61" i="175"/>
  <c r="S61" i="175"/>
  <c r="T61" i="175"/>
  <c r="U61" i="175"/>
  <c r="P62" i="175"/>
  <c r="Q62" i="175"/>
  <c r="R62" i="175"/>
  <c r="S62" i="175"/>
  <c r="T62" i="175"/>
  <c r="U62" i="175"/>
  <c r="P63" i="175"/>
  <c r="Q63" i="175"/>
  <c r="R63" i="175"/>
  <c r="S63" i="175"/>
  <c r="T63" i="175"/>
  <c r="U63" i="175"/>
  <c r="V61" i="175"/>
  <c r="W61" i="175"/>
  <c r="V62" i="175"/>
  <c r="W62" i="175"/>
  <c r="V63" i="175"/>
  <c r="W63" i="175"/>
  <c r="V64" i="175"/>
  <c r="W64" i="175"/>
  <c r="V65" i="175"/>
  <c r="W65" i="175"/>
  <c r="F61" i="175"/>
  <c r="F62" i="175"/>
  <c r="G62" i="175"/>
  <c r="H62" i="175"/>
  <c r="I62" i="175"/>
  <c r="J62" i="175"/>
  <c r="K62" i="175"/>
  <c r="L62" i="175"/>
  <c r="G63" i="175"/>
  <c r="H63" i="175"/>
  <c r="I63" i="175"/>
  <c r="J63" i="175"/>
  <c r="K63" i="175"/>
  <c r="L63" i="175"/>
  <c r="O62" i="175"/>
  <c r="N60" i="175"/>
  <c r="N61" i="175"/>
  <c r="N62" i="175"/>
  <c r="N63" i="175"/>
  <c r="F64" i="175"/>
  <c r="G64" i="175"/>
  <c r="H64" i="175"/>
  <c r="I64" i="175"/>
  <c r="J64" i="175"/>
  <c r="K64" i="175"/>
  <c r="L64" i="175"/>
  <c r="N64" i="175"/>
  <c r="O64" i="175"/>
  <c r="P64" i="175"/>
  <c r="Q64" i="175"/>
  <c r="R64" i="175"/>
  <c r="S64" i="175"/>
  <c r="T64" i="175"/>
  <c r="U64" i="175"/>
  <c r="F65" i="175"/>
  <c r="G65" i="175"/>
  <c r="H65" i="175"/>
  <c r="I65" i="175"/>
  <c r="J65" i="175"/>
  <c r="K65" i="175"/>
  <c r="O65" i="175"/>
  <c r="P65" i="175"/>
  <c r="R65" i="175"/>
  <c r="S65" i="175"/>
  <c r="T65" i="175"/>
  <c r="G66" i="175"/>
  <c r="H66" i="175"/>
  <c r="I66" i="175"/>
  <c r="K66" i="175"/>
  <c r="L66" i="175"/>
  <c r="N66" i="175"/>
  <c r="O66" i="175"/>
  <c r="P66" i="175"/>
  <c r="Q66" i="175"/>
  <c r="R66" i="175"/>
  <c r="S66" i="175"/>
  <c r="T66" i="175"/>
  <c r="U66" i="175"/>
  <c r="V66" i="175"/>
  <c r="W66" i="175"/>
  <c r="F67" i="175"/>
  <c r="G67" i="175"/>
  <c r="H67" i="175"/>
  <c r="I67" i="175"/>
  <c r="J67" i="175"/>
  <c r="M58" i="175"/>
  <c r="M59" i="175"/>
  <c r="M60" i="175"/>
  <c r="M61" i="175"/>
  <c r="M62" i="175"/>
  <c r="M63" i="175"/>
  <c r="M64" i="175"/>
  <c r="M65" i="175"/>
  <c r="M66" i="175"/>
  <c r="M67" i="175"/>
  <c r="F68" i="175"/>
  <c r="G68" i="175"/>
  <c r="H68" i="175"/>
  <c r="I68" i="175"/>
  <c r="J68" i="175"/>
  <c r="K68" i="175"/>
  <c r="L68" i="175"/>
  <c r="M68" i="175"/>
  <c r="N68" i="175"/>
  <c r="P68" i="175"/>
  <c r="G69" i="175"/>
  <c r="H69" i="175"/>
  <c r="I69" i="175"/>
  <c r="J69" i="175"/>
  <c r="L69" i="175"/>
  <c r="M69" i="175"/>
  <c r="Q69" i="175"/>
  <c r="S69" i="175"/>
  <c r="V69" i="175"/>
  <c r="W69" i="175"/>
  <c r="F70" i="175"/>
  <c r="G70" i="175"/>
  <c r="I70" i="175"/>
  <c r="J70" i="175"/>
  <c r="K70" i="175"/>
  <c r="L70" i="175"/>
  <c r="M70" i="175"/>
  <c r="N70" i="175"/>
  <c r="O70" i="175"/>
  <c r="Q70" i="175"/>
  <c r="R70" i="175"/>
  <c r="T70" i="175"/>
  <c r="U70" i="175"/>
  <c r="V70" i="175"/>
  <c r="W70" i="175"/>
  <c r="I71" i="175"/>
  <c r="J71" i="175"/>
  <c r="O71" i="175"/>
  <c r="P71" i="175"/>
  <c r="Q71" i="175"/>
  <c r="R71" i="175"/>
  <c r="S71" i="175"/>
  <c r="T71" i="175"/>
  <c r="U71" i="175"/>
  <c r="V71" i="175"/>
  <c r="W71" i="175"/>
  <c r="H71" i="175"/>
  <c r="H72" i="175"/>
  <c r="J72" i="175"/>
  <c r="K72" i="175"/>
  <c r="L72" i="175"/>
  <c r="M72" i="175"/>
  <c r="N72" i="175"/>
  <c r="O72" i="175"/>
  <c r="P72" i="175"/>
  <c r="Q72" i="175"/>
  <c r="R72" i="175"/>
  <c r="S72" i="175"/>
  <c r="T72" i="175"/>
  <c r="U72" i="175"/>
  <c r="V72" i="175"/>
  <c r="W72" i="175"/>
  <c r="G73" i="175"/>
  <c r="H73" i="175"/>
  <c r="I73" i="175"/>
  <c r="J73" i="175"/>
  <c r="K73" i="175"/>
  <c r="G74" i="175"/>
  <c r="H74" i="175"/>
  <c r="I74" i="175"/>
  <c r="J74" i="175"/>
  <c r="K74" i="175"/>
  <c r="L74" i="175"/>
  <c r="M74" i="175"/>
  <c r="N74" i="175"/>
  <c r="P74" i="175"/>
  <c r="G75" i="175"/>
  <c r="H75" i="175"/>
  <c r="I75" i="175"/>
  <c r="J75" i="175"/>
  <c r="F73" i="175"/>
  <c r="F74" i="175"/>
  <c r="F75" i="175"/>
  <c r="F76" i="175"/>
  <c r="H76" i="175"/>
  <c r="I76" i="175"/>
  <c r="J76" i="175"/>
  <c r="K76" i="175"/>
  <c r="L76" i="175"/>
  <c r="M76" i="175"/>
  <c r="N76" i="175"/>
  <c r="T76" i="175"/>
  <c r="U76" i="175"/>
  <c r="F77" i="175"/>
  <c r="G77" i="175"/>
  <c r="H77" i="175"/>
  <c r="I77" i="175"/>
  <c r="W77" i="175"/>
  <c r="F78" i="175"/>
  <c r="G78" i="175"/>
  <c r="H78" i="175"/>
  <c r="I78" i="175"/>
  <c r="J78" i="175"/>
  <c r="K78" i="175"/>
  <c r="L78" i="175"/>
  <c r="M78" i="175"/>
  <c r="P78" i="175"/>
  <c r="Q78" i="175"/>
  <c r="S78" i="175"/>
  <c r="F79" i="175"/>
  <c r="G79" i="175"/>
  <c r="H79" i="175"/>
  <c r="I79" i="175"/>
  <c r="T78" i="175"/>
  <c r="T79" i="175"/>
  <c r="W79" i="175"/>
  <c r="F80" i="175"/>
  <c r="G80" i="175"/>
  <c r="H80" i="175"/>
  <c r="I80" i="175"/>
  <c r="J80" i="175"/>
  <c r="K80" i="175"/>
  <c r="V78" i="175"/>
  <c r="V79" i="175"/>
  <c r="V80" i="175"/>
  <c r="F81" i="175"/>
  <c r="G81" i="175"/>
  <c r="H81" i="175"/>
  <c r="I81" i="175"/>
  <c r="J81" i="175"/>
  <c r="K81" i="175"/>
  <c r="L81" i="175"/>
  <c r="M81" i="175"/>
  <c r="N81" i="175"/>
  <c r="F82" i="175"/>
  <c r="G82" i="175"/>
  <c r="H82" i="175"/>
  <c r="I82" i="175"/>
  <c r="J82" i="175"/>
  <c r="K82" i="175"/>
  <c r="L82" i="175"/>
  <c r="M82" i="175"/>
  <c r="N82" i="175"/>
  <c r="T81" i="175"/>
  <c r="V81" i="175"/>
  <c r="W81" i="175"/>
  <c r="V82" i="175"/>
  <c r="W82" i="175"/>
  <c r="V83" i="175"/>
  <c r="W83" i="175"/>
  <c r="V84" i="175"/>
  <c r="W84" i="175"/>
  <c r="R80" i="175"/>
  <c r="R81" i="175"/>
  <c r="R82" i="175"/>
  <c r="F83" i="175"/>
  <c r="G83" i="175"/>
  <c r="H83" i="175"/>
  <c r="I83" i="175"/>
  <c r="K83" i="175"/>
  <c r="L83" i="175"/>
  <c r="M83" i="175"/>
  <c r="S80" i="175"/>
  <c r="S81" i="175"/>
  <c r="S82" i="175"/>
  <c r="S83" i="175"/>
  <c r="U79" i="175"/>
  <c r="U80" i="175"/>
  <c r="U81" i="175"/>
  <c r="U82" i="175"/>
  <c r="U83" i="175"/>
  <c r="F84" i="175"/>
  <c r="G84" i="175"/>
  <c r="H84" i="175"/>
  <c r="I84" i="175"/>
  <c r="J84" i="175"/>
  <c r="K84" i="175"/>
  <c r="L84" i="175"/>
  <c r="R84" i="175"/>
  <c r="T83" i="175"/>
  <c r="T84" i="175"/>
  <c r="F85" i="175"/>
  <c r="G85" i="175"/>
  <c r="F86" i="175"/>
  <c r="G86" i="175"/>
  <c r="I85" i="175"/>
  <c r="J85" i="175"/>
  <c r="K85" i="175"/>
  <c r="L85" i="175"/>
  <c r="M85" i="175"/>
  <c r="I86" i="175"/>
  <c r="J86" i="175"/>
  <c r="K86" i="175"/>
  <c r="L86" i="175"/>
  <c r="M86" i="175"/>
  <c r="R85" i="175"/>
  <c r="S85" i="175"/>
  <c r="T85" i="175"/>
  <c r="U85" i="175"/>
  <c r="V85" i="175"/>
  <c r="W85" i="175"/>
  <c r="R86" i="175"/>
  <c r="S86" i="175"/>
  <c r="T86" i="175"/>
  <c r="U86" i="175"/>
  <c r="V86" i="175"/>
  <c r="W86" i="175"/>
  <c r="O81" i="175"/>
  <c r="O82" i="175"/>
  <c r="O83" i="175"/>
  <c r="O84" i="175"/>
  <c r="O85" i="175"/>
  <c r="O86" i="175"/>
  <c r="H86" i="175"/>
  <c r="H87" i="175"/>
  <c r="Q81" i="175"/>
  <c r="Q82" i="175"/>
  <c r="Q83" i="175"/>
  <c r="Q84" i="175"/>
  <c r="Q85" i="175"/>
  <c r="Q86" i="175"/>
  <c r="Q87" i="175"/>
  <c r="G88" i="175"/>
  <c r="H88" i="175"/>
  <c r="I88" i="175"/>
  <c r="J88" i="175"/>
  <c r="K88" i="175"/>
  <c r="G89" i="175"/>
  <c r="H89" i="175"/>
  <c r="I89" i="175"/>
  <c r="J89" i="175"/>
  <c r="K89" i="175"/>
  <c r="N84" i="175"/>
  <c r="N85" i="175"/>
  <c r="N86" i="175"/>
  <c r="N87" i="175"/>
  <c r="N88" i="175"/>
  <c r="V88" i="175"/>
  <c r="N89" i="175"/>
  <c r="O89" i="175"/>
  <c r="N90" i="175"/>
  <c r="O90" i="175"/>
  <c r="N91" i="175"/>
  <c r="O91" i="175"/>
  <c r="N92" i="175"/>
  <c r="O92" i="175"/>
  <c r="T89" i="175"/>
  <c r="U89" i="175"/>
  <c r="V89" i="175"/>
  <c r="T90" i="175"/>
  <c r="U90" i="175"/>
  <c r="V90" i="175"/>
  <c r="T91" i="175"/>
  <c r="U91" i="175"/>
  <c r="V91" i="175"/>
  <c r="T92" i="175"/>
  <c r="U92" i="175"/>
  <c r="V92" i="175"/>
  <c r="F90" i="175"/>
  <c r="G90" i="175"/>
  <c r="H90" i="175"/>
  <c r="I90" i="175"/>
  <c r="J90" i="175"/>
  <c r="K90" i="175"/>
  <c r="Q89" i="175"/>
  <c r="Q90" i="175"/>
  <c r="F91" i="175"/>
  <c r="G91" i="175"/>
  <c r="H91" i="175"/>
  <c r="I91" i="175"/>
  <c r="L89" i="175"/>
  <c r="L90" i="175"/>
  <c r="L91" i="175"/>
  <c r="F92" i="175"/>
  <c r="G92" i="175"/>
  <c r="H92" i="175"/>
  <c r="I92" i="175"/>
  <c r="J92" i="175"/>
  <c r="K92" i="175"/>
  <c r="L92" i="175"/>
  <c r="Q92" i="175"/>
  <c r="G93" i="175"/>
  <c r="H93" i="175"/>
  <c r="I93" i="175"/>
  <c r="J93" i="175"/>
  <c r="P81" i="175"/>
  <c r="P82" i="175"/>
  <c r="P83" i="175"/>
  <c r="P84" i="175"/>
  <c r="P85" i="175"/>
  <c r="P86" i="175"/>
  <c r="P87" i="175"/>
  <c r="P88" i="175"/>
  <c r="P89" i="175"/>
  <c r="P90" i="175"/>
  <c r="P91" i="175"/>
  <c r="P92" i="175"/>
  <c r="P93" i="175"/>
  <c r="R89" i="175"/>
  <c r="R90" i="175"/>
  <c r="R91" i="175"/>
  <c r="R92" i="175"/>
  <c r="R93" i="175"/>
  <c r="F94" i="175"/>
  <c r="G94" i="175"/>
  <c r="H94" i="175"/>
  <c r="I94" i="175"/>
  <c r="G95" i="175"/>
  <c r="H95" i="175"/>
  <c r="I95" i="175"/>
  <c r="N94" i="175"/>
  <c r="O94" i="175"/>
  <c r="P94" i="175"/>
  <c r="Q94" i="175"/>
  <c r="S89" i="175"/>
  <c r="S90" i="175"/>
  <c r="S91" i="175"/>
  <c r="S92" i="175"/>
  <c r="S93" i="175"/>
  <c r="S94" i="175"/>
  <c r="K94" i="175"/>
  <c r="K95" i="175"/>
  <c r="R95" i="175"/>
  <c r="T94" i="175"/>
  <c r="T95" i="175"/>
  <c r="V94" i="175"/>
  <c r="V95" i="175"/>
  <c r="G96" i="175"/>
  <c r="H96" i="175"/>
  <c r="J95" i="175"/>
  <c r="J96" i="175"/>
  <c r="L94" i="175"/>
  <c r="L95" i="175"/>
  <c r="L96" i="175"/>
  <c r="N96" i="175"/>
  <c r="P96" i="175"/>
  <c r="Q96" i="175"/>
  <c r="S96" i="175"/>
  <c r="U94" i="175"/>
  <c r="U95" i="175"/>
  <c r="U96" i="175"/>
  <c r="W89" i="175"/>
  <c r="W90" i="175"/>
  <c r="W91" i="175"/>
  <c r="W92" i="175"/>
  <c r="W93" i="175"/>
  <c r="W94" i="175"/>
  <c r="W95" i="175"/>
  <c r="W96" i="175"/>
  <c r="F97" i="175"/>
  <c r="G97" i="175"/>
  <c r="H97" i="175"/>
  <c r="I97" i="175"/>
  <c r="J97" i="175"/>
  <c r="S97" i="175"/>
  <c r="T97" i="175"/>
  <c r="U97" i="175"/>
  <c r="G98" i="175"/>
  <c r="H98" i="175"/>
  <c r="I98" i="175"/>
  <c r="J98" i="175"/>
  <c r="K98" i="175"/>
  <c r="G99" i="175"/>
  <c r="H99" i="175"/>
  <c r="I99" i="175"/>
  <c r="J99" i="175"/>
  <c r="K99" i="175"/>
  <c r="G100" i="175"/>
  <c r="H100" i="175"/>
  <c r="I100" i="175"/>
  <c r="J100" i="175"/>
  <c r="K100" i="175"/>
  <c r="G101" i="175"/>
  <c r="H101" i="175"/>
  <c r="I101" i="175"/>
  <c r="J101" i="175"/>
  <c r="K101" i="175"/>
  <c r="G102" i="175"/>
  <c r="H102" i="175"/>
  <c r="I102" i="175"/>
  <c r="J102" i="175"/>
  <c r="K102" i="175"/>
  <c r="G103" i="175"/>
  <c r="H103" i="175"/>
  <c r="I103" i="175"/>
  <c r="J103" i="175"/>
  <c r="K103" i="175"/>
  <c r="G104" i="175"/>
  <c r="H104" i="175"/>
  <c r="I104" i="175"/>
  <c r="J104" i="175"/>
  <c r="K104" i="175"/>
  <c r="P98" i="175"/>
  <c r="R98" i="175"/>
  <c r="T98" i="175"/>
  <c r="U98" i="175"/>
  <c r="V98" i="175"/>
  <c r="W98" i="175"/>
  <c r="P99" i="175"/>
  <c r="Q99" i="175"/>
  <c r="R99" i="175"/>
  <c r="S99" i="175"/>
  <c r="T99" i="175"/>
  <c r="U99" i="175"/>
  <c r="V99" i="175"/>
  <c r="W99" i="175"/>
  <c r="P100" i="175"/>
  <c r="Q100" i="175"/>
  <c r="R100" i="175"/>
  <c r="S100" i="175"/>
  <c r="T100" i="175"/>
  <c r="U100" i="175"/>
  <c r="V100" i="175"/>
  <c r="W100" i="175"/>
  <c r="P101" i="175"/>
  <c r="Q101" i="175"/>
  <c r="R101" i="175"/>
  <c r="S101" i="175"/>
  <c r="T101" i="175"/>
  <c r="U101" i="175"/>
  <c r="V101" i="175"/>
  <c r="W101" i="175"/>
  <c r="P102" i="175"/>
  <c r="Q102" i="175"/>
  <c r="R102" i="175"/>
  <c r="S102" i="175"/>
  <c r="T102" i="175"/>
  <c r="U102" i="175"/>
  <c r="V102" i="175"/>
  <c r="W102" i="175"/>
  <c r="P103" i="175"/>
  <c r="Q103" i="175"/>
  <c r="R103" i="175"/>
  <c r="S103" i="175"/>
  <c r="T103" i="175"/>
  <c r="U103" i="175"/>
  <c r="V103" i="175"/>
  <c r="W103" i="175"/>
  <c r="P104" i="175"/>
  <c r="Q104" i="175"/>
  <c r="R104" i="175"/>
  <c r="S104" i="175"/>
  <c r="T104" i="175"/>
  <c r="U104" i="175"/>
  <c r="V104" i="175"/>
  <c r="W104" i="175"/>
  <c r="N98" i="175"/>
  <c r="N99" i="175"/>
  <c r="N100" i="175"/>
  <c r="N101" i="175"/>
  <c r="N102" i="175"/>
  <c r="M89" i="175"/>
  <c r="M90" i="175"/>
  <c r="M91" i="175"/>
  <c r="M92" i="175"/>
  <c r="M93" i="175"/>
  <c r="M94" i="175"/>
  <c r="M95" i="175"/>
  <c r="M96" i="175"/>
  <c r="M97" i="175"/>
  <c r="M98" i="175"/>
  <c r="M99" i="175"/>
  <c r="M100" i="175"/>
  <c r="M101" i="175"/>
  <c r="M102" i="175"/>
  <c r="M103" i="175"/>
  <c r="M104" i="175"/>
  <c r="N104" i="175"/>
  <c r="F100" i="175"/>
  <c r="F101" i="175"/>
  <c r="F102" i="175"/>
  <c r="F103" i="175"/>
  <c r="F104" i="175"/>
  <c r="F105" i="175"/>
  <c r="H105" i="175"/>
  <c r="I105" i="175"/>
  <c r="J105" i="175"/>
  <c r="L98" i="175"/>
  <c r="L99" i="175"/>
  <c r="L100" i="175"/>
  <c r="L101" i="175"/>
  <c r="L102" i="175"/>
  <c r="L103" i="175"/>
  <c r="L104" i="175"/>
  <c r="L105" i="175"/>
  <c r="O98" i="175"/>
  <c r="O99" i="175"/>
  <c r="O100" i="175"/>
  <c r="O101" i="175"/>
  <c r="O102" i="175"/>
  <c r="O103" i="175"/>
  <c r="O104" i="175"/>
  <c r="O105" i="175"/>
  <c r="F106" i="175"/>
  <c r="G106" i="175"/>
  <c r="H106" i="175"/>
  <c r="I106" i="175"/>
  <c r="J106" i="175"/>
  <c r="K106" i="175"/>
  <c r="L106" i="175"/>
  <c r="M106" i="175"/>
  <c r="N106" i="175"/>
  <c r="O106" i="175"/>
  <c r="T106" i="175"/>
  <c r="O7" i="174"/>
  <c r="P7" i="174"/>
  <c r="Q7" i="174"/>
  <c r="R7" i="174"/>
  <c r="O8" i="174"/>
  <c r="P8" i="174"/>
  <c r="Q8" i="174"/>
  <c r="R8" i="174"/>
  <c r="O9" i="174"/>
  <c r="P9" i="174"/>
  <c r="Q9" i="174"/>
  <c r="R9" i="174"/>
  <c r="O10" i="174"/>
  <c r="P10" i="174"/>
  <c r="Q10" i="174"/>
  <c r="R10" i="174"/>
  <c r="O11" i="174"/>
  <c r="P11" i="174"/>
  <c r="Q11" i="174"/>
  <c r="R11" i="174"/>
  <c r="U7" i="174"/>
  <c r="V7" i="174"/>
  <c r="V8" i="174"/>
  <c r="F7" i="174"/>
  <c r="F8" i="174"/>
  <c r="F9" i="174"/>
  <c r="U9" i="174"/>
  <c r="V9" i="174"/>
  <c r="U10" i="174"/>
  <c r="V10" i="174"/>
  <c r="U11" i="174"/>
  <c r="V11" i="174"/>
  <c r="U12" i="174"/>
  <c r="V12" i="174"/>
  <c r="J7" i="174"/>
  <c r="J8" i="174"/>
  <c r="J9" i="174"/>
  <c r="J10" i="174"/>
  <c r="J11" i="174"/>
  <c r="J12" i="174"/>
  <c r="O12" i="174"/>
  <c r="P12" i="174"/>
  <c r="Q12" i="174"/>
  <c r="S7" i="174"/>
  <c r="S8" i="174"/>
  <c r="S9" i="174"/>
  <c r="S10" i="174"/>
  <c r="S11" i="174"/>
  <c r="S12" i="174"/>
  <c r="F11" i="174"/>
  <c r="F12" i="174"/>
  <c r="F13" i="174"/>
  <c r="K7" i="174"/>
  <c r="K8" i="174"/>
  <c r="K9" i="174"/>
  <c r="K10" i="174"/>
  <c r="K11" i="174"/>
  <c r="K12" i="174"/>
  <c r="K13" i="174"/>
  <c r="O13" i="174"/>
  <c r="P13" i="174"/>
  <c r="Q13" i="174"/>
  <c r="R13" i="174"/>
  <c r="O14" i="174"/>
  <c r="P14" i="174"/>
  <c r="Q14" i="174"/>
  <c r="O15" i="174"/>
  <c r="P15" i="174"/>
  <c r="Q15" i="174"/>
  <c r="R15" i="174"/>
  <c r="O16" i="174"/>
  <c r="P16" i="174"/>
  <c r="Q16" i="174"/>
  <c r="R16" i="174"/>
  <c r="O17" i="174"/>
  <c r="P17" i="174"/>
  <c r="Q17" i="174"/>
  <c r="R17" i="174"/>
  <c r="V15" i="174"/>
  <c r="V16" i="174"/>
  <c r="U14" i="174"/>
  <c r="U15" i="174"/>
  <c r="U16" i="174"/>
  <c r="U17" i="174"/>
  <c r="O18" i="174"/>
  <c r="P18" i="174"/>
  <c r="O19" i="174"/>
  <c r="P19" i="174"/>
  <c r="O20" i="174"/>
  <c r="P20" i="174"/>
  <c r="O21" i="174"/>
  <c r="P21" i="174"/>
  <c r="O22" i="174"/>
  <c r="P22" i="174"/>
  <c r="O23" i="174"/>
  <c r="P23" i="174"/>
  <c r="O24" i="174"/>
  <c r="P24" i="174"/>
  <c r="O25" i="174"/>
  <c r="P25" i="174"/>
  <c r="O26" i="174"/>
  <c r="P26" i="174"/>
  <c r="M7" i="174"/>
  <c r="M8" i="174"/>
  <c r="M9" i="174"/>
  <c r="M10" i="174"/>
  <c r="M11" i="174"/>
  <c r="M131" i="174"/>
  <c r="M12" i="174"/>
  <c r="M13" i="174"/>
  <c r="M14" i="174"/>
  <c r="M15" i="174"/>
  <c r="M16" i="174"/>
  <c r="M17" i="174"/>
  <c r="M18" i="174"/>
  <c r="M19" i="174"/>
  <c r="M20" i="174"/>
  <c r="M21" i="174"/>
  <c r="M22" i="174"/>
  <c r="N7" i="174"/>
  <c r="N8" i="174"/>
  <c r="N9" i="174"/>
  <c r="N10" i="174"/>
  <c r="N11" i="174"/>
  <c r="N12" i="174"/>
  <c r="N13" i="174"/>
  <c r="N14" i="174"/>
  <c r="N132" i="174"/>
  <c r="N15" i="174"/>
  <c r="N16" i="174"/>
  <c r="N17" i="174"/>
  <c r="N18" i="174"/>
  <c r="N19" i="174"/>
  <c r="N20" i="174"/>
  <c r="N21" i="174"/>
  <c r="N22" i="174"/>
  <c r="N23" i="174"/>
  <c r="N24" i="174"/>
  <c r="R20" i="174"/>
  <c r="R21" i="174"/>
  <c r="R22" i="174"/>
  <c r="R23" i="174"/>
  <c r="R24" i="174"/>
  <c r="R25" i="174"/>
  <c r="R26" i="174"/>
  <c r="Q19" i="174"/>
  <c r="Q20" i="174"/>
  <c r="Q21" i="174"/>
  <c r="Q22" i="174"/>
  <c r="Q23" i="174"/>
  <c r="Q24" i="174"/>
  <c r="Q25" i="174"/>
  <c r="Q26" i="174"/>
  <c r="Q27" i="174"/>
  <c r="T7" i="174"/>
  <c r="T8" i="174"/>
  <c r="T9" i="174"/>
  <c r="T10" i="174"/>
  <c r="T11" i="174"/>
  <c r="T12" i="174"/>
  <c r="T13" i="174"/>
  <c r="T14" i="174"/>
  <c r="T15" i="174"/>
  <c r="T16" i="174"/>
  <c r="T17" i="174"/>
  <c r="T18" i="174"/>
  <c r="T19" i="174"/>
  <c r="T20" i="174"/>
  <c r="T21" i="174"/>
  <c r="T22" i="174"/>
  <c r="T23" i="174"/>
  <c r="T24" i="174"/>
  <c r="T25" i="174"/>
  <c r="T26" i="174"/>
  <c r="T27" i="174"/>
  <c r="W7" i="174"/>
  <c r="W8" i="174"/>
  <c r="W9" i="174"/>
  <c r="W10" i="174"/>
  <c r="W11" i="174"/>
  <c r="W12" i="174"/>
  <c r="W13" i="174"/>
  <c r="W14" i="174"/>
  <c r="W15" i="174"/>
  <c r="W16" i="174"/>
  <c r="W17" i="174"/>
  <c r="W18" i="174"/>
  <c r="W19" i="174"/>
  <c r="W20" i="174"/>
  <c r="W21" i="174"/>
  <c r="W22" i="174"/>
  <c r="W23" i="174"/>
  <c r="W24" i="174"/>
  <c r="W25" i="174"/>
  <c r="W26" i="174"/>
  <c r="W27" i="174"/>
  <c r="V18" i="174"/>
  <c r="V19" i="174"/>
  <c r="V20" i="174"/>
  <c r="V21" i="174"/>
  <c r="V22" i="174"/>
  <c r="V23" i="174"/>
  <c r="V24" i="174"/>
  <c r="V25" i="174"/>
  <c r="V26" i="174"/>
  <c r="V27" i="174"/>
  <c r="V28" i="174"/>
  <c r="N26" i="174"/>
  <c r="N27" i="174"/>
  <c r="N28" i="174"/>
  <c r="N29" i="174"/>
  <c r="S15" i="174"/>
  <c r="S16" i="174"/>
  <c r="S17" i="174"/>
  <c r="S18" i="174"/>
  <c r="S19" i="174"/>
  <c r="S20" i="174"/>
  <c r="S21" i="174"/>
  <c r="S22" i="174"/>
  <c r="S23" i="174"/>
  <c r="S24" i="174"/>
  <c r="S25" i="174"/>
  <c r="S26" i="174"/>
  <c r="S27" i="174"/>
  <c r="S28" i="174"/>
  <c r="S29" i="174"/>
  <c r="V29" i="174"/>
  <c r="W29" i="174"/>
  <c r="V30" i="174"/>
  <c r="W30" i="174"/>
  <c r="O28" i="174"/>
  <c r="O29" i="174"/>
  <c r="O30" i="174"/>
  <c r="T29" i="174"/>
  <c r="T30" i="174"/>
  <c r="U19" i="174"/>
  <c r="U20" i="174"/>
  <c r="U21" i="174"/>
  <c r="U22" i="174"/>
  <c r="U23" i="174"/>
  <c r="U24" i="174"/>
  <c r="U25" i="174"/>
  <c r="U26" i="174"/>
  <c r="U27" i="174"/>
  <c r="U28" i="174"/>
  <c r="U29" i="174"/>
  <c r="U30" i="174"/>
  <c r="U31" i="174"/>
  <c r="R28" i="174"/>
  <c r="R29" i="174"/>
  <c r="R30" i="174"/>
  <c r="R31" i="174"/>
  <c r="R32" i="174"/>
  <c r="T32" i="174"/>
  <c r="V32" i="174"/>
  <c r="R33" i="174"/>
  <c r="S33" i="174"/>
  <c r="P28" i="174"/>
  <c r="P29" i="174"/>
  <c r="P30" i="174"/>
  <c r="P31" i="174"/>
  <c r="P32" i="174"/>
  <c r="P33" i="174"/>
  <c r="P34" i="174"/>
  <c r="T34" i="174"/>
  <c r="U34" i="174"/>
  <c r="V34" i="174"/>
  <c r="S35" i="174"/>
  <c r="T35" i="174"/>
  <c r="U35" i="174"/>
  <c r="P36" i="174"/>
  <c r="R36" i="174"/>
  <c r="S36" i="174"/>
  <c r="U36" i="174"/>
  <c r="V36" i="174"/>
  <c r="O33" i="174"/>
  <c r="O34" i="174"/>
  <c r="O35" i="174"/>
  <c r="O36" i="174"/>
  <c r="O37" i="174"/>
  <c r="Q29" i="174"/>
  <c r="Q30" i="174"/>
  <c r="Q31" i="174"/>
  <c r="Q32" i="174"/>
  <c r="Q33" i="174"/>
  <c r="Q34" i="174"/>
  <c r="Q35" i="174"/>
  <c r="Q36" i="174"/>
  <c r="Q37" i="174"/>
  <c r="O38" i="174"/>
  <c r="P38" i="174"/>
  <c r="Q38" i="174"/>
  <c r="R38" i="174"/>
  <c r="S38" i="174"/>
  <c r="O39" i="174"/>
  <c r="P39" i="174"/>
  <c r="Q39" i="174"/>
  <c r="R39" i="174"/>
  <c r="S39" i="174"/>
  <c r="T39" i="174"/>
  <c r="U39" i="174"/>
  <c r="O40" i="174"/>
  <c r="P40" i="174"/>
  <c r="Q40" i="174"/>
  <c r="R40" i="174"/>
  <c r="S40" i="174"/>
  <c r="T40" i="174"/>
  <c r="U40" i="174"/>
  <c r="O41" i="174"/>
  <c r="P41" i="174"/>
  <c r="Q41" i="174"/>
  <c r="R41" i="174"/>
  <c r="S41" i="174"/>
  <c r="T41" i="174"/>
  <c r="U41" i="174"/>
  <c r="L7" i="174"/>
  <c r="L8" i="174"/>
  <c r="L9" i="174"/>
  <c r="L10" i="174"/>
  <c r="L11" i="174"/>
  <c r="L12" i="174"/>
  <c r="L13" i="174"/>
  <c r="L14" i="174"/>
  <c r="L15" i="174"/>
  <c r="L16" i="174"/>
  <c r="L17" i="174"/>
  <c r="L18" i="174"/>
  <c r="L19" i="174"/>
  <c r="L20" i="174"/>
  <c r="L21" i="174"/>
  <c r="L22" i="174"/>
  <c r="L23" i="174"/>
  <c r="L24" i="174"/>
  <c r="L25" i="174"/>
  <c r="L26" i="174"/>
  <c r="L27" i="174"/>
  <c r="L28" i="174"/>
  <c r="L29" i="174"/>
  <c r="L30" i="174"/>
  <c r="L31" i="174"/>
  <c r="L32" i="174"/>
  <c r="L33" i="174"/>
  <c r="L34" i="174"/>
  <c r="L35" i="174"/>
  <c r="L36" i="174"/>
  <c r="L37" i="174"/>
  <c r="L38" i="174"/>
  <c r="L39" i="174"/>
  <c r="L40" i="174"/>
  <c r="L41" i="174"/>
  <c r="O43" i="174"/>
  <c r="P43" i="174"/>
  <c r="Q43" i="174"/>
  <c r="R43" i="174"/>
  <c r="O44" i="174"/>
  <c r="P44" i="174"/>
  <c r="Q44" i="174"/>
  <c r="O45" i="174"/>
  <c r="P45" i="174"/>
  <c r="Q45" i="174"/>
  <c r="S43" i="174"/>
  <c r="S44" i="174"/>
  <c r="S45" i="174"/>
  <c r="U43" i="174"/>
  <c r="U44" i="174"/>
  <c r="U45" i="174"/>
  <c r="R45" i="174"/>
  <c r="R46" i="174"/>
  <c r="T43" i="174"/>
  <c r="T44" i="174"/>
  <c r="T45" i="174"/>
  <c r="T46" i="174"/>
  <c r="O47" i="174"/>
  <c r="P47" i="174"/>
  <c r="R47" i="174"/>
  <c r="S47" i="174"/>
  <c r="T47" i="174"/>
  <c r="Q47" i="174"/>
  <c r="Q48" i="174"/>
  <c r="U47" i="174"/>
  <c r="U48" i="174"/>
  <c r="Q49" i="174"/>
  <c r="R49" i="174"/>
  <c r="S49" i="174"/>
  <c r="T49" i="174"/>
  <c r="Q50" i="174"/>
  <c r="R50" i="174"/>
  <c r="S50" i="174"/>
  <c r="T50" i="174"/>
  <c r="V38" i="174"/>
  <c r="V39" i="174"/>
  <c r="V40" i="174"/>
  <c r="V41" i="174"/>
  <c r="V42" i="174"/>
  <c r="V43" i="174"/>
  <c r="V44" i="174"/>
  <c r="V45" i="174"/>
  <c r="V46" i="174"/>
  <c r="V47" i="174"/>
  <c r="V48" i="174"/>
  <c r="V49" i="174"/>
  <c r="V50" i="174"/>
  <c r="Q51" i="174"/>
  <c r="R51" i="174"/>
  <c r="S51" i="174"/>
  <c r="Q52" i="174"/>
  <c r="R52" i="174"/>
  <c r="S52" i="174"/>
  <c r="Q53" i="174"/>
  <c r="R53" i="174"/>
  <c r="S53" i="174"/>
  <c r="Q54" i="174"/>
  <c r="R54" i="174"/>
  <c r="S54" i="174"/>
  <c r="Q55" i="174"/>
  <c r="R55" i="174"/>
  <c r="S55" i="174"/>
  <c r="Q56" i="174"/>
  <c r="R56" i="174"/>
  <c r="S56" i="174"/>
  <c r="Q57" i="174"/>
  <c r="R57" i="174"/>
  <c r="S57" i="174"/>
  <c r="Q58" i="174"/>
  <c r="R58" i="174"/>
  <c r="S58" i="174"/>
  <c r="Q59" i="174"/>
  <c r="R59" i="174"/>
  <c r="S59" i="174"/>
  <c r="U50" i="174"/>
  <c r="U51" i="174"/>
  <c r="W32" i="174"/>
  <c r="W33" i="174"/>
  <c r="W34" i="174"/>
  <c r="W35" i="174"/>
  <c r="W36" i="174"/>
  <c r="W37" i="174"/>
  <c r="W38" i="174"/>
  <c r="W39" i="174"/>
  <c r="W40" i="174"/>
  <c r="W41" i="174"/>
  <c r="W42" i="174"/>
  <c r="W43" i="174"/>
  <c r="W44" i="174"/>
  <c r="W45" i="174"/>
  <c r="W46" i="174"/>
  <c r="W47" i="174"/>
  <c r="W48" i="174"/>
  <c r="W49" i="174"/>
  <c r="W50" i="174"/>
  <c r="W51" i="174"/>
  <c r="L43" i="174"/>
  <c r="L44" i="174"/>
  <c r="L45" i="174"/>
  <c r="L46" i="174"/>
  <c r="L47" i="174"/>
  <c r="L48" i="174"/>
  <c r="L49" i="174"/>
  <c r="L50" i="174"/>
  <c r="L51" i="174"/>
  <c r="L52" i="174"/>
  <c r="U52" i="174"/>
  <c r="V52" i="174"/>
  <c r="W52" i="174"/>
  <c r="U53" i="174"/>
  <c r="V53" i="174"/>
  <c r="W53" i="174"/>
  <c r="U54" i="174"/>
  <c r="V54" i="174"/>
  <c r="W54" i="174"/>
  <c r="U55" i="174"/>
  <c r="V55" i="174"/>
  <c r="W55" i="174"/>
  <c r="U56" i="174"/>
  <c r="V56" i="174"/>
  <c r="W56" i="174"/>
  <c r="G7" i="174"/>
  <c r="G8" i="174"/>
  <c r="G9" i="174"/>
  <c r="G10" i="174"/>
  <c r="G11" i="174"/>
  <c r="G12" i="174"/>
  <c r="G13" i="174"/>
  <c r="G14" i="174"/>
  <c r="G15" i="174"/>
  <c r="G16" i="174"/>
  <c r="G17" i="174"/>
  <c r="G18" i="174"/>
  <c r="G19" i="174"/>
  <c r="G20" i="174"/>
  <c r="G21" i="174"/>
  <c r="G22" i="174"/>
  <c r="G23" i="174"/>
  <c r="G24" i="174"/>
  <c r="G25" i="174"/>
  <c r="G26" i="174"/>
  <c r="G27" i="174"/>
  <c r="G28" i="174"/>
  <c r="G29" i="174"/>
  <c r="G30" i="174"/>
  <c r="G31" i="174"/>
  <c r="G32" i="174"/>
  <c r="G33" i="174"/>
  <c r="G34" i="174"/>
  <c r="G35" i="174"/>
  <c r="G36" i="174"/>
  <c r="G37" i="174"/>
  <c r="G38" i="174"/>
  <c r="G39" i="174"/>
  <c r="G40" i="174"/>
  <c r="G41" i="174"/>
  <c r="G42" i="174"/>
  <c r="G43" i="174"/>
  <c r="G44" i="174"/>
  <c r="G45" i="174"/>
  <c r="G46" i="174"/>
  <c r="G47" i="174"/>
  <c r="G48" i="174"/>
  <c r="G49" i="174"/>
  <c r="G50" i="174"/>
  <c r="G51" i="174"/>
  <c r="G52" i="174"/>
  <c r="G53" i="174"/>
  <c r="P49" i="174"/>
  <c r="P50" i="174"/>
  <c r="P51" i="174"/>
  <c r="P52" i="174"/>
  <c r="P53" i="174"/>
  <c r="L54" i="174"/>
  <c r="L55" i="174"/>
  <c r="L56" i="174"/>
  <c r="P55" i="174"/>
  <c r="P56" i="174"/>
  <c r="U57" i="174"/>
  <c r="V57" i="174"/>
  <c r="I7" i="174"/>
  <c r="I8" i="174"/>
  <c r="I9" i="174"/>
  <c r="I10" i="174"/>
  <c r="I11" i="174"/>
  <c r="I12" i="174"/>
  <c r="I13" i="174"/>
  <c r="I14" i="174"/>
  <c r="I15" i="174"/>
  <c r="I16" i="174"/>
  <c r="I17" i="174"/>
  <c r="I18" i="174"/>
  <c r="I19" i="174"/>
  <c r="I20" i="174"/>
  <c r="I21" i="174"/>
  <c r="I22" i="174"/>
  <c r="I23" i="174"/>
  <c r="I24" i="174"/>
  <c r="I25" i="174"/>
  <c r="I26" i="174"/>
  <c r="I27" i="174"/>
  <c r="I28" i="174"/>
  <c r="I29" i="174"/>
  <c r="I30" i="174"/>
  <c r="I31" i="174"/>
  <c r="I32" i="174"/>
  <c r="I33" i="174"/>
  <c r="I34" i="174"/>
  <c r="I35" i="174"/>
  <c r="I36" i="174"/>
  <c r="I37" i="174"/>
  <c r="I38" i="174"/>
  <c r="I39" i="174"/>
  <c r="I40" i="174"/>
  <c r="I41" i="174"/>
  <c r="I42" i="174"/>
  <c r="I43" i="174"/>
  <c r="I44" i="174"/>
  <c r="I45" i="174"/>
  <c r="I46" i="174"/>
  <c r="I47" i="174"/>
  <c r="I48" i="174"/>
  <c r="I49" i="174"/>
  <c r="I50" i="174"/>
  <c r="I51" i="174"/>
  <c r="I52" i="174"/>
  <c r="I53" i="174"/>
  <c r="I54" i="174"/>
  <c r="I55" i="174"/>
  <c r="I56" i="174"/>
  <c r="I57" i="174"/>
  <c r="I58" i="174"/>
  <c r="P58" i="174"/>
  <c r="V58" i="174"/>
  <c r="W58" i="174"/>
  <c r="V59" i="174"/>
  <c r="W59" i="174"/>
  <c r="V60" i="174"/>
  <c r="W60" i="174"/>
  <c r="K15" i="174"/>
  <c r="K16" i="174"/>
  <c r="K17" i="174"/>
  <c r="K18" i="174"/>
  <c r="K19" i="174"/>
  <c r="K20" i="174"/>
  <c r="K21" i="174"/>
  <c r="K22" i="174"/>
  <c r="K23" i="174"/>
  <c r="K24" i="174"/>
  <c r="K25" i="174"/>
  <c r="K26" i="174"/>
  <c r="K27" i="174"/>
  <c r="K28" i="174"/>
  <c r="K29" i="174"/>
  <c r="K30" i="174"/>
  <c r="K31" i="174"/>
  <c r="K32" i="174"/>
  <c r="K33" i="174"/>
  <c r="K34" i="174"/>
  <c r="K35" i="174"/>
  <c r="K36" i="174"/>
  <c r="K37" i="174"/>
  <c r="K38" i="174"/>
  <c r="K39" i="174"/>
  <c r="K40" i="174"/>
  <c r="K41" i="174"/>
  <c r="K42" i="174"/>
  <c r="K43" i="174"/>
  <c r="K44" i="174"/>
  <c r="K45" i="174"/>
  <c r="K46" i="174"/>
  <c r="K47" i="174"/>
  <c r="K48" i="174"/>
  <c r="K49" i="174"/>
  <c r="K50" i="174"/>
  <c r="K51" i="174"/>
  <c r="K52" i="174"/>
  <c r="K53" i="174"/>
  <c r="K54" i="174"/>
  <c r="K55" i="174"/>
  <c r="K56" i="174"/>
  <c r="K57" i="174"/>
  <c r="K58" i="174"/>
  <c r="K59" i="174"/>
  <c r="P60" i="174"/>
  <c r="Q60" i="174"/>
  <c r="R60" i="174"/>
  <c r="S60" i="174"/>
  <c r="P61" i="174"/>
  <c r="Q61" i="174"/>
  <c r="R61" i="174"/>
  <c r="S61" i="174"/>
  <c r="U61" i="174"/>
  <c r="V61" i="174"/>
  <c r="W61" i="174"/>
  <c r="U62" i="174"/>
  <c r="V62" i="174"/>
  <c r="W62" i="174"/>
  <c r="U63" i="174"/>
  <c r="V63" i="174"/>
  <c r="W63" i="174"/>
  <c r="U64" i="174"/>
  <c r="V64" i="174"/>
  <c r="W64" i="174"/>
  <c r="U65" i="174"/>
  <c r="V65" i="174"/>
  <c r="W65" i="174"/>
  <c r="U66" i="174"/>
  <c r="V66" i="174"/>
  <c r="W66" i="174"/>
  <c r="F15" i="174"/>
  <c r="F16" i="174"/>
  <c r="F17" i="174"/>
  <c r="F18" i="174"/>
  <c r="F19" i="174"/>
  <c r="F20" i="174"/>
  <c r="F21" i="174"/>
  <c r="F22" i="174"/>
  <c r="F23" i="174"/>
  <c r="F24" i="174"/>
  <c r="F25" i="174"/>
  <c r="F26" i="174"/>
  <c r="F27" i="174"/>
  <c r="F28" i="174"/>
  <c r="F29" i="174"/>
  <c r="F30" i="174"/>
  <c r="F31" i="174"/>
  <c r="F32" i="174"/>
  <c r="F33" i="174"/>
  <c r="F34" i="174"/>
  <c r="F35" i="174"/>
  <c r="F36" i="174"/>
  <c r="F37" i="174"/>
  <c r="F38" i="174"/>
  <c r="F39" i="174"/>
  <c r="F40" i="174"/>
  <c r="F41" i="174"/>
  <c r="F42" i="174"/>
  <c r="F43" i="174"/>
  <c r="F44" i="174"/>
  <c r="F45" i="174"/>
  <c r="F46" i="174"/>
  <c r="F47" i="174"/>
  <c r="F48" i="174"/>
  <c r="F49" i="174"/>
  <c r="F50" i="174"/>
  <c r="F51" i="174"/>
  <c r="F52" i="174"/>
  <c r="F53" i="174"/>
  <c r="F54" i="174"/>
  <c r="F55" i="174"/>
  <c r="F56" i="174"/>
  <c r="F57" i="174"/>
  <c r="F58" i="174"/>
  <c r="F59" i="174"/>
  <c r="F60" i="174"/>
  <c r="F61" i="174"/>
  <c r="F62" i="174"/>
  <c r="O50" i="174"/>
  <c r="O51" i="174"/>
  <c r="O52" i="174"/>
  <c r="O53" i="174"/>
  <c r="O54" i="174"/>
  <c r="O55" i="174"/>
  <c r="O56" i="174"/>
  <c r="O57" i="174"/>
  <c r="O58" i="174"/>
  <c r="O59" i="174"/>
  <c r="O60" i="174"/>
  <c r="O61" i="174"/>
  <c r="O62" i="174"/>
  <c r="Q62" i="174"/>
  <c r="R62" i="174"/>
  <c r="T52" i="174"/>
  <c r="T53" i="174"/>
  <c r="T54" i="174"/>
  <c r="T55" i="174"/>
  <c r="T56" i="174"/>
  <c r="T57" i="174"/>
  <c r="T58" i="174"/>
  <c r="T59" i="174"/>
  <c r="T60" i="174"/>
  <c r="T61" i="174"/>
  <c r="T62" i="174"/>
  <c r="O63" i="174"/>
  <c r="P63" i="174"/>
  <c r="Q63" i="174"/>
  <c r="R63" i="174"/>
  <c r="S63" i="174"/>
  <c r="T63" i="174"/>
  <c r="O64" i="174"/>
  <c r="P64" i="174"/>
  <c r="Q64" i="174"/>
  <c r="R64" i="174"/>
  <c r="S64" i="174"/>
  <c r="O65" i="174"/>
  <c r="P65" i="174"/>
  <c r="Q65" i="174"/>
  <c r="S65" i="174"/>
  <c r="T65" i="174"/>
  <c r="K61" i="174"/>
  <c r="K62" i="174"/>
  <c r="K63" i="174"/>
  <c r="K64" i="174"/>
  <c r="K65" i="174"/>
  <c r="K66" i="174"/>
  <c r="M24" i="174"/>
  <c r="M25" i="174"/>
  <c r="M26" i="174"/>
  <c r="M27" i="174"/>
  <c r="M28" i="174"/>
  <c r="M29" i="174"/>
  <c r="M30" i="174"/>
  <c r="M31" i="174"/>
  <c r="M32" i="174"/>
  <c r="M33" i="174"/>
  <c r="M34" i="174"/>
  <c r="M35" i="174"/>
  <c r="M36" i="174"/>
  <c r="M37" i="174"/>
  <c r="M38" i="174"/>
  <c r="M39" i="174"/>
  <c r="M40" i="174"/>
  <c r="M41" i="174"/>
  <c r="M42" i="174"/>
  <c r="M43" i="174"/>
  <c r="M44" i="174"/>
  <c r="M45" i="174"/>
  <c r="M46" i="174"/>
  <c r="M47" i="174"/>
  <c r="M48" i="174"/>
  <c r="M49" i="174"/>
  <c r="M50" i="174"/>
  <c r="M51" i="174"/>
  <c r="M52" i="174"/>
  <c r="M53" i="174"/>
  <c r="M54" i="174"/>
  <c r="M55" i="174"/>
  <c r="M56" i="174"/>
  <c r="M57" i="174"/>
  <c r="M58" i="174"/>
  <c r="M59" i="174"/>
  <c r="M60" i="174"/>
  <c r="M61" i="174"/>
  <c r="M62" i="174"/>
  <c r="M63" i="174"/>
  <c r="M64" i="174"/>
  <c r="M65" i="174"/>
  <c r="M66" i="174"/>
  <c r="O66" i="174"/>
  <c r="P66" i="174"/>
  <c r="Q66" i="174"/>
  <c r="R66" i="174"/>
  <c r="S66" i="174"/>
  <c r="L58" i="174"/>
  <c r="L59" i="174"/>
  <c r="L60" i="174"/>
  <c r="L61" i="174"/>
  <c r="L62" i="174"/>
  <c r="L63" i="174"/>
  <c r="L64" i="174"/>
  <c r="L65" i="174"/>
  <c r="L66" i="174"/>
  <c r="L67" i="174"/>
  <c r="N32" i="174"/>
  <c r="N33" i="174"/>
  <c r="N34" i="174"/>
  <c r="N35" i="174"/>
  <c r="N36" i="174"/>
  <c r="N37" i="174"/>
  <c r="N38" i="174"/>
  <c r="N39" i="174"/>
  <c r="N40" i="174"/>
  <c r="N41" i="174"/>
  <c r="N42" i="174"/>
  <c r="N43" i="174"/>
  <c r="N44" i="174"/>
  <c r="N45" i="174"/>
  <c r="N46" i="174"/>
  <c r="N47" i="174"/>
  <c r="N48" i="174"/>
  <c r="N49" i="174"/>
  <c r="N50" i="174"/>
  <c r="N51" i="174"/>
  <c r="N52" i="174"/>
  <c r="N53" i="174"/>
  <c r="N54" i="174"/>
  <c r="N55" i="174"/>
  <c r="N56" i="174"/>
  <c r="N57" i="174"/>
  <c r="N58" i="174"/>
  <c r="N59" i="174"/>
  <c r="N60" i="174"/>
  <c r="N61" i="174"/>
  <c r="N62" i="174"/>
  <c r="N63" i="174"/>
  <c r="N64" i="174"/>
  <c r="N65" i="174"/>
  <c r="N66" i="174"/>
  <c r="N67" i="174"/>
  <c r="L68" i="174"/>
  <c r="M68" i="174"/>
  <c r="N68" i="174"/>
  <c r="L69" i="174"/>
  <c r="M69" i="174"/>
  <c r="N69" i="174"/>
  <c r="L70" i="174"/>
  <c r="M70" i="174"/>
  <c r="N70" i="174"/>
  <c r="L71" i="174"/>
  <c r="M71" i="174"/>
  <c r="N71" i="174"/>
  <c r="L72" i="174"/>
  <c r="M72" i="174"/>
  <c r="N72" i="174"/>
  <c r="F64" i="174"/>
  <c r="F65" i="174"/>
  <c r="F66" i="174"/>
  <c r="F67" i="174"/>
  <c r="F68" i="174"/>
  <c r="F69" i="174"/>
  <c r="T69" i="174"/>
  <c r="U69" i="174"/>
  <c r="V69" i="174"/>
  <c r="I61" i="174"/>
  <c r="I62" i="174"/>
  <c r="I63" i="174"/>
  <c r="I64" i="174"/>
  <c r="I65" i="174"/>
  <c r="I66" i="174"/>
  <c r="I67" i="174"/>
  <c r="I68" i="174"/>
  <c r="I69" i="174"/>
  <c r="I70" i="174"/>
  <c r="S70" i="174"/>
  <c r="T70" i="174"/>
  <c r="W69" i="174"/>
  <c r="W70" i="174"/>
  <c r="F71" i="174"/>
  <c r="Q69" i="174"/>
  <c r="Q70" i="174"/>
  <c r="Q71" i="174"/>
  <c r="S71" i="174"/>
  <c r="T71" i="174"/>
  <c r="U71" i="174"/>
  <c r="V71" i="174"/>
  <c r="W71" i="174"/>
  <c r="V72" i="174"/>
  <c r="W72" i="174"/>
  <c r="P69" i="174"/>
  <c r="P70" i="174"/>
  <c r="P71" i="174"/>
  <c r="P72" i="174"/>
  <c r="R69" i="174"/>
  <c r="R70" i="174"/>
  <c r="R71" i="174"/>
  <c r="R72" i="174"/>
  <c r="L73" i="174"/>
  <c r="M73" i="174"/>
  <c r="N73" i="174"/>
  <c r="O73" i="174"/>
  <c r="L74" i="174"/>
  <c r="M74" i="174"/>
  <c r="N74" i="174"/>
  <c r="O74" i="174"/>
  <c r="P74" i="174"/>
  <c r="G55" i="174"/>
  <c r="G56" i="174"/>
  <c r="G57" i="174"/>
  <c r="G58" i="174"/>
  <c r="G59" i="174"/>
  <c r="G60" i="174"/>
  <c r="G61" i="174"/>
  <c r="G62" i="174"/>
  <c r="G63" i="174"/>
  <c r="G64" i="174"/>
  <c r="G65" i="174"/>
  <c r="G66" i="174"/>
  <c r="G67" i="174"/>
  <c r="G68" i="174"/>
  <c r="G69" i="174"/>
  <c r="G70" i="174"/>
  <c r="G71" i="174"/>
  <c r="G72" i="174"/>
  <c r="G73" i="174"/>
  <c r="G74" i="174"/>
  <c r="G75" i="174"/>
  <c r="L75" i="174"/>
  <c r="M75" i="174"/>
  <c r="L76" i="174"/>
  <c r="M76" i="174"/>
  <c r="L77" i="174"/>
  <c r="M77" i="174"/>
  <c r="K68" i="174"/>
  <c r="K69" i="174"/>
  <c r="K70" i="174"/>
  <c r="K71" i="174"/>
  <c r="K72" i="174"/>
  <c r="K73" i="174"/>
  <c r="K74" i="174"/>
  <c r="K75" i="174"/>
  <c r="K76" i="174"/>
  <c r="O76" i="174"/>
  <c r="Q76" i="174"/>
  <c r="J14" i="174"/>
  <c r="J15" i="174"/>
  <c r="J16" i="174"/>
  <c r="J17" i="174"/>
  <c r="J18" i="174"/>
  <c r="J19" i="174"/>
  <c r="J20" i="174"/>
  <c r="J21" i="174"/>
  <c r="J22" i="174"/>
  <c r="J23" i="174"/>
  <c r="J24" i="174"/>
  <c r="J25" i="174"/>
  <c r="J26" i="174"/>
  <c r="J27" i="174"/>
  <c r="J28" i="174"/>
  <c r="J29" i="174"/>
  <c r="J30" i="174"/>
  <c r="J31" i="174"/>
  <c r="J32" i="174"/>
  <c r="J33" i="174"/>
  <c r="J34" i="174"/>
  <c r="J35" i="174"/>
  <c r="J36" i="174"/>
  <c r="J37" i="174"/>
  <c r="J38" i="174"/>
  <c r="J39" i="174"/>
  <c r="J40" i="174"/>
  <c r="J41" i="174"/>
  <c r="J42" i="174"/>
  <c r="J43" i="174"/>
  <c r="J44" i="174"/>
  <c r="J45" i="174"/>
  <c r="J46" i="174"/>
  <c r="J47" i="174"/>
  <c r="J48" i="174"/>
  <c r="J49" i="174"/>
  <c r="J50" i="174"/>
  <c r="J51" i="174"/>
  <c r="J52" i="174"/>
  <c r="J53" i="174"/>
  <c r="J54" i="174"/>
  <c r="J55" i="174"/>
  <c r="J56" i="174"/>
  <c r="J57" i="174"/>
  <c r="J58" i="174"/>
  <c r="J59" i="174"/>
  <c r="J60" i="174"/>
  <c r="J61" i="174"/>
  <c r="J62" i="174"/>
  <c r="J63" i="174"/>
  <c r="J64" i="174"/>
  <c r="J65" i="174"/>
  <c r="J66" i="174"/>
  <c r="J67" i="174"/>
  <c r="J68" i="174"/>
  <c r="J69" i="174"/>
  <c r="J70" i="174"/>
  <c r="J71" i="174"/>
  <c r="J72" i="174"/>
  <c r="J73" i="174"/>
  <c r="J74" i="174"/>
  <c r="J75" i="174"/>
  <c r="J76" i="174"/>
  <c r="J77" i="174"/>
  <c r="R77" i="174"/>
  <c r="S77" i="174"/>
  <c r="I72" i="174"/>
  <c r="I73" i="174"/>
  <c r="I74" i="174"/>
  <c r="I75" i="174"/>
  <c r="I76" i="174"/>
  <c r="I77" i="174"/>
  <c r="I78" i="174"/>
  <c r="J78" i="174"/>
  <c r="K78" i="174"/>
  <c r="L78" i="174"/>
  <c r="M78" i="174"/>
  <c r="J79" i="174"/>
  <c r="K79" i="174"/>
  <c r="L79" i="174"/>
  <c r="M79" i="174"/>
  <c r="Q78" i="174"/>
  <c r="T78" i="174"/>
  <c r="V78" i="174"/>
  <c r="H7" i="174"/>
  <c r="H8" i="174"/>
  <c r="H9" i="174"/>
  <c r="H10" i="174"/>
  <c r="H11" i="174"/>
  <c r="H12" i="174"/>
  <c r="H13" i="174"/>
  <c r="H14" i="174"/>
  <c r="H15" i="174"/>
  <c r="H16" i="174"/>
  <c r="H17" i="174"/>
  <c r="H18" i="174"/>
  <c r="H19" i="174"/>
  <c r="H20" i="174"/>
  <c r="H21" i="174"/>
  <c r="H22" i="174"/>
  <c r="H23" i="174"/>
  <c r="H24" i="174"/>
  <c r="H25" i="174"/>
  <c r="H26" i="174"/>
  <c r="H27" i="174"/>
  <c r="H28" i="174"/>
  <c r="H29" i="174"/>
  <c r="H30" i="174"/>
  <c r="H31" i="174"/>
  <c r="H32" i="174"/>
  <c r="H33" i="174"/>
  <c r="H34" i="174"/>
  <c r="H35" i="174"/>
  <c r="H36" i="174"/>
  <c r="H37" i="174"/>
  <c r="H38" i="174"/>
  <c r="H39" i="174"/>
  <c r="H40" i="174"/>
  <c r="H41" i="174"/>
  <c r="H42" i="174"/>
  <c r="H43" i="174"/>
  <c r="H44" i="174"/>
  <c r="H45" i="174"/>
  <c r="H46" i="174"/>
  <c r="H47" i="174"/>
  <c r="H48" i="174"/>
  <c r="H49" i="174"/>
  <c r="H50" i="174"/>
  <c r="H51" i="174"/>
  <c r="H52" i="174"/>
  <c r="H53" i="174"/>
  <c r="H54" i="174"/>
  <c r="H55" i="174"/>
  <c r="H56" i="174"/>
  <c r="H57" i="174"/>
  <c r="H58" i="174"/>
  <c r="H59" i="174"/>
  <c r="H60" i="174"/>
  <c r="H61" i="174"/>
  <c r="H62" i="174"/>
  <c r="H63" i="174"/>
  <c r="H64" i="174"/>
  <c r="H65" i="174"/>
  <c r="H66" i="174"/>
  <c r="H67" i="174"/>
  <c r="H68" i="174"/>
  <c r="H69" i="174"/>
  <c r="H70" i="174"/>
  <c r="H71" i="174"/>
  <c r="H72" i="174"/>
  <c r="H73" i="174"/>
  <c r="H74" i="174"/>
  <c r="H75" i="174"/>
  <c r="H76" i="174"/>
  <c r="H77" i="174"/>
  <c r="H78" i="174"/>
  <c r="H79" i="174"/>
  <c r="S79" i="174"/>
  <c r="T79" i="174"/>
  <c r="U79" i="174"/>
  <c r="V79" i="174"/>
  <c r="W79" i="174"/>
  <c r="H80" i="174"/>
  <c r="I80" i="174"/>
  <c r="J80" i="174"/>
  <c r="K80" i="174"/>
  <c r="L80" i="174"/>
  <c r="M80" i="174"/>
  <c r="H81" i="174"/>
  <c r="I81" i="174"/>
  <c r="J81" i="174"/>
  <c r="K81" i="174"/>
  <c r="L81" i="174"/>
  <c r="M81" i="174"/>
  <c r="H82" i="174"/>
  <c r="I82" i="174"/>
  <c r="J82" i="174"/>
  <c r="K82" i="174"/>
  <c r="L82" i="174"/>
  <c r="M82" i="174"/>
  <c r="H83" i="174"/>
  <c r="I83" i="174"/>
  <c r="J83" i="174"/>
  <c r="K83" i="174"/>
  <c r="L83" i="174"/>
  <c r="M83" i="174"/>
  <c r="H84" i="174"/>
  <c r="I84" i="174"/>
  <c r="J84" i="174"/>
  <c r="K84" i="174"/>
  <c r="L84" i="174"/>
  <c r="M84" i="174"/>
  <c r="H85" i="174"/>
  <c r="I85" i="174"/>
  <c r="J85" i="174"/>
  <c r="K85" i="174"/>
  <c r="L85" i="174"/>
  <c r="M85" i="174"/>
  <c r="R79" i="174"/>
  <c r="R80" i="174"/>
  <c r="R81" i="174"/>
  <c r="T81" i="174"/>
  <c r="V81" i="174"/>
  <c r="W81" i="174"/>
  <c r="V82" i="174"/>
  <c r="W82" i="174"/>
  <c r="V83" i="174"/>
  <c r="W83" i="174"/>
  <c r="Q80" i="174"/>
  <c r="Q81" i="174"/>
  <c r="Q82" i="174"/>
  <c r="S81" i="174"/>
  <c r="S82" i="174"/>
  <c r="U81" i="174"/>
  <c r="U82" i="174"/>
  <c r="Q83" i="174"/>
  <c r="R83" i="174"/>
  <c r="S83" i="174"/>
  <c r="T83" i="174"/>
  <c r="Q84" i="174"/>
  <c r="R84" i="174"/>
  <c r="S84" i="174"/>
  <c r="T84" i="174"/>
  <c r="U84" i="174"/>
  <c r="V84" i="174"/>
  <c r="W84" i="174"/>
  <c r="U85" i="174"/>
  <c r="V85" i="174"/>
  <c r="W85" i="174"/>
  <c r="Q85" i="174"/>
  <c r="R85" i="174"/>
  <c r="S85" i="174"/>
  <c r="F73" i="174"/>
  <c r="F74" i="174"/>
  <c r="F75" i="174"/>
  <c r="F76" i="174"/>
  <c r="F77" i="174"/>
  <c r="F78" i="174"/>
  <c r="F79" i="174"/>
  <c r="F80" i="174"/>
  <c r="F81" i="174"/>
  <c r="F82" i="174"/>
  <c r="F83" i="174"/>
  <c r="F84" i="174"/>
  <c r="F85" i="174"/>
  <c r="F86" i="174"/>
  <c r="H86" i="174"/>
  <c r="I86" i="174"/>
  <c r="J86" i="174"/>
  <c r="K86" i="174"/>
  <c r="L86" i="174"/>
  <c r="O78" i="174"/>
  <c r="O79" i="174"/>
  <c r="O80" i="174"/>
  <c r="O81" i="174"/>
  <c r="O82" i="174"/>
  <c r="O83" i="174"/>
  <c r="O84" i="174"/>
  <c r="O85" i="174"/>
  <c r="O86" i="174"/>
  <c r="Q86" i="174"/>
  <c r="R86" i="174"/>
  <c r="S86" i="174"/>
  <c r="T86" i="174"/>
  <c r="U86" i="174"/>
  <c r="V86" i="174"/>
  <c r="W86" i="174"/>
  <c r="I87" i="174"/>
  <c r="J87" i="174"/>
  <c r="R87" i="174"/>
  <c r="S87" i="174"/>
  <c r="R88" i="174"/>
  <c r="S88" i="174"/>
  <c r="H88" i="174"/>
  <c r="J88" i="174"/>
  <c r="K88" i="174"/>
  <c r="L88" i="174"/>
  <c r="U88" i="174"/>
  <c r="V88" i="174"/>
  <c r="H89" i="174"/>
  <c r="I89" i="174"/>
  <c r="J89" i="174"/>
  <c r="K89" i="174"/>
  <c r="L89" i="174"/>
  <c r="H90" i="174"/>
  <c r="I90" i="174"/>
  <c r="J90" i="174"/>
  <c r="K90" i="174"/>
  <c r="L90" i="174"/>
  <c r="H91" i="174"/>
  <c r="I91" i="174"/>
  <c r="J91" i="174"/>
  <c r="K91" i="174"/>
  <c r="L91" i="174"/>
  <c r="H92" i="174"/>
  <c r="I92" i="174"/>
  <c r="J92" i="174"/>
  <c r="K92" i="174"/>
  <c r="L92" i="174"/>
  <c r="H93" i="174"/>
  <c r="I93" i="174"/>
  <c r="J93" i="174"/>
  <c r="K93" i="174"/>
  <c r="L93" i="174"/>
  <c r="R89" i="174"/>
  <c r="S89" i="174"/>
  <c r="T89" i="174"/>
  <c r="U89" i="174"/>
  <c r="V89" i="174"/>
  <c r="W89" i="174"/>
  <c r="R90" i="174"/>
  <c r="S90" i="174"/>
  <c r="T90" i="174"/>
  <c r="U90" i="174"/>
  <c r="V90" i="174"/>
  <c r="W90" i="174"/>
  <c r="R91" i="174"/>
  <c r="S91" i="174"/>
  <c r="T91" i="174"/>
  <c r="U91" i="174"/>
  <c r="V91" i="174"/>
  <c r="W91" i="174"/>
  <c r="F89" i="174"/>
  <c r="F90" i="174"/>
  <c r="F91" i="174"/>
  <c r="R92" i="174"/>
  <c r="S92" i="174"/>
  <c r="T92" i="174"/>
  <c r="U92" i="174"/>
  <c r="V92" i="174"/>
  <c r="F93" i="174"/>
  <c r="Q88" i="174"/>
  <c r="Q89" i="174"/>
  <c r="Q90" i="174"/>
  <c r="Q91" i="174"/>
  <c r="Q92" i="174"/>
  <c r="Q93" i="174"/>
  <c r="S93" i="174"/>
  <c r="T93" i="174"/>
  <c r="H94" i="174"/>
  <c r="I94" i="174"/>
  <c r="J94" i="174"/>
  <c r="K94" i="174"/>
  <c r="M87" i="174"/>
  <c r="M88" i="174"/>
  <c r="M89" i="174"/>
  <c r="M90" i="174"/>
  <c r="M91" i="174"/>
  <c r="M92" i="174"/>
  <c r="M93" i="174"/>
  <c r="M94" i="174"/>
  <c r="O88" i="174"/>
  <c r="O89" i="174"/>
  <c r="O90" i="174"/>
  <c r="O91" i="174"/>
  <c r="O92" i="174"/>
  <c r="O93" i="174"/>
  <c r="O94" i="174"/>
  <c r="Q94" i="174"/>
  <c r="R94" i="174"/>
  <c r="H95" i="174"/>
  <c r="I95" i="174"/>
  <c r="K95" i="174"/>
  <c r="L95" i="174"/>
  <c r="N77" i="174"/>
  <c r="N78" i="174"/>
  <c r="N79" i="174"/>
  <c r="N80" i="174"/>
  <c r="N81" i="174"/>
  <c r="N82" i="174"/>
  <c r="N83" i="174"/>
  <c r="N84" i="174"/>
  <c r="N85" i="174"/>
  <c r="N86" i="174"/>
  <c r="N87" i="174"/>
  <c r="N88" i="174"/>
  <c r="N89" i="174"/>
  <c r="N90" i="174"/>
  <c r="N91" i="174"/>
  <c r="N92" i="174"/>
  <c r="N93" i="174"/>
  <c r="N94" i="174"/>
  <c r="N95" i="174"/>
  <c r="P76" i="174"/>
  <c r="P77" i="174"/>
  <c r="P78" i="174"/>
  <c r="P79" i="174"/>
  <c r="P80" i="174"/>
  <c r="P81" i="174"/>
  <c r="P82" i="174"/>
  <c r="P83" i="174"/>
  <c r="P84" i="174"/>
  <c r="P85" i="174"/>
  <c r="P86" i="174"/>
  <c r="P87" i="174"/>
  <c r="P88" i="174"/>
  <c r="P89" i="174"/>
  <c r="P90" i="174"/>
  <c r="P91" i="174"/>
  <c r="P92" i="174"/>
  <c r="P93" i="174"/>
  <c r="P94" i="174"/>
  <c r="P95" i="174"/>
  <c r="I96" i="174"/>
  <c r="J96" i="174"/>
  <c r="K96" i="174"/>
  <c r="L96" i="174"/>
  <c r="M96" i="174"/>
  <c r="N96" i="174"/>
  <c r="Q96" i="174"/>
  <c r="R96" i="174"/>
  <c r="T95" i="174"/>
  <c r="T96" i="174"/>
  <c r="V96" i="174"/>
  <c r="F95" i="174"/>
  <c r="F96" i="174"/>
  <c r="F97" i="174"/>
  <c r="H97" i="174"/>
  <c r="I97" i="174"/>
  <c r="J97" i="174"/>
  <c r="K97" i="174"/>
  <c r="L97" i="174"/>
  <c r="M97" i="174"/>
  <c r="N97" i="174"/>
  <c r="P97" i="174"/>
  <c r="Q97" i="174"/>
  <c r="R97" i="174"/>
  <c r="S97" i="174"/>
  <c r="U95" i="174"/>
  <c r="U96" i="174"/>
  <c r="U97" i="174"/>
  <c r="W95" i="174"/>
  <c r="W96" i="174"/>
  <c r="W97" i="174"/>
  <c r="I98" i="174"/>
  <c r="J98" i="174"/>
  <c r="K98" i="174"/>
  <c r="L98" i="174"/>
  <c r="O96" i="174"/>
  <c r="O97" i="174"/>
  <c r="O98" i="174"/>
  <c r="R98" i="174"/>
  <c r="S98" i="174"/>
  <c r="T98" i="174"/>
  <c r="V98" i="174"/>
  <c r="I99" i="174"/>
  <c r="J99" i="174"/>
  <c r="K99" i="174"/>
  <c r="L99" i="174"/>
  <c r="M99" i="174"/>
  <c r="N99" i="174"/>
  <c r="O99" i="174"/>
  <c r="P99" i="174"/>
  <c r="Q99" i="174"/>
  <c r="R99" i="174"/>
  <c r="S99" i="174"/>
  <c r="T99" i="174"/>
  <c r="U99" i="174"/>
  <c r="V99" i="174"/>
  <c r="I100" i="174"/>
  <c r="J100" i="174"/>
  <c r="K100" i="174"/>
  <c r="L100" i="174"/>
  <c r="M100" i="174"/>
  <c r="N100" i="174"/>
  <c r="O100" i="174"/>
  <c r="P100" i="174"/>
  <c r="Q100" i="174"/>
  <c r="R100" i="174"/>
  <c r="S100" i="174"/>
  <c r="T100" i="174"/>
  <c r="U100" i="174"/>
  <c r="W99" i="174"/>
  <c r="W100" i="174"/>
  <c r="I101" i="174"/>
  <c r="J101" i="174"/>
  <c r="K101" i="174"/>
  <c r="L101" i="174"/>
  <c r="M101" i="174"/>
  <c r="N101" i="174"/>
  <c r="O101" i="174"/>
  <c r="P101" i="174"/>
  <c r="Q101" i="174"/>
  <c r="R101" i="174"/>
  <c r="S101" i="174"/>
  <c r="T101" i="174"/>
  <c r="U101" i="174"/>
  <c r="V101" i="174"/>
  <c r="W101" i="174"/>
  <c r="I102" i="174"/>
  <c r="J102" i="174"/>
  <c r="K102" i="174"/>
  <c r="L102" i="174"/>
  <c r="M102" i="174"/>
  <c r="N102" i="174"/>
  <c r="O102" i="174"/>
  <c r="P102" i="174"/>
  <c r="Q102" i="174"/>
  <c r="R102" i="174"/>
  <c r="S102" i="174"/>
  <c r="T102" i="174"/>
  <c r="U102" i="174"/>
  <c r="V102" i="174"/>
  <c r="W102" i="174"/>
  <c r="I103" i="174"/>
  <c r="J103" i="174"/>
  <c r="K103" i="174"/>
  <c r="L103" i="174"/>
  <c r="M103" i="174"/>
  <c r="N103" i="174"/>
  <c r="O103" i="174"/>
  <c r="P103" i="174"/>
  <c r="Q103" i="174"/>
  <c r="R103" i="174"/>
  <c r="S103" i="174"/>
  <c r="T103" i="174"/>
  <c r="U103" i="174"/>
  <c r="V103" i="174"/>
  <c r="W103" i="174"/>
  <c r="I104" i="174"/>
  <c r="J104" i="174"/>
  <c r="K104" i="174"/>
  <c r="L104" i="174"/>
  <c r="M104" i="174"/>
  <c r="N104" i="174"/>
  <c r="O104" i="174"/>
  <c r="P104" i="174"/>
  <c r="Q104" i="174"/>
  <c r="R104" i="174"/>
  <c r="S104" i="174"/>
  <c r="T104" i="174"/>
  <c r="U104" i="174"/>
  <c r="V104" i="174"/>
  <c r="W104" i="174"/>
  <c r="I105" i="174"/>
  <c r="J105" i="174"/>
  <c r="K105" i="174"/>
  <c r="L105" i="174"/>
  <c r="M105" i="174"/>
  <c r="N105" i="174"/>
  <c r="O105" i="174"/>
  <c r="I106" i="174"/>
  <c r="J106" i="174"/>
  <c r="L106" i="174"/>
  <c r="M106" i="174"/>
  <c r="N106" i="174"/>
  <c r="Q106" i="174"/>
  <c r="U106" i="174"/>
  <c r="F99" i="174"/>
  <c r="F100" i="174"/>
  <c r="F101" i="174"/>
  <c r="F102" i="174"/>
  <c r="F103" i="174"/>
  <c r="F104" i="174"/>
  <c r="F105" i="174"/>
  <c r="F106" i="174"/>
  <c r="F107" i="174"/>
  <c r="I107" i="174"/>
  <c r="J107" i="174"/>
  <c r="K107" i="174"/>
  <c r="L107" i="174"/>
  <c r="M107" i="174"/>
  <c r="N107" i="174"/>
  <c r="O107" i="174"/>
  <c r="P107" i="174"/>
  <c r="Q107" i="174"/>
  <c r="R107" i="174"/>
  <c r="S107" i="174"/>
  <c r="T107" i="174"/>
  <c r="U107" i="174"/>
  <c r="V107" i="174"/>
  <c r="W107" i="174"/>
  <c r="I108" i="174"/>
  <c r="J108" i="174"/>
  <c r="K108" i="174"/>
  <c r="L108" i="174"/>
  <c r="M108" i="174"/>
  <c r="N108" i="174"/>
  <c r="O108" i="174"/>
  <c r="P108" i="174"/>
  <c r="Q108" i="174"/>
  <c r="R108" i="174"/>
  <c r="S108" i="174"/>
  <c r="T108" i="174"/>
  <c r="U108" i="174"/>
  <c r="V108" i="174"/>
  <c r="W108" i="174"/>
  <c r="I109" i="174"/>
  <c r="J109" i="174"/>
  <c r="K109" i="174"/>
  <c r="L109" i="174"/>
  <c r="M109" i="174"/>
  <c r="N109" i="174"/>
  <c r="O109" i="174"/>
  <c r="P109" i="174"/>
  <c r="Q109" i="174"/>
  <c r="R109" i="174"/>
  <c r="S109" i="174"/>
  <c r="T109" i="174"/>
  <c r="U109" i="174"/>
  <c r="V109" i="174"/>
  <c r="W109" i="174"/>
  <c r="I110" i="174"/>
  <c r="J110" i="174"/>
  <c r="K110" i="174"/>
  <c r="L110" i="174"/>
  <c r="M110" i="174"/>
  <c r="N110" i="174"/>
  <c r="O110" i="174"/>
  <c r="P110" i="174"/>
  <c r="Q110" i="174"/>
  <c r="R110" i="174"/>
  <c r="S110" i="174"/>
  <c r="T110" i="174"/>
  <c r="U110" i="174"/>
  <c r="V110" i="174"/>
  <c r="W110" i="174"/>
  <c r="I111" i="174"/>
  <c r="J111" i="174"/>
  <c r="K111" i="174"/>
  <c r="L111" i="174"/>
  <c r="M111" i="174"/>
  <c r="N111" i="174"/>
  <c r="O111" i="174"/>
  <c r="P111" i="174"/>
  <c r="Q111" i="174"/>
  <c r="R111" i="174"/>
  <c r="S111" i="174"/>
  <c r="T111" i="174"/>
  <c r="U111" i="174"/>
  <c r="V111" i="174"/>
  <c r="W111" i="174"/>
  <c r="H99" i="174"/>
  <c r="H100" i="174"/>
  <c r="H101" i="174"/>
  <c r="H102" i="174"/>
  <c r="H103" i="174"/>
  <c r="H104" i="174"/>
  <c r="H105" i="174"/>
  <c r="H106" i="174"/>
  <c r="H107" i="174"/>
  <c r="H108" i="174"/>
  <c r="H109" i="174"/>
  <c r="H110" i="174"/>
  <c r="G77" i="174"/>
  <c r="G78" i="174"/>
  <c r="G79" i="174"/>
  <c r="G80" i="174"/>
  <c r="G81" i="174"/>
  <c r="G82" i="174"/>
  <c r="G83" i="174"/>
  <c r="G84" i="174"/>
  <c r="G85" i="174"/>
  <c r="G86" i="174"/>
  <c r="G87" i="174"/>
  <c r="G88" i="174"/>
  <c r="G89" i="174"/>
  <c r="G90" i="174"/>
  <c r="G91" i="174"/>
  <c r="G92" i="174"/>
  <c r="G93" i="174"/>
  <c r="G94" i="174"/>
  <c r="G95" i="174"/>
  <c r="G96" i="174"/>
  <c r="G97" i="174"/>
  <c r="G98" i="174"/>
  <c r="G99" i="174"/>
  <c r="G100" i="174"/>
  <c r="G101" i="174"/>
  <c r="G102" i="174"/>
  <c r="G103" i="174"/>
  <c r="G104" i="174"/>
  <c r="G105" i="174"/>
  <c r="G106" i="174"/>
  <c r="G107" i="174"/>
  <c r="G108" i="174"/>
  <c r="G109" i="174"/>
  <c r="G110" i="174"/>
  <c r="G111" i="174"/>
  <c r="H112" i="174"/>
  <c r="I112" i="174"/>
  <c r="J112" i="174"/>
  <c r="K112" i="174"/>
  <c r="L112" i="174"/>
  <c r="M112" i="174"/>
  <c r="N112" i="174"/>
  <c r="O112" i="174"/>
  <c r="P112" i="174"/>
  <c r="Q112" i="174"/>
  <c r="R112" i="174"/>
  <c r="S112" i="174"/>
  <c r="T112" i="174"/>
  <c r="U112" i="174"/>
  <c r="V112" i="174"/>
  <c r="W112" i="174"/>
  <c r="G113" i="174"/>
  <c r="H113" i="174"/>
  <c r="G114" i="174"/>
  <c r="H114" i="174"/>
  <c r="I114" i="174"/>
  <c r="J114" i="174"/>
  <c r="L114" i="174"/>
  <c r="S115" i="174"/>
  <c r="V115" i="174"/>
  <c r="W115" i="174"/>
  <c r="H116" i="174"/>
  <c r="I116" i="174"/>
  <c r="L116" i="174"/>
  <c r="M116" i="174"/>
  <c r="P116" i="174"/>
  <c r="Q116" i="174"/>
  <c r="P117" i="174"/>
  <c r="Q117" i="174"/>
  <c r="P118" i="174"/>
  <c r="Q118" i="174"/>
  <c r="P119" i="174"/>
  <c r="Q119" i="174"/>
  <c r="U116" i="174"/>
  <c r="V116" i="174"/>
  <c r="W116" i="174"/>
  <c r="F117" i="174"/>
  <c r="G117" i="174"/>
  <c r="H117" i="174"/>
  <c r="I117" i="174"/>
  <c r="J117" i="174"/>
  <c r="K117" i="174"/>
  <c r="L117" i="174"/>
  <c r="M117" i="174"/>
  <c r="N117" i="174"/>
  <c r="O117" i="174"/>
  <c r="F118" i="174"/>
  <c r="G118" i="174"/>
  <c r="H118" i="174"/>
  <c r="I118" i="174"/>
  <c r="J118" i="174"/>
  <c r="K118" i="174"/>
  <c r="L118" i="174"/>
  <c r="M118" i="174"/>
  <c r="N118" i="174"/>
  <c r="O118" i="174"/>
  <c r="T117" i="174"/>
  <c r="U117" i="174"/>
  <c r="V117" i="174"/>
  <c r="W117" i="174"/>
  <c r="T118" i="174"/>
  <c r="U118" i="174"/>
  <c r="V118" i="174"/>
  <c r="W118" i="174"/>
  <c r="T119" i="174"/>
  <c r="U119" i="174"/>
  <c r="V119" i="174"/>
  <c r="W119" i="174"/>
  <c r="T120" i="174"/>
  <c r="U120" i="174"/>
  <c r="V120" i="174"/>
  <c r="W120" i="174"/>
  <c r="T121" i="174"/>
  <c r="U121" i="174"/>
  <c r="V121" i="174"/>
  <c r="W121" i="174"/>
  <c r="T122" i="174"/>
  <c r="U122" i="174"/>
  <c r="V122" i="174"/>
  <c r="W122" i="174"/>
  <c r="T123" i="174"/>
  <c r="U123" i="174"/>
  <c r="V123" i="174"/>
  <c r="W123" i="174"/>
  <c r="T124" i="174"/>
  <c r="U124" i="174"/>
  <c r="V124" i="174"/>
  <c r="W124" i="174"/>
  <c r="T125" i="174"/>
  <c r="U125" i="174"/>
  <c r="V125" i="174"/>
  <c r="W125" i="174"/>
  <c r="T126" i="174"/>
  <c r="U126" i="174"/>
  <c r="V126" i="174"/>
  <c r="W126" i="174"/>
  <c r="F119" i="174"/>
  <c r="G119" i="174"/>
  <c r="H119" i="174"/>
  <c r="J119" i="174"/>
  <c r="K119" i="174"/>
  <c r="L119" i="174"/>
  <c r="M119" i="174"/>
  <c r="N119" i="174"/>
  <c r="F120" i="174"/>
  <c r="G120" i="174"/>
  <c r="H120" i="174"/>
  <c r="I120" i="174"/>
  <c r="J120" i="174"/>
  <c r="K120" i="174"/>
  <c r="L120" i="174"/>
  <c r="M120" i="174"/>
  <c r="N120" i="174"/>
  <c r="O120" i="174"/>
  <c r="P120" i="174"/>
  <c r="Q120" i="174"/>
  <c r="S117" i="174"/>
  <c r="S118" i="174"/>
  <c r="S119" i="174"/>
  <c r="S120" i="174"/>
  <c r="F121" i="174"/>
  <c r="G121" i="174"/>
  <c r="H121" i="174"/>
  <c r="I121" i="174"/>
  <c r="J121" i="174"/>
  <c r="K121" i="174"/>
  <c r="L121" i="174"/>
  <c r="M121" i="174"/>
  <c r="N121" i="174"/>
  <c r="O121" i="174"/>
  <c r="P121" i="174"/>
  <c r="R116" i="174"/>
  <c r="R117" i="174"/>
  <c r="R118" i="174"/>
  <c r="R119" i="174"/>
  <c r="R120" i="174"/>
  <c r="R121" i="174"/>
  <c r="F122" i="174"/>
  <c r="G122" i="174"/>
  <c r="H122" i="174"/>
  <c r="I122" i="174"/>
  <c r="J122" i="174"/>
  <c r="K122" i="174"/>
  <c r="L122" i="174"/>
  <c r="M122" i="174"/>
  <c r="N122" i="174"/>
  <c r="O122" i="174"/>
  <c r="P122" i="174"/>
  <c r="Q122" i="174"/>
  <c r="R122" i="174"/>
  <c r="S122" i="174"/>
  <c r="F123" i="174"/>
  <c r="G123" i="174"/>
  <c r="H123" i="174"/>
  <c r="I123" i="174"/>
  <c r="J123" i="174"/>
  <c r="K123" i="174"/>
  <c r="L123" i="174"/>
  <c r="M123" i="174"/>
  <c r="N123" i="174"/>
  <c r="O123" i="174"/>
  <c r="P123" i="174"/>
  <c r="Q123" i="174"/>
  <c r="R123" i="174"/>
  <c r="S123" i="174"/>
  <c r="F124" i="174"/>
  <c r="G124" i="174"/>
  <c r="H124" i="174"/>
  <c r="I124" i="174"/>
  <c r="J124" i="174"/>
  <c r="K124" i="174"/>
  <c r="L124" i="174"/>
  <c r="M124" i="174"/>
  <c r="N124" i="174"/>
  <c r="O124" i="174"/>
  <c r="P124" i="174"/>
  <c r="Q124" i="174"/>
  <c r="R124" i="174"/>
  <c r="S124" i="174"/>
  <c r="F125" i="174"/>
  <c r="G125" i="174"/>
  <c r="H125" i="174"/>
  <c r="I125" i="174"/>
  <c r="J125" i="174"/>
  <c r="K125" i="174"/>
  <c r="L125" i="174"/>
  <c r="M125" i="174"/>
  <c r="N125" i="174"/>
  <c r="O125" i="174"/>
  <c r="P125" i="174"/>
  <c r="Q125" i="174"/>
  <c r="R125" i="174"/>
  <c r="S125" i="174"/>
  <c r="F126" i="174"/>
  <c r="G126" i="174"/>
  <c r="H126" i="174"/>
  <c r="I126" i="174"/>
  <c r="J126" i="174"/>
  <c r="K126" i="174"/>
  <c r="L126" i="174"/>
  <c r="M126" i="174"/>
  <c r="N126" i="174"/>
  <c r="O126" i="174"/>
  <c r="P126" i="174"/>
  <c r="Q126" i="174"/>
  <c r="R126" i="174"/>
  <c r="F127" i="174"/>
  <c r="G127" i="174"/>
  <c r="H127" i="174"/>
  <c r="I127" i="174"/>
  <c r="J127" i="174"/>
  <c r="K127" i="174"/>
  <c r="L127" i="174"/>
  <c r="M127" i="174"/>
  <c r="N127" i="174"/>
  <c r="O127" i="174"/>
  <c r="P127" i="174"/>
  <c r="R127" i="174"/>
  <c r="S127" i="174"/>
  <c r="T127" i="174"/>
  <c r="U127" i="174"/>
  <c r="V127" i="174"/>
  <c r="W127" i="174"/>
  <c r="R128" i="174"/>
  <c r="S128" i="174"/>
  <c r="T128" i="174"/>
  <c r="U128" i="174"/>
  <c r="V128" i="174"/>
  <c r="W128" i="174"/>
  <c r="R129" i="174"/>
  <c r="S129" i="174"/>
  <c r="T129" i="174"/>
  <c r="U129" i="174"/>
  <c r="V129" i="174"/>
  <c r="W129" i="174"/>
  <c r="F128" i="174"/>
  <c r="G128" i="174"/>
  <c r="H128" i="174"/>
  <c r="I128" i="174"/>
  <c r="J128" i="174"/>
  <c r="K128" i="174"/>
  <c r="L128" i="174"/>
  <c r="N128" i="174"/>
  <c r="O128" i="174"/>
  <c r="P128" i="174"/>
  <c r="Q128" i="174"/>
  <c r="F129" i="174"/>
  <c r="G129" i="174"/>
  <c r="H129" i="174"/>
  <c r="I129" i="174"/>
  <c r="M129" i="174"/>
  <c r="N129" i="174"/>
  <c r="O129" i="174"/>
  <c r="P129" i="174"/>
  <c r="F130" i="174"/>
  <c r="G130" i="174"/>
  <c r="H130" i="174"/>
  <c r="I130" i="174"/>
  <c r="J130" i="174"/>
  <c r="K130" i="174"/>
  <c r="L130" i="174"/>
  <c r="M130" i="174"/>
  <c r="N130" i="174"/>
  <c r="O130" i="174"/>
  <c r="P130" i="174"/>
  <c r="Q130" i="174"/>
  <c r="R130" i="174"/>
  <c r="S130" i="174"/>
  <c r="T130" i="174"/>
  <c r="U130" i="174"/>
  <c r="V130" i="174"/>
  <c r="W130" i="174"/>
  <c r="P132" i="174"/>
  <c r="M132" i="174"/>
  <c r="P131" i="174"/>
  <c r="R131" i="174"/>
  <c r="S132" i="174"/>
  <c r="N131" i="174"/>
  <c r="N133" i="174"/>
  <c r="K132" i="174"/>
  <c r="O131" i="174"/>
  <c r="R132" i="174"/>
  <c r="Q132" i="174"/>
  <c r="O132" i="174"/>
  <c r="O133" i="174"/>
  <c r="S131" i="174"/>
  <c r="H132" i="174"/>
  <c r="F131" i="174"/>
  <c r="L131" i="174"/>
  <c r="I132" i="174"/>
  <c r="G132" i="174"/>
  <c r="J131" i="174"/>
  <c r="I131" i="174"/>
  <c r="I133" i="174"/>
  <c r="K131" i="174"/>
  <c r="K133" i="174"/>
  <c r="G131" i="174"/>
  <c r="L132" i="174"/>
  <c r="T132" i="174"/>
  <c r="V132" i="174"/>
  <c r="F132" i="174"/>
  <c r="U132" i="174"/>
  <c r="Q131" i="174"/>
  <c r="Q133" i="174"/>
  <c r="V131" i="174"/>
  <c r="U131" i="174"/>
  <c r="J132" i="174"/>
  <c r="T131" i="174"/>
  <c r="H131" i="174"/>
  <c r="P133" i="174"/>
  <c r="M133" i="174"/>
  <c r="R133" i="174"/>
  <c r="E56" i="172"/>
  <c r="E58" i="172"/>
  <c r="F56" i="172"/>
  <c r="F58" i="172"/>
  <c r="E57" i="172"/>
  <c r="F57" i="172"/>
  <c r="D7" i="172"/>
  <c r="D8" i="172"/>
  <c r="D9" i="172"/>
  <c r="D10" i="172"/>
  <c r="D11" i="172"/>
  <c r="D12" i="172"/>
  <c r="D13" i="172"/>
  <c r="D14" i="172"/>
  <c r="D15" i="172"/>
  <c r="D57" i="172"/>
  <c r="D16" i="172"/>
  <c r="D17" i="172"/>
  <c r="D18" i="172"/>
  <c r="D19" i="172"/>
  <c r="D20" i="172"/>
  <c r="D21" i="172"/>
  <c r="D22" i="172"/>
  <c r="D23" i="172"/>
  <c r="D24" i="172"/>
  <c r="D25" i="172"/>
  <c r="D26" i="172"/>
  <c r="D27" i="172"/>
  <c r="D28" i="172"/>
  <c r="D29" i="172"/>
  <c r="D30" i="172"/>
  <c r="D31" i="172"/>
  <c r="D32" i="172"/>
  <c r="D33" i="172"/>
  <c r="D34" i="172"/>
  <c r="D35" i="172"/>
  <c r="D36" i="172"/>
  <c r="D37" i="172"/>
  <c r="D38" i="172"/>
  <c r="D39" i="172"/>
  <c r="D40" i="172"/>
  <c r="D41" i="172"/>
  <c r="D42" i="172"/>
  <c r="D43" i="172"/>
  <c r="D44" i="172"/>
  <c r="D46" i="172"/>
  <c r="D47" i="172"/>
  <c r="D48" i="172"/>
  <c r="D49" i="172"/>
  <c r="D50" i="172"/>
  <c r="D51" i="172"/>
  <c r="D52" i="172"/>
  <c r="D53" i="172"/>
  <c r="D54" i="172"/>
  <c r="D55" i="172"/>
  <c r="D6" i="172"/>
  <c r="D56" i="172"/>
  <c r="D58" i="172"/>
  <c r="S133" i="174"/>
  <c r="L133" i="174"/>
  <c r="H133" i="174"/>
  <c r="F133" i="174"/>
  <c r="T133" i="174"/>
  <c r="G133" i="174"/>
  <c r="V133" i="174"/>
  <c r="J133" i="174"/>
  <c r="U133" i="174"/>
  <c r="P132" i="176"/>
  <c r="H132" i="176"/>
  <c r="U131" i="176"/>
  <c r="R131" i="176"/>
  <c r="R133" i="176" s="1"/>
  <c r="M131" i="176"/>
  <c r="M133" i="176" s="1"/>
  <c r="J131" i="176"/>
  <c r="J133" i="176" s="1"/>
  <c r="E127" i="176"/>
  <c r="E119" i="176"/>
  <c r="E111" i="176"/>
  <c r="E106" i="176"/>
  <c r="E105" i="176"/>
  <c r="E104" i="176"/>
  <c r="E103" i="176"/>
  <c r="E102" i="176"/>
  <c r="E101" i="176"/>
  <c r="E100" i="176"/>
  <c r="E99" i="176"/>
  <c r="E98" i="176"/>
  <c r="E97" i="176"/>
  <c r="E96" i="176"/>
  <c r="E95" i="176"/>
  <c r="E94" i="176"/>
  <c r="E93" i="176"/>
  <c r="E92" i="176"/>
  <c r="E91" i="176"/>
  <c r="E90" i="176"/>
  <c r="E89" i="176"/>
  <c r="E88" i="176"/>
  <c r="E87" i="176"/>
  <c r="E86" i="176"/>
  <c r="E85" i="176"/>
  <c r="E84" i="176"/>
  <c r="E83" i="176"/>
  <c r="E82" i="176"/>
  <c r="E81" i="176"/>
  <c r="E80" i="176"/>
  <c r="E79" i="176"/>
  <c r="E78" i="176"/>
  <c r="E77" i="176"/>
  <c r="E76" i="176"/>
  <c r="E75" i="176"/>
  <c r="E74" i="176"/>
  <c r="E73" i="176"/>
  <c r="E72" i="176"/>
  <c r="E71" i="176"/>
  <c r="E70" i="176"/>
  <c r="E69" i="176"/>
  <c r="E68" i="176"/>
  <c r="E67" i="176"/>
  <c r="E66" i="176"/>
  <c r="E65" i="176"/>
  <c r="E64" i="176"/>
  <c r="E63" i="176"/>
  <c r="E62" i="176"/>
  <c r="E61" i="176"/>
  <c r="E60" i="176"/>
  <c r="E59" i="176"/>
  <c r="E58" i="176"/>
  <c r="E57" i="176"/>
  <c r="E56" i="176"/>
  <c r="E55" i="176"/>
  <c r="E54" i="176"/>
  <c r="E53" i="176"/>
  <c r="E52" i="176"/>
  <c r="E51" i="176"/>
  <c r="E50" i="176"/>
  <c r="E49" i="176"/>
  <c r="E48" i="176"/>
  <c r="E47" i="176"/>
  <c r="E46" i="176"/>
  <c r="E45" i="176"/>
  <c r="E44" i="176"/>
  <c r="E43" i="176"/>
  <c r="E42" i="176"/>
  <c r="E41" i="176"/>
  <c r="E40" i="176"/>
  <c r="E39" i="176"/>
  <c r="E38" i="176"/>
  <c r="E37" i="176"/>
  <c r="E36" i="176"/>
  <c r="E35" i="176"/>
  <c r="E34" i="176"/>
  <c r="E33" i="176"/>
  <c r="E32" i="176"/>
  <c r="E31" i="176"/>
  <c r="E30" i="176"/>
  <c r="E29" i="176"/>
  <c r="E28" i="176"/>
  <c r="E27" i="176"/>
  <c r="E26" i="176"/>
  <c r="E25" i="176"/>
  <c r="E24" i="176"/>
  <c r="E23" i="176"/>
  <c r="E22" i="176"/>
  <c r="E21" i="176"/>
  <c r="E20" i="176"/>
  <c r="E19" i="176"/>
  <c r="E18" i="176"/>
  <c r="E17" i="176"/>
  <c r="E16" i="176"/>
  <c r="E15" i="176"/>
  <c r="E14" i="176"/>
  <c r="E13" i="176"/>
  <c r="E12" i="176"/>
  <c r="E11" i="176"/>
  <c r="E10" i="176"/>
  <c r="E9" i="176"/>
  <c r="E8" i="176"/>
  <c r="E7" i="176"/>
  <c r="W132" i="175"/>
  <c r="V132" i="175"/>
  <c r="U132" i="175"/>
  <c r="T132" i="175"/>
  <c r="T133" i="175" s="1"/>
  <c r="S132" i="175"/>
  <c r="S133" i="175" s="1"/>
  <c r="R132" i="175"/>
  <c r="Q132" i="175"/>
  <c r="P132" i="175"/>
  <c r="O132" i="175"/>
  <c r="O133" i="175" s="1"/>
  <c r="N132" i="175"/>
  <c r="M132" i="175"/>
  <c r="L132" i="175"/>
  <c r="L133" i="175" s="1"/>
  <c r="K132" i="175"/>
  <c r="K133" i="175" s="1"/>
  <c r="J132" i="175"/>
  <c r="I132" i="175"/>
  <c r="H132" i="175"/>
  <c r="G132" i="175"/>
  <c r="F132" i="175"/>
  <c r="F133" i="175" s="1"/>
  <c r="W131" i="175"/>
  <c r="V131" i="175"/>
  <c r="V133" i="175" s="1"/>
  <c r="U131" i="175"/>
  <c r="U133" i="175" s="1"/>
  <c r="T131" i="175"/>
  <c r="S131" i="175"/>
  <c r="R131" i="175"/>
  <c r="Q131" i="175"/>
  <c r="P131" i="175"/>
  <c r="P133" i="175" s="1"/>
  <c r="O131" i="175"/>
  <c r="N131" i="175"/>
  <c r="M131" i="175"/>
  <c r="M133" i="175" s="1"/>
  <c r="L131" i="175"/>
  <c r="K131" i="175"/>
  <c r="J131" i="175"/>
  <c r="I131" i="175"/>
  <c r="H131" i="175"/>
  <c r="H133" i="175" s="1"/>
  <c r="G131" i="175"/>
  <c r="F131" i="175"/>
  <c r="E130" i="175"/>
  <c r="E129" i="175"/>
  <c r="E128" i="175"/>
  <c r="E127" i="175"/>
  <c r="E126" i="175"/>
  <c r="E125" i="175"/>
  <c r="E124" i="175"/>
  <c r="E123" i="175"/>
  <c r="E122" i="175"/>
  <c r="E121" i="175"/>
  <c r="E120" i="175"/>
  <c r="E119" i="175"/>
  <c r="E118" i="175"/>
  <c r="E117" i="175"/>
  <c r="E116" i="175"/>
  <c r="E115" i="175"/>
  <c r="E114" i="175"/>
  <c r="E113" i="175"/>
  <c r="E112" i="175"/>
  <c r="E111" i="175"/>
  <c r="E110" i="175"/>
  <c r="E132" i="175" s="1"/>
  <c r="E109" i="175"/>
  <c r="E108" i="175"/>
  <c r="E107" i="175"/>
  <c r="E106" i="175"/>
  <c r="E105" i="175"/>
  <c r="E104" i="175"/>
  <c r="E103" i="175"/>
  <c r="E102" i="175"/>
  <c r="E101" i="175"/>
  <c r="E100" i="175"/>
  <c r="E99" i="175"/>
  <c r="E98" i="175"/>
  <c r="E97" i="175"/>
  <c r="E96" i="175"/>
  <c r="E95" i="175"/>
  <c r="E94" i="175"/>
  <c r="E93" i="175"/>
  <c r="E92" i="175"/>
  <c r="E91" i="175"/>
  <c r="E90" i="175"/>
  <c r="E89" i="175"/>
  <c r="E88" i="175"/>
  <c r="E87" i="175"/>
  <c r="E86" i="175"/>
  <c r="E85" i="175"/>
  <c r="E84" i="175"/>
  <c r="E83" i="175"/>
  <c r="E82" i="175"/>
  <c r="E81" i="175"/>
  <c r="E80" i="175"/>
  <c r="E79" i="175"/>
  <c r="E78" i="175"/>
  <c r="E77" i="175"/>
  <c r="E76" i="175"/>
  <c r="E75" i="175"/>
  <c r="E74" i="175"/>
  <c r="E73" i="175"/>
  <c r="E72" i="175"/>
  <c r="E71" i="175"/>
  <c r="E70" i="175"/>
  <c r="E69" i="175"/>
  <c r="E68" i="175"/>
  <c r="E67" i="175"/>
  <c r="E66" i="175"/>
  <c r="E65" i="175"/>
  <c r="E64" i="175"/>
  <c r="E63" i="175"/>
  <c r="E62" i="175"/>
  <c r="E61" i="175"/>
  <c r="E60" i="175"/>
  <c r="E59" i="175"/>
  <c r="E58" i="175"/>
  <c r="E57" i="175"/>
  <c r="E56" i="175"/>
  <c r="E55" i="175"/>
  <c r="E54" i="175"/>
  <c r="E53" i="175"/>
  <c r="E52" i="175"/>
  <c r="E51" i="175"/>
  <c r="E50" i="175"/>
  <c r="E49" i="175"/>
  <c r="E48" i="175"/>
  <c r="E47" i="175"/>
  <c r="E46" i="175"/>
  <c r="E45" i="175"/>
  <c r="E44" i="175"/>
  <c r="E43" i="175"/>
  <c r="E42" i="175"/>
  <c r="E41" i="175"/>
  <c r="E40" i="175"/>
  <c r="E39" i="175"/>
  <c r="E38" i="175"/>
  <c r="E37" i="175"/>
  <c r="E36" i="175"/>
  <c r="E35" i="175"/>
  <c r="E34" i="175"/>
  <c r="E33" i="175"/>
  <c r="E32" i="175"/>
  <c r="E31" i="175"/>
  <c r="E30" i="175"/>
  <c r="E29" i="175"/>
  <c r="E28" i="175"/>
  <c r="E27" i="175"/>
  <c r="E26" i="175"/>
  <c r="E25" i="175"/>
  <c r="E24" i="175"/>
  <c r="E23" i="175"/>
  <c r="E22" i="175"/>
  <c r="E21" i="175"/>
  <c r="E20" i="175"/>
  <c r="E19" i="175"/>
  <c r="E18" i="175"/>
  <c r="E17" i="175"/>
  <c r="E16" i="175"/>
  <c r="E15" i="175"/>
  <c r="E14" i="175"/>
  <c r="E13" i="175"/>
  <c r="E12" i="175"/>
  <c r="E11" i="175"/>
  <c r="E10" i="175"/>
  <c r="E9" i="175"/>
  <c r="E8" i="175"/>
  <c r="E7" i="175"/>
  <c r="W131" i="174"/>
  <c r="W132" i="174"/>
  <c r="E33" i="174"/>
  <c r="E121" i="174"/>
  <c r="E122" i="174"/>
  <c r="E123" i="174"/>
  <c r="E124" i="174"/>
  <c r="E125" i="174"/>
  <c r="E126" i="174"/>
  <c r="E127" i="174"/>
  <c r="E128" i="174"/>
  <c r="E129" i="174"/>
  <c r="E130" i="174"/>
  <c r="E7" i="174"/>
  <c r="E8" i="174"/>
  <c r="G133" i="175"/>
  <c r="I133" i="175"/>
  <c r="Q133" i="175"/>
  <c r="W133" i="174"/>
  <c r="J133" i="175"/>
  <c r="R133" i="175"/>
  <c r="N133" i="175"/>
  <c r="W133" i="175"/>
  <c r="E131" i="175"/>
  <c r="E133" i="175" s="1"/>
  <c r="B22" i="150"/>
  <c r="C22" i="150"/>
  <c r="D22" i="150"/>
  <c r="E22" i="150"/>
  <c r="F22" i="150"/>
  <c r="G22" i="150"/>
  <c r="H22" i="150"/>
  <c r="I22" i="150"/>
  <c r="J22" i="150"/>
  <c r="J21" i="150"/>
  <c r="I21" i="150"/>
  <c r="H21" i="150"/>
  <c r="G21" i="150"/>
  <c r="F21" i="150"/>
  <c r="E21" i="150"/>
  <c r="D21" i="150"/>
  <c r="C21" i="150"/>
  <c r="B21" i="150"/>
  <c r="J20" i="150"/>
  <c r="I20" i="150"/>
  <c r="H20" i="150"/>
  <c r="G20" i="150"/>
  <c r="F20" i="150"/>
  <c r="E20" i="150"/>
  <c r="D20" i="150"/>
  <c r="C20" i="150"/>
  <c r="B20" i="150"/>
  <c r="J19" i="150"/>
  <c r="I19" i="150"/>
  <c r="H19" i="150"/>
  <c r="G19" i="150"/>
  <c r="F19" i="150"/>
  <c r="E19" i="150"/>
  <c r="D19" i="150"/>
  <c r="C19" i="150"/>
  <c r="B19" i="150"/>
  <c r="J18" i="150"/>
  <c r="I18" i="150"/>
  <c r="H18" i="150"/>
  <c r="G18" i="150"/>
  <c r="F18" i="150"/>
  <c r="E18" i="150"/>
  <c r="D18" i="150"/>
  <c r="C18" i="150"/>
  <c r="B18" i="150"/>
  <c r="J17" i="150"/>
  <c r="I17" i="150"/>
  <c r="H17" i="150"/>
  <c r="G17" i="150"/>
  <c r="F17" i="150"/>
  <c r="E17" i="150"/>
  <c r="D17" i="150"/>
  <c r="C17" i="150"/>
  <c r="B17" i="150"/>
  <c r="J16" i="150"/>
  <c r="I16" i="150"/>
  <c r="H16" i="150"/>
  <c r="G16" i="150"/>
  <c r="F16" i="150"/>
  <c r="E16" i="150"/>
  <c r="D16" i="150"/>
  <c r="C16" i="150"/>
  <c r="B16" i="150"/>
  <c r="J15" i="150"/>
  <c r="I15" i="150"/>
  <c r="H15" i="150"/>
  <c r="G15" i="150"/>
  <c r="F15" i="150"/>
  <c r="E15" i="150"/>
  <c r="D15" i="150"/>
  <c r="C15" i="150"/>
  <c r="B15" i="150"/>
  <c r="J14" i="150"/>
  <c r="I14" i="150"/>
  <c r="H14" i="150"/>
  <c r="G14" i="150"/>
  <c r="F14" i="150"/>
  <c r="E14" i="150"/>
  <c r="D14" i="150"/>
  <c r="C14" i="150"/>
  <c r="B14" i="150"/>
  <c r="J13" i="150"/>
  <c r="I13" i="150"/>
  <c r="H13" i="150"/>
  <c r="G13" i="150"/>
  <c r="F13" i="150"/>
  <c r="E13" i="150"/>
  <c r="D13" i="150"/>
  <c r="C13" i="150"/>
  <c r="B13" i="150"/>
  <c r="J12" i="150"/>
  <c r="I12" i="150"/>
  <c r="H12" i="150"/>
  <c r="G12" i="150"/>
  <c r="F12" i="150"/>
  <c r="E12" i="150"/>
  <c r="D12" i="150"/>
  <c r="C12" i="150"/>
  <c r="B12" i="150"/>
  <c r="J11" i="150"/>
  <c r="I11" i="150"/>
  <c r="H11" i="150"/>
  <c r="G11" i="150"/>
  <c r="F11" i="150"/>
  <c r="E11" i="150"/>
  <c r="D11" i="150"/>
  <c r="C11" i="150"/>
  <c r="B11" i="150"/>
  <c r="J10" i="150"/>
  <c r="I10" i="150"/>
  <c r="H10" i="150"/>
  <c r="G10" i="150"/>
  <c r="F10" i="150"/>
  <c r="E10" i="150"/>
  <c r="D10" i="150"/>
  <c r="C10" i="150"/>
  <c r="B10" i="150"/>
  <c r="J9" i="150"/>
  <c r="I9" i="150"/>
  <c r="H9" i="150"/>
  <c r="G9" i="150"/>
  <c r="F9" i="150"/>
  <c r="E9" i="150"/>
  <c r="D9" i="150"/>
  <c r="C9" i="150"/>
  <c r="B9" i="150"/>
  <c r="J8" i="150"/>
  <c r="I8" i="150"/>
  <c r="H8" i="150"/>
  <c r="G8" i="150"/>
  <c r="F8" i="150"/>
  <c r="E8" i="150"/>
  <c r="D8" i="150"/>
  <c r="C8" i="150"/>
  <c r="B8" i="150"/>
  <c r="J7" i="150"/>
  <c r="I7" i="150"/>
  <c r="H7" i="150"/>
  <c r="G7" i="150"/>
  <c r="F7" i="150"/>
  <c r="E7" i="150"/>
  <c r="D7" i="150"/>
  <c r="C7" i="150"/>
  <c r="B7" i="150"/>
  <c r="J22" i="164"/>
  <c r="I22" i="164"/>
  <c r="H22" i="164"/>
  <c r="G22" i="164"/>
  <c r="F22" i="164"/>
  <c r="E22" i="164"/>
  <c r="D22" i="164"/>
  <c r="C22" i="164"/>
  <c r="B22" i="164"/>
  <c r="J21" i="164"/>
  <c r="I21" i="164"/>
  <c r="H21" i="164"/>
  <c r="G21" i="164"/>
  <c r="F21" i="164"/>
  <c r="E21" i="164"/>
  <c r="D21" i="164"/>
  <c r="C21" i="164"/>
  <c r="B21" i="164"/>
  <c r="J20" i="164"/>
  <c r="I20" i="164"/>
  <c r="H20" i="164"/>
  <c r="G20" i="164"/>
  <c r="F20" i="164"/>
  <c r="E20" i="164"/>
  <c r="D20" i="164"/>
  <c r="C20" i="164"/>
  <c r="B20" i="164"/>
  <c r="J19" i="164"/>
  <c r="I19" i="164"/>
  <c r="H19" i="164"/>
  <c r="G19" i="164"/>
  <c r="F19" i="164"/>
  <c r="E19" i="164"/>
  <c r="D19" i="164"/>
  <c r="C19" i="164"/>
  <c r="B19" i="164"/>
  <c r="J18" i="164"/>
  <c r="I18" i="164"/>
  <c r="H18" i="164"/>
  <c r="G18" i="164"/>
  <c r="F18" i="164"/>
  <c r="E18" i="164"/>
  <c r="D18" i="164"/>
  <c r="C18" i="164"/>
  <c r="B18" i="164"/>
  <c r="J17" i="164"/>
  <c r="I17" i="164"/>
  <c r="H17" i="164"/>
  <c r="G17" i="164"/>
  <c r="F17" i="164"/>
  <c r="E17" i="164"/>
  <c r="D17" i="164"/>
  <c r="C17" i="164"/>
  <c r="B17" i="164"/>
  <c r="J16" i="164"/>
  <c r="I16" i="164"/>
  <c r="H16" i="164"/>
  <c r="G16" i="164"/>
  <c r="F16" i="164"/>
  <c r="E16" i="164"/>
  <c r="D16" i="164"/>
  <c r="C16" i="164"/>
  <c r="B16" i="164"/>
  <c r="J15" i="164"/>
  <c r="I15" i="164"/>
  <c r="H15" i="164"/>
  <c r="G15" i="164"/>
  <c r="F15" i="164"/>
  <c r="E15" i="164"/>
  <c r="D15" i="164"/>
  <c r="C15" i="164"/>
  <c r="B15" i="164"/>
  <c r="J14" i="164"/>
  <c r="I14" i="164"/>
  <c r="H14" i="164"/>
  <c r="G14" i="164"/>
  <c r="F14" i="164"/>
  <c r="E14" i="164"/>
  <c r="D14" i="164"/>
  <c r="C14" i="164"/>
  <c r="B14" i="164"/>
  <c r="J13" i="164"/>
  <c r="I13" i="164"/>
  <c r="H13" i="164"/>
  <c r="G13" i="164"/>
  <c r="F13" i="164"/>
  <c r="E13" i="164"/>
  <c r="D13" i="164"/>
  <c r="C13" i="164"/>
  <c r="B13" i="164"/>
  <c r="J12" i="164"/>
  <c r="I12" i="164"/>
  <c r="H12" i="164"/>
  <c r="G12" i="164"/>
  <c r="F12" i="164"/>
  <c r="E12" i="164"/>
  <c r="D12" i="164"/>
  <c r="C12" i="164"/>
  <c r="B12" i="164"/>
  <c r="J11" i="164"/>
  <c r="I11" i="164"/>
  <c r="H11" i="164"/>
  <c r="G11" i="164"/>
  <c r="F11" i="164"/>
  <c r="E11" i="164"/>
  <c r="D11" i="164"/>
  <c r="C11" i="164"/>
  <c r="B11" i="164"/>
  <c r="J10" i="164"/>
  <c r="I10" i="164"/>
  <c r="H10" i="164"/>
  <c r="G10" i="164"/>
  <c r="F10" i="164"/>
  <c r="E10" i="164"/>
  <c r="D10" i="164"/>
  <c r="C10" i="164"/>
  <c r="B10" i="164"/>
  <c r="J9" i="164"/>
  <c r="I9" i="164"/>
  <c r="H9" i="164"/>
  <c r="G9" i="164"/>
  <c r="F9" i="164"/>
  <c r="E9" i="164"/>
  <c r="D9" i="164"/>
  <c r="C9" i="164"/>
  <c r="B9" i="164"/>
  <c r="J8" i="164"/>
  <c r="I8" i="164"/>
  <c r="H8" i="164"/>
  <c r="G8" i="164"/>
  <c r="F8" i="164"/>
  <c r="E8" i="164"/>
  <c r="D8" i="164"/>
  <c r="C8" i="164"/>
  <c r="B8" i="164"/>
  <c r="J7" i="164"/>
  <c r="J23" i="164"/>
  <c r="I7" i="164"/>
  <c r="H7" i="164"/>
  <c r="H23" i="164" s="1"/>
  <c r="G7" i="164"/>
  <c r="F7" i="164"/>
  <c r="F23" i="164" s="1"/>
  <c r="E7" i="164"/>
  <c r="D7" i="164"/>
  <c r="D23" i="164" s="1"/>
  <c r="C7" i="164"/>
  <c r="B7" i="164"/>
  <c r="B23" i="164" s="1"/>
  <c r="J22" i="165"/>
  <c r="I22" i="165"/>
  <c r="H22" i="165"/>
  <c r="G22" i="165"/>
  <c r="F22" i="165"/>
  <c r="E22" i="165"/>
  <c r="D22" i="165"/>
  <c r="C22" i="165"/>
  <c r="B22" i="165"/>
  <c r="J21" i="165"/>
  <c r="I21" i="165"/>
  <c r="H21" i="165"/>
  <c r="G21" i="165"/>
  <c r="F21" i="165"/>
  <c r="E21" i="165"/>
  <c r="D21" i="165"/>
  <c r="C21" i="165"/>
  <c r="B21" i="165"/>
  <c r="J20" i="165"/>
  <c r="I20" i="165"/>
  <c r="H20" i="165"/>
  <c r="G20" i="165"/>
  <c r="F20" i="165"/>
  <c r="E20" i="165"/>
  <c r="D20" i="165"/>
  <c r="C20" i="165"/>
  <c r="B20" i="165"/>
  <c r="J19" i="165"/>
  <c r="I19" i="165"/>
  <c r="H19" i="165"/>
  <c r="G19" i="165"/>
  <c r="F19" i="165"/>
  <c r="E19" i="165"/>
  <c r="D19" i="165"/>
  <c r="C19" i="165"/>
  <c r="B19" i="165"/>
  <c r="J18" i="165"/>
  <c r="I18" i="165"/>
  <c r="H18" i="165"/>
  <c r="G18" i="165"/>
  <c r="F18" i="165"/>
  <c r="E18" i="165"/>
  <c r="D18" i="165"/>
  <c r="C18" i="165"/>
  <c r="B18" i="165"/>
  <c r="J17" i="165"/>
  <c r="I17" i="165"/>
  <c r="H17" i="165"/>
  <c r="G17" i="165"/>
  <c r="F17" i="165"/>
  <c r="E17" i="165"/>
  <c r="D17" i="165"/>
  <c r="C17" i="165"/>
  <c r="B17" i="165"/>
  <c r="J16" i="165"/>
  <c r="I16" i="165"/>
  <c r="H16" i="165"/>
  <c r="G16" i="165"/>
  <c r="F16" i="165"/>
  <c r="E16" i="165"/>
  <c r="D16" i="165"/>
  <c r="C16" i="165"/>
  <c r="B16" i="165"/>
  <c r="J15" i="165"/>
  <c r="I15" i="165"/>
  <c r="H15" i="165"/>
  <c r="G15" i="165"/>
  <c r="F15" i="165"/>
  <c r="E15" i="165"/>
  <c r="D15" i="165"/>
  <c r="C15" i="165"/>
  <c r="B15" i="165"/>
  <c r="J14" i="165"/>
  <c r="I14" i="165"/>
  <c r="H14" i="165"/>
  <c r="G14" i="165"/>
  <c r="F14" i="165"/>
  <c r="E14" i="165"/>
  <c r="D14" i="165"/>
  <c r="C14" i="165"/>
  <c r="B14" i="165"/>
  <c r="J13" i="165"/>
  <c r="I13" i="165"/>
  <c r="H13" i="165"/>
  <c r="G13" i="165"/>
  <c r="F13" i="165"/>
  <c r="E13" i="165"/>
  <c r="D13" i="165"/>
  <c r="C13" i="165"/>
  <c r="B13" i="165"/>
  <c r="J12" i="165"/>
  <c r="I12" i="165"/>
  <c r="H12" i="165"/>
  <c r="G12" i="165"/>
  <c r="F12" i="165"/>
  <c r="E12" i="165"/>
  <c r="D12" i="165"/>
  <c r="C12" i="165"/>
  <c r="B12" i="165"/>
  <c r="J11" i="165"/>
  <c r="I11" i="165"/>
  <c r="H11" i="165"/>
  <c r="G11" i="165"/>
  <c r="F11" i="165"/>
  <c r="E11" i="165"/>
  <c r="D11" i="165"/>
  <c r="C11" i="165"/>
  <c r="B11" i="165"/>
  <c r="J10" i="165"/>
  <c r="I10" i="165"/>
  <c r="H10" i="165"/>
  <c r="G10" i="165"/>
  <c r="F10" i="165"/>
  <c r="E10" i="165"/>
  <c r="D10" i="165"/>
  <c r="C10" i="165"/>
  <c r="B10" i="165"/>
  <c r="J9" i="165"/>
  <c r="I9" i="165"/>
  <c r="H9" i="165"/>
  <c r="G9" i="165"/>
  <c r="F9" i="165"/>
  <c r="E9" i="165"/>
  <c r="D9" i="165"/>
  <c r="C9" i="165"/>
  <c r="B9" i="165"/>
  <c r="J8" i="165"/>
  <c r="I8" i="165"/>
  <c r="H8" i="165"/>
  <c r="G8" i="165"/>
  <c r="F8" i="165"/>
  <c r="E8" i="165"/>
  <c r="D8" i="165"/>
  <c r="C8" i="165"/>
  <c r="B8" i="165"/>
  <c r="J7" i="165"/>
  <c r="I7" i="165"/>
  <c r="H7" i="165"/>
  <c r="G7" i="165"/>
  <c r="F7" i="165"/>
  <c r="E7" i="165"/>
  <c r="D7" i="165"/>
  <c r="C7" i="165"/>
  <c r="B7" i="165"/>
  <c r="C23" i="164"/>
  <c r="E23" i="164"/>
  <c r="G23" i="164"/>
  <c r="I23" i="164"/>
  <c r="D34" i="159"/>
  <c r="E34" i="159"/>
  <c r="F34" i="159"/>
  <c r="G34" i="159"/>
  <c r="H34" i="159"/>
  <c r="I34" i="159"/>
  <c r="J34" i="159"/>
  <c r="K34" i="159"/>
  <c r="L34" i="159"/>
  <c r="D35" i="159"/>
  <c r="E35" i="159"/>
  <c r="F35" i="159"/>
  <c r="G35" i="159"/>
  <c r="H35" i="159"/>
  <c r="I35" i="159"/>
  <c r="J35" i="159"/>
  <c r="K35" i="159"/>
  <c r="L35" i="159"/>
  <c r="D36" i="159"/>
  <c r="E36" i="159"/>
  <c r="F36" i="159"/>
  <c r="G36" i="159"/>
  <c r="H36" i="159"/>
  <c r="I36" i="159"/>
  <c r="J36" i="159"/>
  <c r="K36" i="159"/>
  <c r="L36" i="159"/>
  <c r="D37" i="159"/>
  <c r="E37" i="159"/>
  <c r="F37" i="159"/>
  <c r="G37" i="159"/>
  <c r="H37" i="159"/>
  <c r="I37" i="159"/>
  <c r="J37" i="159"/>
  <c r="K37" i="159"/>
  <c r="L37" i="159"/>
  <c r="D38" i="159"/>
  <c r="E38" i="159"/>
  <c r="F38" i="159"/>
  <c r="G38" i="159"/>
  <c r="H38" i="159"/>
  <c r="I38" i="159"/>
  <c r="J38" i="159"/>
  <c r="K38" i="159"/>
  <c r="L38" i="159"/>
  <c r="D39" i="159"/>
  <c r="E39" i="159"/>
  <c r="F39" i="159"/>
  <c r="G39" i="159"/>
  <c r="H39" i="159"/>
  <c r="I39" i="159"/>
  <c r="J39" i="159"/>
  <c r="K39" i="159"/>
  <c r="L39" i="159"/>
  <c r="D40" i="159"/>
  <c r="E40" i="159"/>
  <c r="F40" i="159"/>
  <c r="G40" i="159"/>
  <c r="H40" i="159"/>
  <c r="I40" i="159"/>
  <c r="J40" i="159"/>
  <c r="K40" i="159"/>
  <c r="L40" i="159"/>
  <c r="D41" i="159"/>
  <c r="E41" i="159"/>
  <c r="F41" i="159"/>
  <c r="G41" i="159"/>
  <c r="H41" i="159"/>
  <c r="I41" i="159"/>
  <c r="J41" i="159"/>
  <c r="K41" i="159"/>
  <c r="L41" i="159"/>
  <c r="D42" i="159"/>
  <c r="E42" i="159"/>
  <c r="F42" i="159"/>
  <c r="G42" i="159"/>
  <c r="H42" i="159"/>
  <c r="I42" i="159"/>
  <c r="J42" i="159"/>
  <c r="K42" i="159"/>
  <c r="L42" i="159"/>
  <c r="D43" i="159"/>
  <c r="E43" i="159"/>
  <c r="F43" i="159"/>
  <c r="G43" i="159"/>
  <c r="H43" i="159"/>
  <c r="I43" i="159"/>
  <c r="J43" i="159"/>
  <c r="K43" i="159"/>
  <c r="L43" i="159"/>
  <c r="D44" i="159"/>
  <c r="E44" i="159"/>
  <c r="F44" i="159"/>
  <c r="G44" i="159"/>
  <c r="H44" i="159"/>
  <c r="I44" i="159"/>
  <c r="J44" i="159"/>
  <c r="K44" i="159"/>
  <c r="L44" i="159"/>
  <c r="D45" i="159"/>
  <c r="E45" i="159"/>
  <c r="F45" i="159"/>
  <c r="G45" i="159"/>
  <c r="H45" i="159"/>
  <c r="I45" i="159"/>
  <c r="J45" i="159"/>
  <c r="K45" i="159"/>
  <c r="L45" i="159"/>
  <c r="D46" i="159"/>
  <c r="E46" i="159"/>
  <c r="F46" i="159"/>
  <c r="G46" i="159"/>
  <c r="H46" i="159"/>
  <c r="I46" i="159"/>
  <c r="J46" i="159"/>
  <c r="K46" i="159"/>
  <c r="L46" i="159"/>
  <c r="D18" i="159"/>
  <c r="E18" i="159"/>
  <c r="F18" i="159"/>
  <c r="G18" i="159"/>
  <c r="H18" i="159"/>
  <c r="I18" i="159"/>
  <c r="J18" i="159"/>
  <c r="K18" i="159"/>
  <c r="L18" i="159"/>
  <c r="D19" i="159"/>
  <c r="E19" i="159"/>
  <c r="F19" i="159"/>
  <c r="G19" i="159"/>
  <c r="H19" i="159"/>
  <c r="I19" i="159"/>
  <c r="J19" i="159"/>
  <c r="K19" i="159"/>
  <c r="L19" i="159"/>
  <c r="D20" i="159"/>
  <c r="E20" i="159"/>
  <c r="F20" i="159"/>
  <c r="G20" i="159"/>
  <c r="H20" i="159"/>
  <c r="I20" i="159"/>
  <c r="J20" i="159"/>
  <c r="K20" i="159"/>
  <c r="L20" i="159"/>
  <c r="D21" i="159"/>
  <c r="E21" i="159"/>
  <c r="F21" i="159"/>
  <c r="G21" i="159"/>
  <c r="H21" i="159"/>
  <c r="I21" i="159"/>
  <c r="J21" i="159"/>
  <c r="K21" i="159"/>
  <c r="L21" i="159"/>
  <c r="D22" i="159"/>
  <c r="E22" i="159"/>
  <c r="F22" i="159"/>
  <c r="G22" i="159"/>
  <c r="H22" i="159"/>
  <c r="I22" i="159"/>
  <c r="J22" i="159"/>
  <c r="K22" i="159"/>
  <c r="L22" i="159"/>
  <c r="D23" i="159"/>
  <c r="E23" i="159"/>
  <c r="F23" i="159"/>
  <c r="G23" i="159"/>
  <c r="H23" i="159"/>
  <c r="I23" i="159"/>
  <c r="J23" i="159"/>
  <c r="K23" i="159"/>
  <c r="L23" i="159"/>
  <c r="D24" i="159"/>
  <c r="E24" i="159"/>
  <c r="F24" i="159"/>
  <c r="G24" i="159"/>
  <c r="H24" i="159"/>
  <c r="I24" i="159"/>
  <c r="J24" i="159"/>
  <c r="K24" i="159"/>
  <c r="L24" i="159"/>
  <c r="D25" i="159"/>
  <c r="E25" i="159"/>
  <c r="F25" i="159"/>
  <c r="G25" i="159"/>
  <c r="H25" i="159"/>
  <c r="I25" i="159"/>
  <c r="J25" i="159"/>
  <c r="K25" i="159"/>
  <c r="L25" i="159"/>
  <c r="D26" i="159"/>
  <c r="E26" i="159"/>
  <c r="F26" i="159"/>
  <c r="G26" i="159"/>
  <c r="H26" i="159"/>
  <c r="I26" i="159"/>
  <c r="J26" i="159"/>
  <c r="K26" i="159"/>
  <c r="L26" i="159"/>
  <c r="D27" i="159"/>
  <c r="E27" i="159"/>
  <c r="F27" i="159"/>
  <c r="G27" i="159"/>
  <c r="H27" i="159"/>
  <c r="I27" i="159"/>
  <c r="J27" i="159"/>
  <c r="K27" i="159"/>
  <c r="L27" i="159"/>
  <c r="D28" i="159"/>
  <c r="E28" i="159"/>
  <c r="F28" i="159"/>
  <c r="G28" i="159"/>
  <c r="H28" i="159"/>
  <c r="I28" i="159"/>
  <c r="J28" i="159"/>
  <c r="K28" i="159"/>
  <c r="L28" i="159"/>
  <c r="D29" i="159"/>
  <c r="E29" i="159"/>
  <c r="F29" i="159"/>
  <c r="G29" i="159"/>
  <c r="H29" i="159"/>
  <c r="I29" i="159"/>
  <c r="J29" i="159"/>
  <c r="K29" i="159"/>
  <c r="L29" i="159"/>
  <c r="D30" i="159"/>
  <c r="E30" i="159"/>
  <c r="F30" i="159"/>
  <c r="G30" i="159"/>
  <c r="H30" i="159"/>
  <c r="I30" i="159"/>
  <c r="J30" i="159"/>
  <c r="K30" i="159"/>
  <c r="L30" i="159"/>
  <c r="D31" i="159"/>
  <c r="E31" i="159"/>
  <c r="F31" i="159"/>
  <c r="G31" i="159"/>
  <c r="H31" i="159"/>
  <c r="I31" i="159"/>
  <c r="J31" i="159"/>
  <c r="K31" i="159"/>
  <c r="L31" i="159"/>
  <c r="D32" i="159"/>
  <c r="E32" i="159"/>
  <c r="F32" i="159"/>
  <c r="G32" i="159"/>
  <c r="H32" i="159"/>
  <c r="I32" i="159"/>
  <c r="J32" i="159"/>
  <c r="K32" i="159"/>
  <c r="L32" i="159"/>
  <c r="D33" i="159"/>
  <c r="E33" i="159"/>
  <c r="F33" i="159"/>
  <c r="G33" i="159"/>
  <c r="H33" i="159"/>
  <c r="I33" i="159"/>
  <c r="J33" i="159"/>
  <c r="K33" i="159"/>
  <c r="L33" i="159"/>
  <c r="E38" i="158"/>
  <c r="F38" i="158"/>
  <c r="G38" i="158"/>
  <c r="H38" i="158"/>
  <c r="I38" i="158"/>
  <c r="J38" i="158"/>
  <c r="K38" i="158"/>
  <c r="L38" i="158"/>
  <c r="E39" i="158"/>
  <c r="F39" i="158"/>
  <c r="G39" i="158"/>
  <c r="H39" i="158"/>
  <c r="I39" i="158"/>
  <c r="J39" i="158"/>
  <c r="K39" i="158"/>
  <c r="L39" i="158"/>
  <c r="D39" i="158"/>
  <c r="D38" i="158"/>
  <c r="L43" i="158"/>
  <c r="K43" i="158"/>
  <c r="J43" i="158"/>
  <c r="I43" i="158"/>
  <c r="H43" i="158"/>
  <c r="G43" i="158"/>
  <c r="F43" i="158"/>
  <c r="E43" i="158"/>
  <c r="D43" i="158"/>
  <c r="L37" i="158"/>
  <c r="K37" i="158"/>
  <c r="J37" i="158"/>
  <c r="I37" i="158"/>
  <c r="H37" i="158"/>
  <c r="G37" i="158"/>
  <c r="F37" i="158"/>
  <c r="E37" i="158"/>
  <c r="D37" i="158"/>
  <c r="C15" i="158"/>
  <c r="C11" i="158"/>
  <c r="C8" i="158"/>
  <c r="L22" i="158"/>
  <c r="K22" i="158"/>
  <c r="J22" i="158"/>
  <c r="I22" i="158"/>
  <c r="H22" i="158"/>
  <c r="G22" i="158"/>
  <c r="F22" i="158"/>
  <c r="E22" i="158"/>
  <c r="L19" i="158"/>
  <c r="K19" i="158"/>
  <c r="J19" i="158"/>
  <c r="I19" i="158"/>
  <c r="H19" i="158"/>
  <c r="G19" i="158"/>
  <c r="F19" i="158"/>
  <c r="E19" i="158"/>
  <c r="L16" i="158"/>
  <c r="K16" i="158"/>
  <c r="J16" i="158"/>
  <c r="I16" i="158"/>
  <c r="H16" i="158"/>
  <c r="G16" i="158"/>
  <c r="F16" i="158"/>
  <c r="E16" i="158"/>
  <c r="L13" i="158"/>
  <c r="K13" i="158"/>
  <c r="J13" i="158"/>
  <c r="I13" i="158"/>
  <c r="H13" i="158"/>
  <c r="G13" i="158"/>
  <c r="F13" i="158"/>
  <c r="E13" i="158"/>
  <c r="L10" i="158"/>
  <c r="K10" i="158"/>
  <c r="J10" i="158"/>
  <c r="I10" i="158"/>
  <c r="H10" i="158"/>
  <c r="G10" i="158"/>
  <c r="F10" i="158"/>
  <c r="E10" i="158"/>
  <c r="D10" i="158"/>
  <c r="H61" i="91"/>
  <c r="G61" i="91"/>
  <c r="F61" i="91"/>
  <c r="E61" i="91"/>
  <c r="D61" i="91"/>
  <c r="H58" i="91"/>
  <c r="G58" i="91"/>
  <c r="F58" i="91"/>
  <c r="E58" i="91"/>
  <c r="H55" i="91"/>
  <c r="G55" i="91"/>
  <c r="F55" i="91"/>
  <c r="E55" i="91"/>
  <c r="H52" i="91"/>
  <c r="G52" i="91"/>
  <c r="F52" i="91"/>
  <c r="E52" i="91"/>
  <c r="D52" i="91"/>
  <c r="H49" i="91"/>
  <c r="G49" i="91"/>
  <c r="F49" i="91"/>
  <c r="E49" i="91"/>
  <c r="D49" i="91"/>
  <c r="H46" i="91"/>
  <c r="G46" i="91"/>
  <c r="F46" i="91"/>
  <c r="E46" i="91"/>
  <c r="D46" i="91"/>
  <c r="H43" i="91"/>
  <c r="G43" i="91"/>
  <c r="F43" i="91"/>
  <c r="E43" i="91"/>
  <c r="D43" i="91"/>
  <c r="H40" i="91"/>
  <c r="G40" i="91"/>
  <c r="F40" i="91"/>
  <c r="E40" i="91"/>
  <c r="H37" i="91"/>
  <c r="G37" i="91"/>
  <c r="F37" i="91"/>
  <c r="E37" i="91"/>
  <c r="H34" i="91"/>
  <c r="G34" i="91"/>
  <c r="F34" i="91"/>
  <c r="E34" i="91"/>
  <c r="H31" i="91"/>
  <c r="G31" i="91"/>
  <c r="F31" i="91"/>
  <c r="E31" i="91"/>
  <c r="H28" i="91"/>
  <c r="G28" i="91"/>
  <c r="F28" i="91"/>
  <c r="E28" i="91"/>
  <c r="D28" i="91"/>
  <c r="H25" i="91"/>
  <c r="G25" i="91"/>
  <c r="F25" i="91"/>
  <c r="E25" i="91"/>
  <c r="H22" i="91"/>
  <c r="G22" i="91"/>
  <c r="F22" i="91"/>
  <c r="E22" i="91"/>
  <c r="H19" i="91"/>
  <c r="G19" i="91"/>
  <c r="F19" i="91"/>
  <c r="E19" i="91"/>
  <c r="D19" i="91"/>
  <c r="H16" i="91"/>
  <c r="G16" i="91"/>
  <c r="F16" i="91"/>
  <c r="E16" i="91"/>
  <c r="H13" i="91"/>
  <c r="G13" i="91"/>
  <c r="F13" i="91"/>
  <c r="E13" i="91"/>
  <c r="D13" i="91"/>
  <c r="H10" i="91"/>
  <c r="G10" i="91"/>
  <c r="F10" i="91"/>
  <c r="E10" i="91"/>
  <c r="D10" i="91"/>
  <c r="H61" i="90"/>
  <c r="G61" i="90"/>
  <c r="F61" i="90"/>
  <c r="E61" i="90"/>
  <c r="H58" i="90"/>
  <c r="G58" i="90"/>
  <c r="F58" i="90"/>
  <c r="E58" i="90"/>
  <c r="H55" i="90"/>
  <c r="G55" i="90"/>
  <c r="F55" i="90"/>
  <c r="E55" i="90"/>
  <c r="H52" i="90"/>
  <c r="G52" i="90"/>
  <c r="F52" i="90"/>
  <c r="E52" i="90"/>
  <c r="D52" i="90"/>
  <c r="H49" i="90"/>
  <c r="G49" i="90"/>
  <c r="F49" i="90"/>
  <c r="E49" i="90"/>
  <c r="D49" i="90"/>
  <c r="H46" i="90"/>
  <c r="G46" i="90"/>
  <c r="F46" i="90"/>
  <c r="E46" i="90"/>
  <c r="D46" i="90"/>
  <c r="H43" i="90"/>
  <c r="G43" i="90"/>
  <c r="F43" i="90"/>
  <c r="E43" i="90"/>
  <c r="H40" i="90"/>
  <c r="G40" i="90"/>
  <c r="F40" i="90"/>
  <c r="E40" i="90"/>
  <c r="H37" i="90"/>
  <c r="G37" i="90"/>
  <c r="F37" i="90"/>
  <c r="E37" i="90"/>
  <c r="H34" i="90"/>
  <c r="G34" i="90"/>
  <c r="F34" i="90"/>
  <c r="E34" i="90"/>
  <c r="D34" i="90"/>
  <c r="H31" i="90"/>
  <c r="G31" i="90"/>
  <c r="F31" i="90"/>
  <c r="E31" i="90"/>
  <c r="H28" i="90"/>
  <c r="G28" i="90"/>
  <c r="F28" i="90"/>
  <c r="H25" i="90"/>
  <c r="G25" i="90"/>
  <c r="F25" i="90"/>
  <c r="H22" i="90"/>
  <c r="G22" i="90"/>
  <c r="F22" i="90"/>
  <c r="H19" i="90"/>
  <c r="G19" i="90"/>
  <c r="F19" i="90"/>
  <c r="H16" i="90"/>
  <c r="F16" i="90"/>
  <c r="E16" i="90"/>
  <c r="G13" i="90"/>
  <c r="F13" i="90"/>
  <c r="E13" i="90"/>
  <c r="H10" i="90"/>
  <c r="G10" i="90"/>
  <c r="F10" i="90"/>
  <c r="E10" i="90"/>
  <c r="H103" i="89"/>
  <c r="E103" i="89"/>
  <c r="H102" i="89"/>
  <c r="E102" i="89"/>
  <c r="H101" i="89"/>
  <c r="E101" i="89"/>
  <c r="H100" i="89"/>
  <c r="E100" i="89"/>
  <c r="H99" i="89"/>
  <c r="E99" i="89"/>
  <c r="H98" i="89"/>
  <c r="E98" i="89"/>
  <c r="H97" i="89"/>
  <c r="E97" i="89"/>
  <c r="H96" i="89"/>
  <c r="E96" i="89"/>
  <c r="H95" i="89"/>
  <c r="E95" i="89"/>
  <c r="H94" i="89"/>
  <c r="E94" i="89"/>
  <c r="H93" i="89"/>
  <c r="E93" i="89"/>
  <c r="H92" i="89"/>
  <c r="E92" i="89"/>
  <c r="H91" i="89"/>
  <c r="E91" i="89"/>
  <c r="H90" i="89"/>
  <c r="E90" i="89"/>
  <c r="H89" i="89"/>
  <c r="E89" i="89"/>
  <c r="H88" i="89"/>
  <c r="E88" i="89"/>
  <c r="H87" i="89"/>
  <c r="E87" i="89"/>
  <c r="H86" i="89"/>
  <c r="E86" i="89"/>
  <c r="H85" i="89"/>
  <c r="E85" i="89"/>
  <c r="H84" i="89"/>
  <c r="E84" i="89"/>
  <c r="H83" i="89"/>
  <c r="E83" i="89"/>
  <c r="H82" i="89"/>
  <c r="E82" i="89"/>
  <c r="H81" i="89"/>
  <c r="E81" i="89"/>
  <c r="H80" i="89"/>
  <c r="E80" i="89"/>
  <c r="H79" i="89"/>
  <c r="E79" i="89"/>
  <c r="H78" i="89"/>
  <c r="E78" i="89"/>
  <c r="H77" i="89"/>
  <c r="E77" i="89"/>
  <c r="H76" i="89"/>
  <c r="E76" i="89"/>
  <c r="H75" i="89"/>
  <c r="E75" i="89"/>
  <c r="H74" i="89"/>
  <c r="E74" i="89"/>
  <c r="H73" i="89"/>
  <c r="E73" i="89"/>
  <c r="H72" i="89"/>
  <c r="E72" i="89"/>
  <c r="H71" i="89"/>
  <c r="E71" i="89"/>
  <c r="H70" i="89"/>
  <c r="E70" i="89"/>
  <c r="H69" i="89"/>
  <c r="E69" i="89"/>
  <c r="H68" i="89"/>
  <c r="E68" i="89"/>
  <c r="H67" i="89"/>
  <c r="E67" i="89"/>
  <c r="H66" i="89"/>
  <c r="E66" i="89"/>
  <c r="H65" i="89"/>
  <c r="E65" i="89"/>
  <c r="H64" i="89"/>
  <c r="E64" i="89"/>
  <c r="H63" i="89"/>
  <c r="E63" i="89"/>
  <c r="H62" i="89"/>
  <c r="E62" i="89"/>
  <c r="H61" i="89"/>
  <c r="E61" i="89"/>
  <c r="H60" i="89"/>
  <c r="E60" i="89"/>
  <c r="H59" i="89"/>
  <c r="E59" i="89"/>
  <c r="H58" i="89"/>
  <c r="E58" i="89"/>
  <c r="H57" i="89"/>
  <c r="E57" i="89"/>
  <c r="H56" i="89"/>
  <c r="E56" i="89"/>
  <c r="H55" i="89"/>
  <c r="E55" i="89"/>
  <c r="H54" i="89"/>
  <c r="E54" i="89"/>
  <c r="H53" i="89"/>
  <c r="E53" i="89"/>
  <c r="H52" i="89"/>
  <c r="E52" i="89"/>
  <c r="H51" i="89"/>
  <c r="E51" i="89"/>
  <c r="H50" i="89"/>
  <c r="E50" i="89"/>
  <c r="H49" i="89"/>
  <c r="E49" i="89"/>
  <c r="H48" i="89"/>
  <c r="E48" i="89"/>
  <c r="H47" i="89"/>
  <c r="E47" i="89"/>
  <c r="H46" i="89"/>
  <c r="E46" i="89"/>
  <c r="H45" i="89"/>
  <c r="E45" i="89"/>
  <c r="H44" i="89"/>
  <c r="E44" i="89"/>
  <c r="H43" i="89"/>
  <c r="E43" i="89"/>
  <c r="H42" i="89"/>
  <c r="E42" i="89"/>
  <c r="H41" i="89"/>
  <c r="E41" i="89"/>
  <c r="H40" i="89"/>
  <c r="E40" i="89"/>
  <c r="H39" i="89"/>
  <c r="E39" i="89"/>
  <c r="H38" i="89"/>
  <c r="E38" i="89"/>
  <c r="H37" i="89"/>
  <c r="E37" i="89"/>
  <c r="H36" i="89"/>
  <c r="E36" i="89"/>
  <c r="H35" i="89"/>
  <c r="E35" i="89"/>
  <c r="H34" i="89"/>
  <c r="E34" i="89"/>
  <c r="H33" i="89"/>
  <c r="E33" i="89"/>
  <c r="H32" i="89"/>
  <c r="E32" i="89"/>
  <c r="H31" i="89"/>
  <c r="E31" i="89"/>
  <c r="H30" i="89"/>
  <c r="E30" i="89"/>
  <c r="H29" i="89"/>
  <c r="E29" i="89"/>
  <c r="H28" i="89"/>
  <c r="E28" i="89"/>
  <c r="H27" i="89"/>
  <c r="E27" i="89"/>
  <c r="H26" i="89"/>
  <c r="E26" i="89"/>
  <c r="H25" i="89"/>
  <c r="E25" i="89"/>
  <c r="H24" i="89"/>
  <c r="E24" i="89"/>
  <c r="H23" i="89"/>
  <c r="E23" i="89"/>
  <c r="H22" i="89"/>
  <c r="E22" i="89"/>
  <c r="H21" i="89"/>
  <c r="E21" i="89"/>
  <c r="H20" i="89"/>
  <c r="E20" i="89"/>
  <c r="H19" i="89"/>
  <c r="E19" i="89"/>
  <c r="H18" i="89"/>
  <c r="E18" i="89"/>
  <c r="H17" i="89"/>
  <c r="E17" i="89"/>
  <c r="H16" i="89"/>
  <c r="E16" i="89"/>
  <c r="H15" i="89"/>
  <c r="E15" i="89"/>
  <c r="H14" i="89"/>
  <c r="E14" i="89"/>
  <c r="H13" i="89"/>
  <c r="E13" i="89"/>
  <c r="H12" i="89"/>
  <c r="E12" i="89"/>
  <c r="H11" i="89"/>
  <c r="E11" i="89"/>
  <c r="H10" i="89"/>
  <c r="E10" i="89"/>
  <c r="H9" i="89"/>
  <c r="E9" i="89"/>
  <c r="H8" i="89"/>
  <c r="E8" i="89"/>
  <c r="H7" i="89"/>
  <c r="E7" i="89"/>
  <c r="H32" i="83"/>
  <c r="H31" i="83"/>
  <c r="E31" i="83"/>
  <c r="H30" i="83"/>
  <c r="E30" i="83"/>
  <c r="H29" i="83"/>
  <c r="E29" i="83"/>
  <c r="H28" i="83"/>
  <c r="E28" i="83"/>
  <c r="H27" i="83"/>
  <c r="E27" i="83"/>
  <c r="H26" i="83"/>
  <c r="E26" i="83"/>
  <c r="H25" i="83"/>
  <c r="E25" i="83"/>
  <c r="H24" i="83"/>
  <c r="E24" i="83"/>
  <c r="H23" i="83"/>
  <c r="E23" i="83"/>
  <c r="H22" i="83"/>
  <c r="E22" i="83"/>
  <c r="H21" i="83"/>
  <c r="E21" i="83"/>
  <c r="H20" i="83"/>
  <c r="E20" i="83"/>
  <c r="H19" i="83"/>
  <c r="E19" i="83"/>
  <c r="H18" i="83"/>
  <c r="E18" i="83"/>
  <c r="H17" i="83"/>
  <c r="E17" i="83"/>
  <c r="H16" i="83"/>
  <c r="E16" i="83"/>
  <c r="H15" i="83"/>
  <c r="E15" i="83"/>
  <c r="H14" i="83"/>
  <c r="E14" i="83"/>
  <c r="H13" i="83"/>
  <c r="E13" i="83"/>
  <c r="J12" i="83"/>
  <c r="I12" i="83"/>
  <c r="G12" i="83"/>
  <c r="F12" i="83"/>
  <c r="H11" i="83"/>
  <c r="E11" i="83"/>
  <c r="H10" i="83"/>
  <c r="E10" i="83"/>
  <c r="H9" i="83"/>
  <c r="E9" i="83"/>
  <c r="H8" i="83"/>
  <c r="E8" i="83"/>
  <c r="H7" i="83"/>
  <c r="H12" i="83"/>
  <c r="E7" i="83"/>
  <c r="E12" i="83"/>
  <c r="H18" i="81"/>
  <c r="H17" i="81"/>
  <c r="H16" i="81"/>
  <c r="H15" i="81"/>
  <c r="H14" i="81"/>
  <c r="H13" i="81"/>
  <c r="H12" i="81"/>
  <c r="H11" i="81"/>
  <c r="H10" i="81"/>
  <c r="H9" i="81"/>
  <c r="H8" i="81"/>
  <c r="H7" i="81"/>
  <c r="L14" i="80"/>
  <c r="H14" i="80"/>
  <c r="L13" i="80"/>
  <c r="H13" i="80"/>
  <c r="L12" i="80"/>
  <c r="H12" i="80"/>
  <c r="L11" i="80"/>
  <c r="H11" i="80"/>
  <c r="L10" i="80"/>
  <c r="H10" i="80"/>
  <c r="L9" i="80"/>
  <c r="H9" i="80"/>
  <c r="L8" i="80"/>
  <c r="H8" i="80"/>
  <c r="L7" i="80"/>
  <c r="H7" i="80"/>
  <c r="J16" i="79"/>
  <c r="L42" i="75"/>
  <c r="K42" i="75"/>
  <c r="J42" i="75"/>
  <c r="I42" i="75"/>
  <c r="H42" i="75"/>
  <c r="G42" i="75"/>
  <c r="F42" i="75"/>
  <c r="E42" i="75"/>
  <c r="D42" i="75"/>
  <c r="L36" i="75"/>
  <c r="K36" i="75"/>
  <c r="J36" i="75"/>
  <c r="I36" i="75"/>
  <c r="H36" i="75"/>
  <c r="G36" i="75"/>
  <c r="F36" i="75"/>
  <c r="E36" i="75"/>
  <c r="D36" i="75"/>
  <c r="L33" i="75"/>
  <c r="K33" i="75"/>
  <c r="J33" i="75"/>
  <c r="I33" i="75"/>
  <c r="H33" i="75"/>
  <c r="G33" i="75"/>
  <c r="F33" i="75"/>
  <c r="E33" i="75"/>
  <c r="L30" i="75"/>
  <c r="K30" i="75"/>
  <c r="J30" i="75"/>
  <c r="I30" i="75"/>
  <c r="H30" i="75"/>
  <c r="G30" i="75"/>
  <c r="F30" i="75"/>
  <c r="E30" i="75"/>
  <c r="L27" i="75"/>
  <c r="K27" i="75"/>
  <c r="J27" i="75"/>
  <c r="I27" i="75"/>
  <c r="H27" i="75"/>
  <c r="G27" i="75"/>
  <c r="F27" i="75"/>
  <c r="E27" i="75"/>
  <c r="L24" i="75"/>
  <c r="K24" i="75"/>
  <c r="J24" i="75"/>
  <c r="I24" i="75"/>
  <c r="H24" i="75"/>
  <c r="G24" i="75"/>
  <c r="F24" i="75"/>
  <c r="E24" i="75"/>
  <c r="L21" i="75"/>
  <c r="K21" i="75"/>
  <c r="J21" i="75"/>
  <c r="I21" i="75"/>
  <c r="H21" i="75"/>
  <c r="G21" i="75"/>
  <c r="F21" i="75"/>
  <c r="E21" i="75"/>
  <c r="L18" i="75"/>
  <c r="K18" i="75"/>
  <c r="J18" i="75"/>
  <c r="I18" i="75"/>
  <c r="H18" i="75"/>
  <c r="G18" i="75"/>
  <c r="F18" i="75"/>
  <c r="E18" i="75"/>
  <c r="L15" i="75"/>
  <c r="K15" i="75"/>
  <c r="J15" i="75"/>
  <c r="I15" i="75"/>
  <c r="H15" i="75"/>
  <c r="G15" i="75"/>
  <c r="F15" i="75"/>
  <c r="E15" i="75"/>
  <c r="L12" i="75"/>
  <c r="K12" i="75"/>
  <c r="J12" i="75"/>
  <c r="I12" i="75"/>
  <c r="H12" i="75"/>
  <c r="G12" i="75"/>
  <c r="F12" i="75"/>
  <c r="E12" i="75"/>
  <c r="L9" i="75"/>
  <c r="K9" i="75"/>
  <c r="J9" i="75"/>
  <c r="I9" i="75"/>
  <c r="H9" i="75"/>
  <c r="G9" i="75"/>
  <c r="F9" i="75"/>
  <c r="E9" i="75"/>
  <c r="C8" i="74"/>
  <c r="C9" i="74"/>
  <c r="C10" i="74"/>
  <c r="C11" i="74"/>
  <c r="C12" i="74"/>
  <c r="C13" i="74"/>
  <c r="C14" i="74"/>
  <c r="C15" i="74"/>
  <c r="C16" i="74"/>
  <c r="C17" i="74"/>
  <c r="C18" i="74"/>
  <c r="C19" i="74"/>
  <c r="C20" i="74"/>
  <c r="C21" i="74"/>
  <c r="C22" i="74"/>
  <c r="C23" i="74"/>
  <c r="C24" i="74"/>
  <c r="C25" i="74"/>
  <c r="C26" i="74"/>
  <c r="C27" i="74"/>
  <c r="C28" i="74"/>
  <c r="C29" i="74"/>
  <c r="C30" i="74"/>
  <c r="C31" i="74"/>
  <c r="C32" i="74"/>
  <c r="C33" i="74"/>
  <c r="C34" i="74"/>
  <c r="C35" i="74"/>
  <c r="C36" i="74"/>
  <c r="C37" i="74"/>
  <c r="C38" i="74"/>
  <c r="C39" i="74"/>
  <c r="C40" i="74"/>
  <c r="C41" i="74"/>
  <c r="C42" i="74"/>
  <c r="C43" i="74"/>
  <c r="C44" i="74"/>
  <c r="C45" i="74"/>
  <c r="C7" i="74"/>
  <c r="L36" i="74"/>
  <c r="K36" i="74"/>
  <c r="J36" i="74"/>
  <c r="I36" i="74"/>
  <c r="H36" i="74"/>
  <c r="G36" i="74"/>
  <c r="F36" i="74"/>
  <c r="E36" i="74"/>
  <c r="L33" i="74"/>
  <c r="K33" i="74"/>
  <c r="J33" i="74"/>
  <c r="I33" i="74"/>
  <c r="H33" i="74"/>
  <c r="G33" i="74"/>
  <c r="F33" i="74"/>
  <c r="E33" i="74"/>
  <c r="L30" i="74"/>
  <c r="K30" i="74"/>
  <c r="J30" i="74"/>
  <c r="I30" i="74"/>
  <c r="H30" i="74"/>
  <c r="G30" i="74"/>
  <c r="F30" i="74"/>
  <c r="E30" i="74"/>
  <c r="L27" i="74"/>
  <c r="K27" i="74"/>
  <c r="J27" i="74"/>
  <c r="I27" i="74"/>
  <c r="H27" i="74"/>
  <c r="G27" i="74"/>
  <c r="F27" i="74"/>
  <c r="E27" i="74"/>
  <c r="L24" i="74"/>
  <c r="K24" i="74"/>
  <c r="J24" i="74"/>
  <c r="I24" i="74"/>
  <c r="H24" i="74"/>
  <c r="G24" i="74"/>
  <c r="F24" i="74"/>
  <c r="E24" i="74"/>
  <c r="D24" i="74"/>
  <c r="L21" i="74"/>
  <c r="K21" i="74"/>
  <c r="J21" i="74"/>
  <c r="I21" i="74"/>
  <c r="H21" i="74"/>
  <c r="G21" i="74"/>
  <c r="F21" i="74"/>
  <c r="E21" i="74"/>
  <c r="D21" i="74"/>
  <c r="L18" i="74"/>
  <c r="K18" i="74"/>
  <c r="J18" i="74"/>
  <c r="I18" i="74"/>
  <c r="H18" i="74"/>
  <c r="G18" i="74"/>
  <c r="F18" i="74"/>
  <c r="E18" i="74"/>
  <c r="D18" i="74"/>
  <c r="L15" i="74"/>
  <c r="K15" i="74"/>
  <c r="J15" i="74"/>
  <c r="I15" i="74"/>
  <c r="H15" i="74"/>
  <c r="G15" i="74"/>
  <c r="F15" i="74"/>
  <c r="E15" i="74"/>
  <c r="D15" i="74"/>
  <c r="L12" i="74"/>
  <c r="K12" i="74"/>
  <c r="J12" i="74"/>
  <c r="I12" i="74"/>
  <c r="H12" i="74"/>
  <c r="G12" i="74"/>
  <c r="F12" i="74"/>
  <c r="E12" i="74"/>
  <c r="D12" i="74"/>
  <c r="L9" i="74"/>
  <c r="K9" i="74"/>
  <c r="J9" i="74"/>
  <c r="I9" i="74"/>
  <c r="H9" i="74"/>
  <c r="G9" i="74"/>
  <c r="F9" i="74"/>
  <c r="E9" i="74"/>
  <c r="D9" i="74"/>
  <c r="L42" i="74"/>
  <c r="K42" i="74"/>
  <c r="J42" i="74"/>
  <c r="I42" i="74"/>
  <c r="H42" i="74"/>
  <c r="G42" i="74"/>
  <c r="F42" i="74"/>
  <c r="E42" i="74"/>
  <c r="D42" i="74"/>
  <c r="L38" i="74"/>
  <c r="K38" i="74"/>
  <c r="J38" i="74"/>
  <c r="I38" i="74"/>
  <c r="H38" i="74"/>
  <c r="G38" i="74"/>
  <c r="F38" i="74"/>
  <c r="E38" i="74"/>
  <c r="D38" i="74"/>
  <c r="L37" i="74"/>
  <c r="L39" i="74"/>
  <c r="K37" i="74"/>
  <c r="K39" i="74"/>
  <c r="J37" i="74"/>
  <c r="J39" i="74"/>
  <c r="I37" i="74"/>
  <c r="I39" i="74"/>
  <c r="H37" i="74"/>
  <c r="H39" i="74"/>
  <c r="G37" i="74"/>
  <c r="G39" i="74"/>
  <c r="F37" i="74"/>
  <c r="F39" i="74"/>
  <c r="E37" i="74"/>
  <c r="E39" i="74"/>
  <c r="D37" i="74"/>
  <c r="D39" i="74"/>
  <c r="H17" i="73"/>
  <c r="E17" i="73"/>
  <c r="H16" i="73"/>
  <c r="E16" i="73"/>
  <c r="H15" i="73"/>
  <c r="E15" i="73"/>
  <c r="H14" i="73"/>
  <c r="E14" i="73"/>
  <c r="H13" i="73"/>
  <c r="E13" i="73"/>
  <c r="H12" i="73"/>
  <c r="E12" i="73"/>
  <c r="J11" i="73"/>
  <c r="I11" i="73"/>
  <c r="G11" i="73"/>
  <c r="F11" i="73"/>
  <c r="H10" i="73"/>
  <c r="E10" i="73"/>
  <c r="H9" i="73"/>
  <c r="E9" i="73"/>
  <c r="H8" i="73"/>
  <c r="E8" i="73"/>
  <c r="H7" i="73"/>
  <c r="H11" i="73"/>
  <c r="E7" i="73"/>
  <c r="E11" i="73"/>
  <c r="C15" i="65"/>
  <c r="C14" i="65"/>
  <c r="C13" i="65"/>
  <c r="C12" i="65"/>
  <c r="C11" i="65"/>
  <c r="C10" i="65"/>
  <c r="C9" i="65"/>
  <c r="C8" i="65"/>
  <c r="H14" i="52"/>
  <c r="E14" i="52"/>
  <c r="H13" i="52"/>
  <c r="E13" i="52"/>
  <c r="H12" i="52"/>
  <c r="E12" i="52"/>
  <c r="H11" i="52"/>
  <c r="E11" i="52"/>
  <c r="H10" i="52"/>
  <c r="E10" i="52"/>
  <c r="H9" i="52"/>
  <c r="E9" i="52"/>
  <c r="H8" i="52"/>
  <c r="E8" i="52"/>
  <c r="H7" i="52"/>
  <c r="E7" i="52"/>
  <c r="K15" i="50"/>
  <c r="H15" i="50"/>
  <c r="E15" i="50"/>
  <c r="K14" i="50"/>
  <c r="H14" i="50"/>
  <c r="E14" i="50"/>
  <c r="K13" i="50"/>
  <c r="H13" i="50"/>
  <c r="E13" i="50"/>
  <c r="K12" i="50"/>
  <c r="H12" i="50"/>
  <c r="E12" i="50"/>
  <c r="K11" i="50"/>
  <c r="H11" i="50"/>
  <c r="E11" i="50"/>
  <c r="K10" i="50"/>
  <c r="H10" i="50"/>
  <c r="E10" i="50"/>
  <c r="K9" i="50"/>
  <c r="H9" i="50"/>
  <c r="E9" i="50"/>
  <c r="K8" i="50"/>
  <c r="H8" i="50"/>
  <c r="E8" i="50"/>
  <c r="K7" i="50"/>
  <c r="H7" i="50"/>
  <c r="E7" i="50"/>
  <c r="K30" i="47"/>
  <c r="I30" i="47"/>
  <c r="F30" i="47"/>
  <c r="E30" i="47"/>
  <c r="I29" i="47"/>
  <c r="F29" i="47"/>
  <c r="E29" i="47"/>
  <c r="I28" i="47"/>
  <c r="F28" i="47"/>
  <c r="E28" i="47"/>
  <c r="K27" i="47"/>
  <c r="I27" i="47"/>
  <c r="H27" i="47"/>
  <c r="F27" i="47"/>
  <c r="E27" i="47"/>
  <c r="I26" i="47"/>
  <c r="F26" i="47"/>
  <c r="E26" i="47"/>
  <c r="I25" i="47"/>
  <c r="F25" i="47"/>
  <c r="E25" i="47"/>
  <c r="K24" i="47"/>
  <c r="I24" i="47"/>
  <c r="H24" i="47"/>
  <c r="F24" i="47"/>
  <c r="E24" i="47"/>
  <c r="I23" i="47"/>
  <c r="F23" i="47"/>
  <c r="E23" i="47"/>
  <c r="I22" i="47"/>
  <c r="F22" i="47"/>
  <c r="E22" i="47"/>
  <c r="K21" i="47"/>
  <c r="I21" i="47"/>
  <c r="H21" i="47"/>
  <c r="F21" i="47"/>
  <c r="E21" i="47"/>
  <c r="I20" i="47"/>
  <c r="F20" i="47"/>
  <c r="E20" i="47"/>
  <c r="I19" i="47"/>
  <c r="F19" i="47"/>
  <c r="E19" i="47"/>
  <c r="K18" i="47"/>
  <c r="I18" i="47"/>
  <c r="H18" i="47"/>
  <c r="F18" i="47"/>
  <c r="E18" i="47"/>
  <c r="I17" i="47"/>
  <c r="F17" i="47"/>
  <c r="E17" i="47"/>
  <c r="I16" i="47"/>
  <c r="F16" i="47"/>
  <c r="E16" i="47"/>
  <c r="K15" i="47"/>
  <c r="I15" i="47"/>
  <c r="H15" i="47"/>
  <c r="F15" i="47"/>
  <c r="E15" i="47"/>
  <c r="I14" i="47"/>
  <c r="F14" i="47"/>
  <c r="E14" i="47"/>
  <c r="I13" i="47"/>
  <c r="F13" i="47"/>
  <c r="E13" i="47"/>
  <c r="K12" i="47"/>
  <c r="I12" i="47"/>
  <c r="H12" i="47"/>
  <c r="F12" i="47"/>
  <c r="E12" i="47"/>
  <c r="I11" i="47"/>
  <c r="F11" i="47"/>
  <c r="E11" i="47"/>
  <c r="I10" i="47"/>
  <c r="F10" i="47"/>
  <c r="E10" i="47"/>
  <c r="K9" i="47"/>
  <c r="I9" i="47"/>
  <c r="H9" i="47"/>
  <c r="F9" i="47"/>
  <c r="E9" i="47"/>
  <c r="I8" i="47"/>
  <c r="F8" i="47"/>
  <c r="E8" i="47"/>
  <c r="I7" i="47"/>
  <c r="F7" i="47"/>
  <c r="E7" i="47"/>
  <c r="F14" i="46"/>
  <c r="F13" i="46"/>
  <c r="F12" i="46"/>
  <c r="F11" i="46"/>
  <c r="F10" i="46"/>
  <c r="F9" i="46"/>
  <c r="F8" i="46"/>
  <c r="F7" i="46"/>
  <c r="O30" i="42"/>
  <c r="N30" i="42"/>
  <c r="M30" i="42"/>
  <c r="L30" i="42"/>
  <c r="K30" i="42"/>
  <c r="J30" i="42"/>
  <c r="I30" i="42"/>
  <c r="H30" i="42"/>
  <c r="G30" i="42"/>
  <c r="F30" i="42"/>
  <c r="E30" i="42"/>
  <c r="D30" i="42"/>
  <c r="O27" i="42"/>
  <c r="N27" i="42"/>
  <c r="M27" i="42"/>
  <c r="L27" i="42"/>
  <c r="K27" i="42"/>
  <c r="J27" i="42"/>
  <c r="I27" i="42"/>
  <c r="H27" i="42"/>
  <c r="G27" i="42"/>
  <c r="F27" i="42"/>
  <c r="E27" i="42"/>
  <c r="D27" i="42"/>
  <c r="O24" i="42"/>
  <c r="N24" i="42"/>
  <c r="M24" i="42"/>
  <c r="L24" i="42"/>
  <c r="K24" i="42"/>
  <c r="J24" i="42"/>
  <c r="I24" i="42"/>
  <c r="H24" i="42"/>
  <c r="G24" i="42"/>
  <c r="F24" i="42"/>
  <c r="E24" i="42"/>
  <c r="D24" i="42"/>
  <c r="O21" i="42"/>
  <c r="N21" i="42"/>
  <c r="M21" i="42"/>
  <c r="L21" i="42"/>
  <c r="K21" i="42"/>
  <c r="J21" i="42"/>
  <c r="I21" i="42"/>
  <c r="H21" i="42"/>
  <c r="G21" i="42"/>
  <c r="F21" i="42"/>
  <c r="E21" i="42"/>
  <c r="D21" i="42"/>
  <c r="O18" i="42"/>
  <c r="N18" i="42"/>
  <c r="M18" i="42"/>
  <c r="L18" i="42"/>
  <c r="K18" i="42"/>
  <c r="J18" i="42"/>
  <c r="I18" i="42"/>
  <c r="H18" i="42"/>
  <c r="G18" i="42"/>
  <c r="F18" i="42"/>
  <c r="E18" i="42"/>
  <c r="D18" i="42"/>
  <c r="O15" i="42"/>
  <c r="N15" i="42"/>
  <c r="M15" i="42"/>
  <c r="L15" i="42"/>
  <c r="K15" i="42"/>
  <c r="J15" i="42"/>
  <c r="I15" i="42"/>
  <c r="H15" i="42"/>
  <c r="G15" i="42"/>
  <c r="F15" i="42"/>
  <c r="E15" i="42"/>
  <c r="D15" i="42"/>
  <c r="O12" i="42"/>
  <c r="N12" i="42"/>
  <c r="M12" i="42"/>
  <c r="L12" i="42"/>
  <c r="K12" i="42"/>
  <c r="J12" i="42"/>
  <c r="I12" i="42"/>
  <c r="H12" i="42"/>
  <c r="G12" i="42"/>
  <c r="F12" i="42"/>
  <c r="E12" i="42"/>
  <c r="D12" i="42"/>
  <c r="O9" i="42"/>
  <c r="N9" i="42"/>
  <c r="M9" i="42"/>
  <c r="L9" i="42"/>
  <c r="K9" i="42"/>
  <c r="J9" i="42"/>
  <c r="I9" i="42"/>
  <c r="H9" i="42"/>
  <c r="G9" i="42"/>
  <c r="F9" i="42"/>
  <c r="E9" i="42"/>
  <c r="D9" i="42"/>
  <c r="O30" i="41"/>
  <c r="N30" i="41"/>
  <c r="M30" i="41"/>
  <c r="L30" i="41"/>
  <c r="K30" i="41"/>
  <c r="J30" i="41"/>
  <c r="I30" i="41"/>
  <c r="H30" i="41"/>
  <c r="G30" i="41"/>
  <c r="F30" i="41"/>
  <c r="E30" i="41"/>
  <c r="D30" i="41"/>
  <c r="O27" i="41"/>
  <c r="N27" i="41"/>
  <c r="M27" i="41"/>
  <c r="L27" i="41"/>
  <c r="K27" i="41"/>
  <c r="J27" i="41"/>
  <c r="I27" i="41"/>
  <c r="H27" i="41"/>
  <c r="G27" i="41"/>
  <c r="F27" i="41"/>
  <c r="E27" i="41"/>
  <c r="D27" i="41"/>
  <c r="O24" i="41"/>
  <c r="N24" i="41"/>
  <c r="M24" i="41"/>
  <c r="L24" i="41"/>
  <c r="K24" i="41"/>
  <c r="J24" i="41"/>
  <c r="I24" i="41"/>
  <c r="H24" i="41"/>
  <c r="G24" i="41"/>
  <c r="F24" i="41"/>
  <c r="E24" i="41"/>
  <c r="D24" i="41"/>
  <c r="O21" i="41"/>
  <c r="N21" i="41"/>
  <c r="M21" i="41"/>
  <c r="L21" i="41"/>
  <c r="K21" i="41"/>
  <c r="J21" i="41"/>
  <c r="I21" i="41"/>
  <c r="H21" i="41"/>
  <c r="G21" i="41"/>
  <c r="F21" i="41"/>
  <c r="E21" i="41"/>
  <c r="D21" i="41"/>
  <c r="O18" i="41"/>
  <c r="N18" i="41"/>
  <c r="M18" i="41"/>
  <c r="L18" i="41"/>
  <c r="K18" i="41"/>
  <c r="J18" i="41"/>
  <c r="I18" i="41"/>
  <c r="H18" i="41"/>
  <c r="G18" i="41"/>
  <c r="F18" i="41"/>
  <c r="E18" i="41"/>
  <c r="D18" i="41"/>
  <c r="O15" i="41"/>
  <c r="N15" i="41"/>
  <c r="M15" i="41"/>
  <c r="L15" i="41"/>
  <c r="K15" i="41"/>
  <c r="J15" i="41"/>
  <c r="I15" i="41"/>
  <c r="H15" i="41"/>
  <c r="G15" i="41"/>
  <c r="F15" i="41"/>
  <c r="E15" i="41"/>
  <c r="D15" i="41"/>
  <c r="O12" i="41"/>
  <c r="N12" i="41"/>
  <c r="M12" i="41"/>
  <c r="L12" i="41"/>
  <c r="K12" i="41"/>
  <c r="J12" i="41"/>
  <c r="I12" i="41"/>
  <c r="H12" i="41"/>
  <c r="G12" i="41"/>
  <c r="F12" i="41"/>
  <c r="E12" i="41"/>
  <c r="D12" i="41"/>
  <c r="O9" i="41"/>
  <c r="N9" i="41"/>
  <c r="M9" i="41"/>
  <c r="L9" i="41"/>
  <c r="K9" i="41"/>
  <c r="J9" i="41"/>
  <c r="I9" i="41"/>
  <c r="H9" i="41"/>
  <c r="G9" i="41"/>
  <c r="F9" i="41"/>
  <c r="E9" i="41"/>
  <c r="D9" i="41"/>
  <c r="H14" i="146"/>
  <c r="E14" i="146"/>
  <c r="D14" i="146"/>
  <c r="C14" i="146"/>
  <c r="B14" i="146"/>
  <c r="H13" i="146"/>
  <c r="E13" i="146"/>
  <c r="D13" i="146"/>
  <c r="C13" i="146"/>
  <c r="B13" i="146"/>
  <c r="H12" i="146"/>
  <c r="E12" i="146"/>
  <c r="D12" i="146"/>
  <c r="C12" i="146"/>
  <c r="B12" i="146"/>
  <c r="H11" i="146"/>
  <c r="E11" i="146"/>
  <c r="D11" i="146"/>
  <c r="C11" i="146"/>
  <c r="B11" i="146"/>
  <c r="H10" i="146"/>
  <c r="E10" i="146"/>
  <c r="D10" i="146"/>
  <c r="C10" i="146"/>
  <c r="B10" i="146"/>
  <c r="H9" i="146"/>
  <c r="E9" i="146"/>
  <c r="D9" i="146"/>
  <c r="C9" i="146"/>
  <c r="B9" i="146"/>
  <c r="H8" i="146"/>
  <c r="E8" i="146"/>
  <c r="D8" i="146"/>
  <c r="C8" i="146"/>
  <c r="B8" i="146"/>
  <c r="H7" i="146"/>
  <c r="E7" i="146"/>
  <c r="D7" i="146"/>
  <c r="C7" i="146"/>
  <c r="B7" i="146"/>
  <c r="L16" i="39"/>
  <c r="K16" i="39"/>
  <c r="H16" i="39"/>
  <c r="G16" i="39"/>
  <c r="F16" i="39"/>
  <c r="E16" i="39"/>
  <c r="D16" i="39"/>
  <c r="C16" i="39"/>
  <c r="B16" i="39"/>
  <c r="H15" i="112"/>
  <c r="E15" i="112"/>
  <c r="D15" i="112"/>
  <c r="C15" i="112"/>
  <c r="H14" i="112"/>
  <c r="E14" i="112"/>
  <c r="D14" i="112"/>
  <c r="C14" i="112"/>
  <c r="B14" i="112"/>
  <c r="H13" i="112"/>
  <c r="E13" i="112"/>
  <c r="D13" i="112"/>
  <c r="C13" i="112"/>
  <c r="B13" i="112"/>
  <c r="H12" i="112"/>
  <c r="E12" i="112"/>
  <c r="D12" i="112"/>
  <c r="C12" i="112"/>
  <c r="H11" i="112"/>
  <c r="E11" i="112"/>
  <c r="D11" i="112"/>
  <c r="B11" i="112"/>
  <c r="C11" i="112"/>
  <c r="H10" i="112"/>
  <c r="E10" i="112"/>
  <c r="D10" i="112"/>
  <c r="C10" i="112"/>
  <c r="H9" i="112"/>
  <c r="E9" i="112"/>
  <c r="D9" i="112"/>
  <c r="B9" i="112"/>
  <c r="C9" i="112"/>
  <c r="H8" i="112"/>
  <c r="E8" i="112"/>
  <c r="D8" i="112"/>
  <c r="C8" i="112"/>
  <c r="B8" i="112"/>
  <c r="H7" i="112"/>
  <c r="E7" i="112"/>
  <c r="D7" i="112"/>
  <c r="C7" i="112"/>
  <c r="C13" i="93"/>
  <c r="D13" i="93"/>
  <c r="E13" i="93"/>
  <c r="F13" i="93"/>
  <c r="G13" i="93"/>
  <c r="K13" i="93"/>
  <c r="L13" i="93"/>
  <c r="M13" i="93"/>
  <c r="N13" i="93"/>
  <c r="O13" i="93"/>
  <c r="P13" i="93"/>
  <c r="E7" i="93"/>
  <c r="H7" i="93"/>
  <c r="K7" i="93"/>
  <c r="N7" i="93"/>
  <c r="E8" i="93"/>
  <c r="K8" i="93"/>
  <c r="N8" i="93"/>
  <c r="E9" i="93"/>
  <c r="K9" i="93"/>
  <c r="N9" i="93"/>
  <c r="E10" i="93"/>
  <c r="K10" i="93"/>
  <c r="N10" i="93"/>
  <c r="E11" i="93"/>
  <c r="K11" i="93"/>
  <c r="N11" i="93"/>
  <c r="E12" i="93"/>
  <c r="K12" i="93"/>
  <c r="N12" i="93"/>
  <c r="C14" i="83"/>
  <c r="D14" i="83"/>
  <c r="C15" i="83"/>
  <c r="D15" i="83"/>
  <c r="C16" i="83"/>
  <c r="D16" i="83"/>
  <c r="C17" i="83"/>
  <c r="D17" i="83"/>
  <c r="C18" i="83"/>
  <c r="D18" i="83"/>
  <c r="C19" i="83"/>
  <c r="D19" i="83"/>
  <c r="C20" i="83"/>
  <c r="D20" i="83"/>
  <c r="C21" i="83"/>
  <c r="D21" i="83"/>
  <c r="C22" i="83"/>
  <c r="D22" i="83"/>
  <c r="C23" i="83"/>
  <c r="D23" i="83"/>
  <c r="C24" i="83"/>
  <c r="D24" i="83"/>
  <c r="C25" i="83"/>
  <c r="D25" i="83"/>
  <c r="C26" i="83"/>
  <c r="D26" i="83"/>
  <c r="C27" i="83"/>
  <c r="D27" i="83"/>
  <c r="C28" i="83"/>
  <c r="D28" i="83"/>
  <c r="C29" i="83"/>
  <c r="D29" i="83"/>
  <c r="C30" i="83"/>
  <c r="D30" i="83"/>
  <c r="C31" i="83"/>
  <c r="D31" i="83"/>
  <c r="B31" i="83"/>
  <c r="C32" i="83"/>
  <c r="D32" i="83"/>
  <c r="B32" i="83"/>
  <c r="J15" i="79"/>
  <c r="F15" i="79"/>
  <c r="D15" i="79"/>
  <c r="C15" i="79"/>
  <c r="J14" i="79"/>
  <c r="F14" i="79"/>
  <c r="D14" i="79"/>
  <c r="C14" i="79"/>
  <c r="J13" i="79"/>
  <c r="F13" i="79"/>
  <c r="D13" i="79"/>
  <c r="C13" i="79"/>
  <c r="B13" i="79"/>
  <c r="I13" i="79"/>
  <c r="J12" i="79"/>
  <c r="F12" i="79"/>
  <c r="D12" i="79"/>
  <c r="C12" i="79"/>
  <c r="B12" i="79"/>
  <c r="I12" i="79"/>
  <c r="J11" i="79"/>
  <c r="F11" i="79"/>
  <c r="D11" i="79"/>
  <c r="B11" i="79"/>
  <c r="E11" i="79"/>
  <c r="C11" i="79"/>
  <c r="J10" i="79"/>
  <c r="F10" i="79"/>
  <c r="D10" i="79"/>
  <c r="C10" i="79"/>
  <c r="B10" i="79"/>
  <c r="E10" i="79"/>
  <c r="J9" i="79"/>
  <c r="F9" i="79"/>
  <c r="D9" i="79"/>
  <c r="C9" i="79"/>
  <c r="B9" i="79"/>
  <c r="I9" i="79"/>
  <c r="J8" i="79"/>
  <c r="I8" i="79"/>
  <c r="F8" i="79"/>
  <c r="D8" i="79"/>
  <c r="C8" i="79"/>
  <c r="B8" i="79"/>
  <c r="E8" i="79"/>
  <c r="J7" i="79"/>
  <c r="F7" i="79"/>
  <c r="D7" i="79"/>
  <c r="B7" i="79"/>
  <c r="C7" i="79"/>
  <c r="B15" i="112"/>
  <c r="B10" i="112"/>
  <c r="B12" i="112"/>
  <c r="B7" i="112"/>
  <c r="I11" i="79"/>
  <c r="B15" i="79"/>
  <c r="I15" i="79"/>
  <c r="I10" i="79"/>
  <c r="E9" i="79"/>
  <c r="B14" i="79"/>
  <c r="I14" i="79"/>
  <c r="I7" i="79"/>
  <c r="E7" i="79"/>
  <c r="E13" i="79"/>
  <c r="E12" i="79"/>
  <c r="C20" i="50"/>
  <c r="B20" i="50"/>
  <c r="E14" i="79"/>
  <c r="E15" i="79"/>
  <c r="C13" i="48"/>
  <c r="D13" i="48"/>
  <c r="E13" i="48"/>
  <c r="F13" i="48"/>
  <c r="G13" i="48"/>
  <c r="K13" i="48"/>
  <c r="L13" i="48"/>
  <c r="M13" i="48"/>
  <c r="N13" i="48"/>
  <c r="O13" i="48"/>
  <c r="P13" i="48"/>
  <c r="E7" i="48"/>
  <c r="H7" i="48"/>
  <c r="K7" i="48"/>
  <c r="N7" i="48"/>
  <c r="E8" i="48"/>
  <c r="K8" i="48"/>
  <c r="N8" i="48"/>
  <c r="E9" i="48"/>
  <c r="K9" i="48"/>
  <c r="N9" i="48"/>
  <c r="E10" i="48"/>
  <c r="K10" i="48"/>
  <c r="N10" i="48"/>
  <c r="E11" i="48"/>
  <c r="K11" i="48"/>
  <c r="N11" i="48"/>
  <c r="E12" i="48"/>
  <c r="K12" i="48"/>
  <c r="N12" i="48"/>
  <c r="K16" i="38"/>
  <c r="J16" i="38"/>
  <c r="G16" i="38"/>
  <c r="F16" i="38"/>
  <c r="E16" i="38"/>
  <c r="D16" i="38"/>
  <c r="C16" i="38" s="1"/>
  <c r="H16" i="37"/>
  <c r="E16" i="37"/>
  <c r="B16" i="37" s="1"/>
  <c r="D16" i="37"/>
  <c r="C16" i="37"/>
  <c r="E120" i="174"/>
  <c r="E119" i="174"/>
  <c r="E118" i="174"/>
  <c r="E117" i="174"/>
  <c r="E116" i="174"/>
  <c r="E115" i="174"/>
  <c r="E114" i="174"/>
  <c r="E113" i="174"/>
  <c r="E112" i="174"/>
  <c r="E111" i="174"/>
  <c r="E110" i="174"/>
  <c r="E109" i="174"/>
  <c r="E108" i="174"/>
  <c r="E107" i="174"/>
  <c r="E106" i="174"/>
  <c r="E105" i="174"/>
  <c r="E104" i="174"/>
  <c r="E103" i="174"/>
  <c r="E102" i="174"/>
  <c r="E101" i="174"/>
  <c r="E100" i="174"/>
  <c r="E99" i="174"/>
  <c r="E98" i="174"/>
  <c r="E97" i="174"/>
  <c r="E96" i="174"/>
  <c r="E95" i="174"/>
  <c r="E94" i="174"/>
  <c r="E93" i="174"/>
  <c r="E92" i="174"/>
  <c r="E91" i="174"/>
  <c r="E88" i="174"/>
  <c r="E87" i="174"/>
  <c r="E86" i="174"/>
  <c r="E85" i="174"/>
  <c r="E84" i="174"/>
  <c r="E83" i="174"/>
  <c r="E82" i="174"/>
  <c r="E81" i="174"/>
  <c r="E80" i="174"/>
  <c r="E79" i="174"/>
  <c r="E78" i="174"/>
  <c r="E77" i="174"/>
  <c r="E76" i="174"/>
  <c r="E75" i="174"/>
  <c r="E74" i="174"/>
  <c r="E73" i="174"/>
  <c r="E72" i="174"/>
  <c r="E71" i="174"/>
  <c r="E70" i="174"/>
  <c r="E69" i="174"/>
  <c r="E68" i="174"/>
  <c r="E67" i="174"/>
  <c r="E66" i="174"/>
  <c r="E65" i="174"/>
  <c r="E64" i="174"/>
  <c r="E63" i="174"/>
  <c r="E62" i="174"/>
  <c r="E61" i="174"/>
  <c r="E60" i="174"/>
  <c r="E59" i="174"/>
  <c r="E58" i="174"/>
  <c r="E57" i="174"/>
  <c r="E56" i="174"/>
  <c r="E55" i="174"/>
  <c r="E54" i="174"/>
  <c r="E53" i="174"/>
  <c r="E52" i="174"/>
  <c r="E51" i="174"/>
  <c r="E50" i="174"/>
  <c r="E49" i="174"/>
  <c r="E48" i="174"/>
  <c r="E47" i="174"/>
  <c r="E46" i="174"/>
  <c r="E45" i="174"/>
  <c r="E44" i="174"/>
  <c r="E43" i="174"/>
  <c r="E42" i="174"/>
  <c r="E41" i="174"/>
  <c r="E40" i="174"/>
  <c r="E39" i="174"/>
  <c r="E38" i="174"/>
  <c r="E37" i="174"/>
  <c r="E36" i="174"/>
  <c r="E35" i="174"/>
  <c r="E34" i="174"/>
  <c r="E32" i="174"/>
  <c r="E31" i="174"/>
  <c r="E30" i="174"/>
  <c r="E29" i="174"/>
  <c r="E28" i="174"/>
  <c r="E27" i="174"/>
  <c r="E26" i="174"/>
  <c r="E25" i="174"/>
  <c r="E24" i="174"/>
  <c r="E23" i="174"/>
  <c r="E22" i="174"/>
  <c r="E21" i="174"/>
  <c r="E20" i="174"/>
  <c r="E19" i="174"/>
  <c r="E18" i="174"/>
  <c r="E17" i="174"/>
  <c r="E16" i="174"/>
  <c r="E15" i="174"/>
  <c r="E14" i="174"/>
  <c r="E13" i="174"/>
  <c r="E12" i="174"/>
  <c r="E11" i="174"/>
  <c r="E10" i="174"/>
  <c r="E9" i="174"/>
  <c r="E90" i="174"/>
  <c r="E132" i="174"/>
  <c r="E89" i="174"/>
  <c r="E131" i="174"/>
  <c r="E133" i="174"/>
  <c r="B9" i="63"/>
  <c r="B12" i="86"/>
  <c r="F18" i="73"/>
  <c r="F19" i="73"/>
  <c r="F21" i="73"/>
  <c r="G18" i="73"/>
  <c r="G19" i="73"/>
  <c r="G21" i="73"/>
  <c r="I18" i="73"/>
  <c r="I19" i="73"/>
  <c r="I21" i="73"/>
  <c r="J18" i="73"/>
  <c r="J19" i="73"/>
  <c r="G20" i="73"/>
  <c r="F20" i="73"/>
  <c r="J21" i="73"/>
  <c r="J20" i="73"/>
  <c r="I20" i="73"/>
  <c r="D12" i="120"/>
  <c r="J23" i="165"/>
  <c r="I23" i="165"/>
  <c r="H23" i="165"/>
  <c r="G23" i="165"/>
  <c r="F23" i="165"/>
  <c r="E23" i="165"/>
  <c r="D23" i="165"/>
  <c r="C23" i="165"/>
  <c r="B23" i="165"/>
  <c r="D8" i="98"/>
  <c r="E8" i="98"/>
  <c r="D9" i="98"/>
  <c r="E9" i="98"/>
  <c r="D10" i="98"/>
  <c r="E10" i="98"/>
  <c r="D11" i="98"/>
  <c r="E11" i="98"/>
  <c r="D12" i="98"/>
  <c r="E12" i="98"/>
  <c r="D13" i="98"/>
  <c r="E13" i="98"/>
  <c r="D14" i="98"/>
  <c r="E14" i="98"/>
  <c r="D15" i="98"/>
  <c r="E15" i="98"/>
  <c r="D16" i="98"/>
  <c r="E16" i="98"/>
  <c r="D17" i="98"/>
  <c r="E17" i="98"/>
  <c r="D18" i="98"/>
  <c r="E18" i="98"/>
  <c r="D19" i="98"/>
  <c r="E19" i="98"/>
  <c r="D20" i="98"/>
  <c r="E20" i="98"/>
  <c r="D21" i="98"/>
  <c r="E21" i="98"/>
  <c r="D7" i="98"/>
  <c r="E7" i="98"/>
  <c r="F8" i="98"/>
  <c r="F9" i="98"/>
  <c r="F10" i="98"/>
  <c r="F11" i="98"/>
  <c r="F12" i="98"/>
  <c r="F13" i="98"/>
  <c r="F14" i="98"/>
  <c r="F15" i="98"/>
  <c r="F16" i="98"/>
  <c r="F17" i="98"/>
  <c r="F18" i="98"/>
  <c r="F19" i="98"/>
  <c r="F20" i="98"/>
  <c r="F21" i="98"/>
  <c r="F7" i="98"/>
  <c r="I8" i="98"/>
  <c r="I9" i="98"/>
  <c r="I10" i="98"/>
  <c r="I11" i="98"/>
  <c r="I12" i="98"/>
  <c r="I13" i="98"/>
  <c r="I14" i="98"/>
  <c r="I15" i="98"/>
  <c r="I16" i="98"/>
  <c r="I17" i="98"/>
  <c r="I18" i="98"/>
  <c r="I19" i="98"/>
  <c r="I20" i="98"/>
  <c r="I21" i="98"/>
  <c r="I7" i="98"/>
  <c r="C21" i="98"/>
  <c r="C17" i="98"/>
  <c r="C14" i="98"/>
  <c r="C20" i="98"/>
  <c r="C16" i="98"/>
  <c r="C13" i="98"/>
  <c r="C9" i="98"/>
  <c r="C12" i="98"/>
  <c r="C18" i="98"/>
  <c r="C15" i="98"/>
  <c r="C11" i="98"/>
  <c r="C19" i="98"/>
  <c r="C8" i="98"/>
  <c r="C10" i="98"/>
  <c r="C7" i="37"/>
  <c r="D7" i="37"/>
  <c r="C8" i="37"/>
  <c r="D8" i="37"/>
  <c r="C9" i="37"/>
  <c r="D9" i="37"/>
  <c r="C10" i="37"/>
  <c r="D10" i="37"/>
  <c r="C11" i="37"/>
  <c r="D11" i="37"/>
  <c r="C12" i="37"/>
  <c r="D12" i="37"/>
  <c r="C13" i="37"/>
  <c r="D13" i="37"/>
  <c r="C14" i="37"/>
  <c r="D14" i="37"/>
  <c r="C15" i="37"/>
  <c r="D15" i="37"/>
  <c r="E15" i="37"/>
  <c r="E14" i="37"/>
  <c r="E13" i="37"/>
  <c r="E12" i="37"/>
  <c r="E11" i="37"/>
  <c r="E10" i="37"/>
  <c r="E9" i="37"/>
  <c r="E8" i="37"/>
  <c r="E7" i="37"/>
  <c r="H7" i="37"/>
  <c r="B7" i="37"/>
  <c r="H8" i="37"/>
  <c r="B8" i="37"/>
  <c r="H9" i="37"/>
  <c r="H10" i="37"/>
  <c r="H11" i="37"/>
  <c r="H12" i="37"/>
  <c r="H13" i="37"/>
  <c r="H14" i="37"/>
  <c r="H15" i="37"/>
  <c r="B15" i="37"/>
  <c r="B9" i="37"/>
  <c r="B12" i="37"/>
  <c r="B10" i="37"/>
  <c r="B14" i="37"/>
  <c r="B13" i="37"/>
  <c r="B11" i="37"/>
  <c r="C8" i="73"/>
  <c r="D8" i="73"/>
  <c r="C9" i="73"/>
  <c r="D9" i="73"/>
  <c r="C10" i="73"/>
  <c r="D10" i="73"/>
  <c r="C12" i="73"/>
  <c r="D12" i="73"/>
  <c r="C13" i="73"/>
  <c r="D13" i="73"/>
  <c r="C14" i="73"/>
  <c r="D14" i="73"/>
  <c r="C15" i="73"/>
  <c r="D15" i="73"/>
  <c r="C16" i="73"/>
  <c r="D16" i="73"/>
  <c r="C17" i="73"/>
  <c r="D17" i="73"/>
  <c r="C7" i="73"/>
  <c r="D7" i="73"/>
  <c r="H18" i="73"/>
  <c r="B15" i="73"/>
  <c r="B14" i="73"/>
  <c r="B10" i="73"/>
  <c r="B17" i="73"/>
  <c r="B13" i="73"/>
  <c r="E18" i="73"/>
  <c r="B16" i="73"/>
  <c r="B12" i="73"/>
  <c r="D18" i="73"/>
  <c r="C18" i="73"/>
  <c r="B7" i="73"/>
  <c r="H19" i="73"/>
  <c r="H21" i="73"/>
  <c r="C11" i="73"/>
  <c r="B9" i="73"/>
  <c r="B8" i="73"/>
  <c r="B11" i="73"/>
  <c r="D11" i="73"/>
  <c r="C24" i="159"/>
  <c r="C25" i="159"/>
  <c r="C26" i="159"/>
  <c r="C27" i="159"/>
  <c r="C28" i="159"/>
  <c r="C29" i="159"/>
  <c r="C30" i="159"/>
  <c r="C31" i="159"/>
  <c r="C32" i="159"/>
  <c r="C33" i="159"/>
  <c r="C34" i="159"/>
  <c r="C35" i="159"/>
  <c r="C36" i="159"/>
  <c r="C38" i="159"/>
  <c r="C39" i="159"/>
  <c r="C40" i="159"/>
  <c r="C41" i="159"/>
  <c r="C42" i="159"/>
  <c r="C43" i="159"/>
  <c r="C44" i="159"/>
  <c r="C45" i="159"/>
  <c r="C46" i="159"/>
  <c r="C23" i="159"/>
  <c r="B18" i="73"/>
  <c r="B19" i="73"/>
  <c r="B21" i="73"/>
  <c r="E19" i="73"/>
  <c r="E21" i="73"/>
  <c r="C19" i="73"/>
  <c r="C21" i="73"/>
  <c r="D19" i="73"/>
  <c r="D21" i="73"/>
  <c r="H20" i="73"/>
  <c r="C35" i="158"/>
  <c r="E20" i="73"/>
  <c r="D20" i="73"/>
  <c r="B20" i="73"/>
  <c r="C20" i="73"/>
  <c r="D39" i="160"/>
  <c r="D45" i="160"/>
  <c r="E39" i="160"/>
  <c r="E45" i="160"/>
  <c r="F39" i="160"/>
  <c r="F45" i="160"/>
  <c r="G39" i="160"/>
  <c r="G45" i="160"/>
  <c r="H39" i="160"/>
  <c r="H45" i="160"/>
  <c r="I39" i="160"/>
  <c r="I45" i="160"/>
  <c r="J39" i="160"/>
  <c r="J45" i="160"/>
  <c r="K39" i="160"/>
  <c r="K45" i="160"/>
  <c r="L39" i="160"/>
  <c r="L45" i="160"/>
  <c r="D43" i="160"/>
  <c r="E43" i="160"/>
  <c r="F43" i="160"/>
  <c r="G43" i="160"/>
  <c r="H43" i="160"/>
  <c r="I43" i="160"/>
  <c r="J43" i="160"/>
  <c r="K43" i="160"/>
  <c r="L43" i="160"/>
  <c r="D38" i="160"/>
  <c r="D44" i="160"/>
  <c r="E38" i="160"/>
  <c r="E44" i="160"/>
  <c r="F38" i="160"/>
  <c r="F44" i="160"/>
  <c r="G38" i="160"/>
  <c r="G44" i="160"/>
  <c r="H38" i="160"/>
  <c r="H44" i="160"/>
  <c r="I38" i="160"/>
  <c r="I44" i="160"/>
  <c r="J38" i="160"/>
  <c r="J44" i="160"/>
  <c r="K38" i="160"/>
  <c r="K44" i="160"/>
  <c r="L38" i="160"/>
  <c r="L44" i="160"/>
  <c r="D37" i="160"/>
  <c r="E37" i="160"/>
  <c r="F37" i="160"/>
  <c r="G37" i="160"/>
  <c r="H37" i="160"/>
  <c r="I37" i="160"/>
  <c r="J37" i="160"/>
  <c r="K37" i="160"/>
  <c r="L37" i="160"/>
  <c r="D34" i="160"/>
  <c r="E34" i="160"/>
  <c r="F34" i="160"/>
  <c r="G34" i="160"/>
  <c r="H34" i="160"/>
  <c r="I34" i="160"/>
  <c r="J34" i="160"/>
  <c r="K34" i="160"/>
  <c r="L34" i="160"/>
  <c r="D31" i="160"/>
  <c r="E31" i="160"/>
  <c r="F31" i="160"/>
  <c r="G31" i="160"/>
  <c r="H31" i="160"/>
  <c r="I31" i="160"/>
  <c r="J31" i="160"/>
  <c r="K31" i="160"/>
  <c r="L31" i="160"/>
  <c r="D28" i="160"/>
  <c r="E28" i="160"/>
  <c r="F28" i="160"/>
  <c r="G28" i="160"/>
  <c r="H28" i="160"/>
  <c r="I28" i="160"/>
  <c r="J28" i="160"/>
  <c r="K28" i="160"/>
  <c r="L28" i="160"/>
  <c r="D25" i="160"/>
  <c r="E25" i="160"/>
  <c r="F25" i="160"/>
  <c r="G25" i="160"/>
  <c r="H25" i="160"/>
  <c r="I25" i="160"/>
  <c r="J25" i="160"/>
  <c r="K25" i="160"/>
  <c r="L25" i="160"/>
  <c r="D22" i="160"/>
  <c r="E22" i="160"/>
  <c r="F22" i="160"/>
  <c r="G22" i="160"/>
  <c r="H22" i="160"/>
  <c r="I22" i="160"/>
  <c r="J22" i="160"/>
  <c r="K22" i="160"/>
  <c r="D19" i="160"/>
  <c r="E19" i="160"/>
  <c r="F19" i="160"/>
  <c r="G19" i="160"/>
  <c r="H19" i="160"/>
  <c r="I19" i="160"/>
  <c r="J19" i="160"/>
  <c r="K19" i="160"/>
  <c r="L19" i="160"/>
  <c r="D16" i="160"/>
  <c r="E16" i="160"/>
  <c r="F16" i="160"/>
  <c r="G16" i="160"/>
  <c r="H16" i="160"/>
  <c r="I16" i="160"/>
  <c r="J16" i="160"/>
  <c r="K16" i="160"/>
  <c r="L16" i="160"/>
  <c r="D13" i="160"/>
  <c r="E13" i="160"/>
  <c r="F13" i="160"/>
  <c r="G13" i="160"/>
  <c r="H13" i="160"/>
  <c r="I13" i="160"/>
  <c r="J13" i="160"/>
  <c r="K13" i="160"/>
  <c r="L13" i="160"/>
  <c r="D10" i="160"/>
  <c r="E10" i="160"/>
  <c r="F10" i="160"/>
  <c r="G10" i="160"/>
  <c r="H10" i="160"/>
  <c r="I10" i="160"/>
  <c r="J10" i="160"/>
  <c r="K10" i="160"/>
  <c r="L10" i="160"/>
  <c r="L44" i="158"/>
  <c r="D44" i="158"/>
  <c r="E44" i="158"/>
  <c r="F44" i="158"/>
  <c r="G44" i="158"/>
  <c r="H44" i="158"/>
  <c r="I44" i="158"/>
  <c r="J44" i="158"/>
  <c r="K44" i="158"/>
  <c r="D45" i="158"/>
  <c r="F45" i="158"/>
  <c r="G45" i="158"/>
  <c r="H45" i="158"/>
  <c r="I45" i="158"/>
  <c r="J45" i="158"/>
  <c r="K45" i="158"/>
  <c r="L45" i="158"/>
  <c r="J32" i="118"/>
  <c r="I40" i="160"/>
  <c r="I46" i="160"/>
  <c r="K40" i="160"/>
  <c r="K46" i="160"/>
  <c r="F40" i="160"/>
  <c r="F46" i="160"/>
  <c r="H40" i="160"/>
  <c r="H46" i="160"/>
  <c r="J40" i="160"/>
  <c r="J46" i="160"/>
  <c r="L40" i="160"/>
  <c r="L46" i="160"/>
  <c r="D40" i="160"/>
  <c r="D46" i="160"/>
  <c r="G40" i="160"/>
  <c r="G46" i="160"/>
  <c r="D40" i="158"/>
  <c r="D46" i="158"/>
  <c r="L40" i="158"/>
  <c r="L46" i="158"/>
  <c r="E40" i="160"/>
  <c r="E46" i="160"/>
  <c r="E45" i="158"/>
  <c r="E40" i="158"/>
  <c r="F40" i="158"/>
  <c r="F46" i="158"/>
  <c r="G40" i="158"/>
  <c r="G46" i="158"/>
  <c r="H40" i="158"/>
  <c r="H46" i="158"/>
  <c r="I40" i="158"/>
  <c r="I46" i="158"/>
  <c r="J40" i="158"/>
  <c r="J46" i="158"/>
  <c r="K40" i="158"/>
  <c r="K46" i="158"/>
  <c r="C31" i="158"/>
  <c r="I33" i="83"/>
  <c r="J33" i="83"/>
  <c r="F33" i="83"/>
  <c r="G33" i="83"/>
  <c r="E46" i="158"/>
  <c r="C8" i="50"/>
  <c r="D8" i="50"/>
  <c r="C9" i="50"/>
  <c r="D9" i="50"/>
  <c r="C10" i="50"/>
  <c r="D10" i="50"/>
  <c r="C11" i="50"/>
  <c r="D11" i="50"/>
  <c r="C12" i="50"/>
  <c r="D12" i="50"/>
  <c r="C13" i="50"/>
  <c r="D13" i="50"/>
  <c r="C14" i="50"/>
  <c r="D14" i="50"/>
  <c r="C15" i="50"/>
  <c r="D15" i="50"/>
  <c r="C7" i="50"/>
  <c r="D7" i="50"/>
  <c r="F16" i="50"/>
  <c r="G16" i="50"/>
  <c r="E16" i="50"/>
  <c r="I16" i="50"/>
  <c r="J16" i="50"/>
  <c r="L16" i="50"/>
  <c r="M16" i="50"/>
  <c r="B27" i="50"/>
  <c r="C27" i="50"/>
  <c r="B14" i="50"/>
  <c r="J11" i="56"/>
  <c r="C8" i="56"/>
  <c r="D8" i="56"/>
  <c r="E8" i="56"/>
  <c r="F8" i="56"/>
  <c r="G8" i="56"/>
  <c r="H8" i="56"/>
  <c r="I8" i="56"/>
  <c r="J8" i="56"/>
  <c r="K8" i="56"/>
  <c r="C9" i="56"/>
  <c r="D9" i="56"/>
  <c r="E9" i="56"/>
  <c r="F9" i="56"/>
  <c r="G9" i="56"/>
  <c r="H9" i="56"/>
  <c r="I9" i="56"/>
  <c r="J9" i="56"/>
  <c r="K9" i="56"/>
  <c r="C10" i="56"/>
  <c r="D10" i="56"/>
  <c r="E10" i="56"/>
  <c r="F10" i="56"/>
  <c r="G10" i="56"/>
  <c r="H10" i="56"/>
  <c r="I10" i="56"/>
  <c r="J10" i="56"/>
  <c r="K10" i="56"/>
  <c r="C11" i="56"/>
  <c r="D11" i="56"/>
  <c r="E11" i="56"/>
  <c r="F11" i="56"/>
  <c r="G11" i="56"/>
  <c r="H11" i="56"/>
  <c r="I11" i="56"/>
  <c r="K11" i="56"/>
  <c r="C12" i="56"/>
  <c r="D12" i="56"/>
  <c r="E12" i="56"/>
  <c r="F12" i="56"/>
  <c r="G12" i="56"/>
  <c r="H12" i="56"/>
  <c r="I12" i="56"/>
  <c r="J12" i="56"/>
  <c r="K12" i="56"/>
  <c r="C13" i="56"/>
  <c r="D13" i="56"/>
  <c r="E13" i="56"/>
  <c r="F13" i="56"/>
  <c r="G13" i="56"/>
  <c r="H13" i="56"/>
  <c r="I13" i="56"/>
  <c r="J13" i="56"/>
  <c r="K13" i="56"/>
  <c r="C14" i="56"/>
  <c r="D14" i="56"/>
  <c r="E14" i="56"/>
  <c r="F14" i="56"/>
  <c r="G14" i="56"/>
  <c r="H14" i="56"/>
  <c r="I14" i="56"/>
  <c r="J14" i="56"/>
  <c r="K14" i="56"/>
  <c r="C15" i="56"/>
  <c r="D15" i="56"/>
  <c r="E15" i="56"/>
  <c r="F15" i="56"/>
  <c r="G15" i="56"/>
  <c r="H15" i="56"/>
  <c r="I15" i="56"/>
  <c r="J15" i="56"/>
  <c r="K15" i="56"/>
  <c r="C16" i="56"/>
  <c r="D16" i="56"/>
  <c r="E16" i="56"/>
  <c r="F16" i="56"/>
  <c r="G16" i="56"/>
  <c r="H16" i="56"/>
  <c r="I16" i="56"/>
  <c r="J16" i="56"/>
  <c r="K16" i="56"/>
  <c r="L9" i="56"/>
  <c r="L10" i="56"/>
  <c r="L11" i="56"/>
  <c r="L12" i="56"/>
  <c r="L13" i="56"/>
  <c r="L14" i="56"/>
  <c r="L15" i="56"/>
  <c r="L16" i="56"/>
  <c r="L8" i="56"/>
  <c r="C7" i="119"/>
  <c r="D7" i="119"/>
  <c r="E7" i="119"/>
  <c r="F7" i="119"/>
  <c r="G7" i="119"/>
  <c r="H7" i="119"/>
  <c r="I7" i="119"/>
  <c r="J7" i="119"/>
  <c r="K7" i="119"/>
  <c r="L7" i="119"/>
  <c r="M7" i="119"/>
  <c r="N7" i="119"/>
  <c r="C8" i="119"/>
  <c r="D8" i="119"/>
  <c r="E8" i="119"/>
  <c r="F8" i="119"/>
  <c r="G8" i="119"/>
  <c r="H8" i="119"/>
  <c r="I8" i="119"/>
  <c r="J8" i="119"/>
  <c r="K8" i="119"/>
  <c r="L8" i="119"/>
  <c r="M8" i="119"/>
  <c r="N8" i="119"/>
  <c r="C9" i="119"/>
  <c r="D9" i="119"/>
  <c r="E9" i="119"/>
  <c r="F9" i="119"/>
  <c r="G9" i="119"/>
  <c r="H9" i="119"/>
  <c r="I9" i="119"/>
  <c r="J9" i="119"/>
  <c r="K9" i="119"/>
  <c r="L9" i="119"/>
  <c r="M9" i="119"/>
  <c r="N9" i="119"/>
  <c r="C10" i="119"/>
  <c r="D10" i="119"/>
  <c r="E10" i="119"/>
  <c r="F10" i="119"/>
  <c r="G10" i="119"/>
  <c r="H10" i="119"/>
  <c r="I10" i="119"/>
  <c r="J10" i="119"/>
  <c r="K10" i="119"/>
  <c r="L10" i="119"/>
  <c r="M10" i="119"/>
  <c r="N10" i="119"/>
  <c r="C11" i="119"/>
  <c r="D11" i="119"/>
  <c r="E11" i="119"/>
  <c r="F11" i="119"/>
  <c r="G11" i="119"/>
  <c r="H11" i="119"/>
  <c r="I11" i="119"/>
  <c r="J11" i="119"/>
  <c r="K11" i="119"/>
  <c r="L11" i="119"/>
  <c r="M11" i="119"/>
  <c r="N11" i="119"/>
  <c r="C12" i="119"/>
  <c r="D12" i="119"/>
  <c r="E12" i="119"/>
  <c r="F12" i="119"/>
  <c r="G12" i="119"/>
  <c r="H12" i="119"/>
  <c r="I12" i="119"/>
  <c r="J12" i="119"/>
  <c r="K12" i="119"/>
  <c r="L12" i="119"/>
  <c r="M12" i="119"/>
  <c r="N12" i="119"/>
  <c r="C13" i="119"/>
  <c r="D13" i="119"/>
  <c r="E13" i="119"/>
  <c r="F13" i="119"/>
  <c r="G13" i="119"/>
  <c r="H13" i="119"/>
  <c r="I13" i="119"/>
  <c r="J13" i="119"/>
  <c r="K13" i="119"/>
  <c r="L13" i="119"/>
  <c r="M13" i="119"/>
  <c r="N13" i="119"/>
  <c r="C14" i="119"/>
  <c r="D14" i="119"/>
  <c r="E14" i="119"/>
  <c r="F14" i="119"/>
  <c r="G14" i="119"/>
  <c r="H14" i="119"/>
  <c r="I14" i="119"/>
  <c r="J14" i="119"/>
  <c r="K14" i="119"/>
  <c r="L14" i="119"/>
  <c r="M14" i="119"/>
  <c r="N14" i="119"/>
  <c r="C15" i="119"/>
  <c r="D15" i="119"/>
  <c r="E15" i="119"/>
  <c r="F15" i="119"/>
  <c r="G15" i="119"/>
  <c r="H15" i="119"/>
  <c r="I15" i="119"/>
  <c r="J15" i="119"/>
  <c r="K15" i="119"/>
  <c r="L15" i="119"/>
  <c r="M15" i="119"/>
  <c r="N15" i="119"/>
  <c r="C16" i="119"/>
  <c r="D16" i="119"/>
  <c r="E16" i="119"/>
  <c r="F16" i="119"/>
  <c r="G16" i="119"/>
  <c r="H16" i="119"/>
  <c r="I16" i="119"/>
  <c r="J16" i="119"/>
  <c r="K16" i="119"/>
  <c r="L16" i="119"/>
  <c r="M16" i="119"/>
  <c r="N16" i="119"/>
  <c r="C17" i="119"/>
  <c r="D17" i="119"/>
  <c r="E17" i="119"/>
  <c r="F17" i="119"/>
  <c r="G17" i="119"/>
  <c r="H17" i="119"/>
  <c r="I17" i="119"/>
  <c r="J17" i="119"/>
  <c r="K17" i="119"/>
  <c r="L17" i="119"/>
  <c r="M17" i="119"/>
  <c r="N17" i="119"/>
  <c r="C18" i="119"/>
  <c r="D18" i="119"/>
  <c r="E18" i="119"/>
  <c r="F18" i="119"/>
  <c r="G18" i="119"/>
  <c r="H18" i="119"/>
  <c r="I18" i="119"/>
  <c r="J18" i="119"/>
  <c r="K18" i="119"/>
  <c r="L18" i="119"/>
  <c r="M18" i="119"/>
  <c r="N18" i="119"/>
  <c r="C20" i="119"/>
  <c r="D20" i="119"/>
  <c r="E20" i="119"/>
  <c r="F20" i="119"/>
  <c r="G20" i="119"/>
  <c r="H20" i="119"/>
  <c r="I20" i="119"/>
  <c r="J20" i="119"/>
  <c r="K20" i="119"/>
  <c r="L20" i="119"/>
  <c r="M20" i="119"/>
  <c r="N20" i="119"/>
  <c r="C21" i="119"/>
  <c r="D21" i="119"/>
  <c r="E21" i="119"/>
  <c r="F21" i="119"/>
  <c r="G21" i="119"/>
  <c r="H21" i="119"/>
  <c r="I21" i="119"/>
  <c r="J21" i="119"/>
  <c r="K21" i="119"/>
  <c r="L21" i="119"/>
  <c r="M21" i="119"/>
  <c r="N21" i="119"/>
  <c r="C22" i="119"/>
  <c r="D22" i="119"/>
  <c r="E22" i="119"/>
  <c r="F22" i="119"/>
  <c r="G22" i="119"/>
  <c r="H22" i="119"/>
  <c r="I22" i="119"/>
  <c r="J22" i="119"/>
  <c r="K22" i="119"/>
  <c r="L22" i="119"/>
  <c r="M22" i="119"/>
  <c r="N22" i="119"/>
  <c r="C23" i="119"/>
  <c r="D23" i="119"/>
  <c r="E23" i="119"/>
  <c r="F23" i="119"/>
  <c r="G23" i="119"/>
  <c r="H23" i="119"/>
  <c r="I23" i="119"/>
  <c r="J23" i="119"/>
  <c r="K23" i="119"/>
  <c r="L23" i="119"/>
  <c r="M23" i="119"/>
  <c r="N23" i="119"/>
  <c r="C24" i="119"/>
  <c r="D24" i="119"/>
  <c r="E24" i="119"/>
  <c r="F24" i="119"/>
  <c r="G24" i="119"/>
  <c r="H24" i="119"/>
  <c r="I24" i="119"/>
  <c r="J24" i="119"/>
  <c r="K24" i="119"/>
  <c r="L24" i="119"/>
  <c r="M24" i="119"/>
  <c r="N24" i="119"/>
  <c r="C25" i="119"/>
  <c r="D25" i="119"/>
  <c r="E25" i="119"/>
  <c r="F25" i="119"/>
  <c r="G25" i="119"/>
  <c r="H25" i="119"/>
  <c r="I25" i="119"/>
  <c r="J25" i="119"/>
  <c r="K25" i="119"/>
  <c r="L25" i="119"/>
  <c r="M25" i="119"/>
  <c r="N25" i="119"/>
  <c r="C26" i="119"/>
  <c r="D26" i="119"/>
  <c r="E26" i="119"/>
  <c r="F26" i="119"/>
  <c r="G26" i="119"/>
  <c r="H26" i="119"/>
  <c r="I26" i="119"/>
  <c r="J26" i="119"/>
  <c r="K26" i="119"/>
  <c r="L26" i="119"/>
  <c r="M26" i="119"/>
  <c r="N26" i="119"/>
  <c r="C27" i="119"/>
  <c r="D27" i="119"/>
  <c r="E27" i="119"/>
  <c r="F27" i="119"/>
  <c r="G27" i="119"/>
  <c r="H27" i="119"/>
  <c r="I27" i="119"/>
  <c r="J27" i="119"/>
  <c r="K27" i="119"/>
  <c r="L27" i="119"/>
  <c r="M27" i="119"/>
  <c r="N27" i="119"/>
  <c r="C28" i="119"/>
  <c r="D28" i="119"/>
  <c r="E28" i="119"/>
  <c r="F28" i="119"/>
  <c r="G28" i="119"/>
  <c r="H28" i="119"/>
  <c r="I28" i="119"/>
  <c r="J28" i="119"/>
  <c r="K28" i="119"/>
  <c r="L28" i="119"/>
  <c r="M28" i="119"/>
  <c r="N28" i="119"/>
  <c r="C29" i="119"/>
  <c r="D29" i="119"/>
  <c r="E29" i="119"/>
  <c r="F29" i="119"/>
  <c r="G29" i="119"/>
  <c r="H29" i="119"/>
  <c r="I29" i="119"/>
  <c r="J29" i="119"/>
  <c r="K29" i="119"/>
  <c r="L29" i="119"/>
  <c r="M29" i="119"/>
  <c r="N29" i="119"/>
  <c r="C30" i="119"/>
  <c r="D30" i="119"/>
  <c r="E30" i="119"/>
  <c r="F30" i="119"/>
  <c r="G30" i="119"/>
  <c r="H30" i="119"/>
  <c r="I30" i="119"/>
  <c r="J30" i="119"/>
  <c r="K30" i="119"/>
  <c r="L30" i="119"/>
  <c r="M30" i="119"/>
  <c r="N30" i="119"/>
  <c r="C31" i="119"/>
  <c r="D31" i="119"/>
  <c r="E31" i="119"/>
  <c r="F31" i="119"/>
  <c r="G31" i="119"/>
  <c r="H31" i="119"/>
  <c r="I31" i="119"/>
  <c r="J31" i="119"/>
  <c r="K31" i="119"/>
  <c r="L31" i="119"/>
  <c r="M31" i="119"/>
  <c r="N31" i="119"/>
  <c r="C16" i="112"/>
  <c r="D16" i="112"/>
  <c r="E16" i="112"/>
  <c r="H16" i="112"/>
  <c r="B12" i="93"/>
  <c r="B11" i="93"/>
  <c r="B10" i="93"/>
  <c r="B9" i="93"/>
  <c r="B8" i="93"/>
  <c r="B7" i="93"/>
  <c r="B13" i="93"/>
  <c r="B16" i="112"/>
  <c r="D9" i="69"/>
  <c r="E9" i="69"/>
  <c r="F9" i="69"/>
  <c r="G9" i="69"/>
  <c r="D10" i="69"/>
  <c r="E10" i="69"/>
  <c r="F10" i="69"/>
  <c r="G10" i="69"/>
  <c r="D11" i="69"/>
  <c r="E11" i="69"/>
  <c r="F11" i="69"/>
  <c r="G11" i="69"/>
  <c r="D12" i="69"/>
  <c r="E12" i="69"/>
  <c r="F12" i="69"/>
  <c r="G12" i="69"/>
  <c r="D13" i="69"/>
  <c r="E13" i="69"/>
  <c r="F13" i="69"/>
  <c r="G13" i="69"/>
  <c r="D14" i="69"/>
  <c r="E14" i="69"/>
  <c r="F14" i="69"/>
  <c r="G14" i="69"/>
  <c r="D15" i="69"/>
  <c r="E15" i="69"/>
  <c r="F15" i="69"/>
  <c r="G15" i="69"/>
  <c r="C8" i="61"/>
  <c r="D8" i="61"/>
  <c r="E8" i="61"/>
  <c r="F8" i="61"/>
  <c r="G8" i="61"/>
  <c r="H8" i="61"/>
  <c r="I8" i="61"/>
  <c r="J8" i="61"/>
  <c r="K8" i="61"/>
  <c r="C9" i="61"/>
  <c r="D9" i="61"/>
  <c r="E9" i="61"/>
  <c r="F9" i="61"/>
  <c r="G9" i="61"/>
  <c r="H9" i="61"/>
  <c r="I9" i="61"/>
  <c r="J9" i="61"/>
  <c r="K9" i="61"/>
  <c r="C10" i="61"/>
  <c r="D10" i="61"/>
  <c r="E10" i="61"/>
  <c r="F10" i="61"/>
  <c r="G10" i="61"/>
  <c r="H10" i="61"/>
  <c r="I10" i="61"/>
  <c r="J10" i="61"/>
  <c r="K10" i="61"/>
  <c r="C11" i="61"/>
  <c r="D11" i="61"/>
  <c r="E11" i="61"/>
  <c r="F11" i="61"/>
  <c r="G11" i="61"/>
  <c r="H11" i="61"/>
  <c r="I11" i="61"/>
  <c r="J11" i="61"/>
  <c r="K11" i="61"/>
  <c r="C12" i="61"/>
  <c r="D12" i="61"/>
  <c r="E12" i="61"/>
  <c r="F12" i="61"/>
  <c r="G12" i="61"/>
  <c r="H12" i="61"/>
  <c r="I12" i="61"/>
  <c r="J12" i="61"/>
  <c r="K12" i="61"/>
  <c r="C13" i="61"/>
  <c r="D13" i="61"/>
  <c r="E13" i="61"/>
  <c r="F13" i="61"/>
  <c r="G13" i="61"/>
  <c r="H13" i="61"/>
  <c r="I13" i="61"/>
  <c r="J13" i="61"/>
  <c r="K13" i="61"/>
  <c r="C14" i="61"/>
  <c r="D14" i="61"/>
  <c r="E14" i="61"/>
  <c r="F14" i="61"/>
  <c r="G14" i="61"/>
  <c r="H14" i="61"/>
  <c r="I14" i="61"/>
  <c r="J14" i="61"/>
  <c r="K14" i="61"/>
  <c r="C15" i="61"/>
  <c r="D15" i="61"/>
  <c r="E15" i="61"/>
  <c r="F15" i="61"/>
  <c r="G15" i="61"/>
  <c r="H15" i="61"/>
  <c r="I15" i="61"/>
  <c r="J15" i="61"/>
  <c r="K15" i="61"/>
  <c r="C16" i="61"/>
  <c r="D16" i="61"/>
  <c r="E16" i="61"/>
  <c r="F16" i="61"/>
  <c r="G16" i="61"/>
  <c r="H16" i="61"/>
  <c r="I16" i="61"/>
  <c r="J16" i="61"/>
  <c r="K16" i="61"/>
  <c r="C17" i="61"/>
  <c r="D17" i="61"/>
  <c r="E17" i="61"/>
  <c r="F17" i="61"/>
  <c r="G17" i="61"/>
  <c r="H17" i="61"/>
  <c r="I17" i="61"/>
  <c r="J17" i="61"/>
  <c r="K17" i="61"/>
  <c r="C18" i="61"/>
  <c r="D18" i="61"/>
  <c r="E18" i="61"/>
  <c r="F18" i="61"/>
  <c r="G18" i="61"/>
  <c r="H18" i="61"/>
  <c r="I18" i="61"/>
  <c r="J18" i="61"/>
  <c r="K18" i="61"/>
  <c r="C8" i="64"/>
  <c r="D8" i="64"/>
  <c r="E8" i="64"/>
  <c r="F8" i="64"/>
  <c r="G8" i="64"/>
  <c r="H8" i="64"/>
  <c r="I8" i="64"/>
  <c r="J8" i="64"/>
  <c r="K8" i="64"/>
  <c r="L8" i="64"/>
  <c r="C9" i="64"/>
  <c r="D9" i="64"/>
  <c r="E9" i="64"/>
  <c r="F9" i="64"/>
  <c r="G9" i="64"/>
  <c r="H9" i="64"/>
  <c r="I9" i="64"/>
  <c r="J9" i="64"/>
  <c r="K9" i="64"/>
  <c r="L9" i="64"/>
  <c r="C10" i="64"/>
  <c r="D10" i="64"/>
  <c r="E10" i="64"/>
  <c r="F10" i="64"/>
  <c r="G10" i="64"/>
  <c r="H10" i="64"/>
  <c r="I10" i="64"/>
  <c r="J10" i="64"/>
  <c r="K10" i="64"/>
  <c r="L10" i="64"/>
  <c r="C11" i="64"/>
  <c r="D11" i="64"/>
  <c r="E11" i="64"/>
  <c r="F11" i="64"/>
  <c r="G11" i="64"/>
  <c r="H11" i="64"/>
  <c r="I11" i="64"/>
  <c r="J11" i="64"/>
  <c r="K11" i="64"/>
  <c r="L11" i="64"/>
  <c r="C12" i="64"/>
  <c r="D12" i="64"/>
  <c r="E12" i="64"/>
  <c r="F12" i="64"/>
  <c r="G12" i="64"/>
  <c r="H12" i="64"/>
  <c r="I12" i="64"/>
  <c r="J12" i="64"/>
  <c r="K12" i="64"/>
  <c r="L12" i="64"/>
  <c r="C13" i="64"/>
  <c r="D13" i="64"/>
  <c r="E13" i="64"/>
  <c r="F13" i="64"/>
  <c r="G13" i="64"/>
  <c r="H13" i="64"/>
  <c r="I13" i="64"/>
  <c r="J13" i="64"/>
  <c r="K13" i="64"/>
  <c r="L13" i="64"/>
  <c r="C14" i="64"/>
  <c r="D14" i="64"/>
  <c r="E14" i="64"/>
  <c r="F14" i="64"/>
  <c r="G14" i="64"/>
  <c r="H14" i="64"/>
  <c r="I14" i="64"/>
  <c r="J14" i="64"/>
  <c r="K14" i="64"/>
  <c r="L14" i="64"/>
  <c r="C15" i="64"/>
  <c r="D15" i="64"/>
  <c r="E15" i="64"/>
  <c r="F15" i="64"/>
  <c r="G15" i="64"/>
  <c r="H15" i="64"/>
  <c r="I15" i="64"/>
  <c r="J15" i="64"/>
  <c r="K15" i="64"/>
  <c r="L15" i="64"/>
  <c r="C16" i="64"/>
  <c r="D16" i="64"/>
  <c r="E16" i="64"/>
  <c r="F16" i="64"/>
  <c r="G16" i="64"/>
  <c r="H16" i="64"/>
  <c r="I16" i="64"/>
  <c r="J16" i="64"/>
  <c r="K16" i="64"/>
  <c r="L16" i="64"/>
  <c r="C17" i="64"/>
  <c r="D17" i="64"/>
  <c r="E17" i="64"/>
  <c r="F17" i="64"/>
  <c r="G17" i="64"/>
  <c r="H17" i="64"/>
  <c r="I17" i="64"/>
  <c r="J17" i="64"/>
  <c r="K17" i="64"/>
  <c r="L17" i="64"/>
  <c r="C18" i="64"/>
  <c r="D18" i="64"/>
  <c r="E18" i="64"/>
  <c r="F18" i="64"/>
  <c r="G18" i="64"/>
  <c r="H18" i="64"/>
  <c r="I18" i="64"/>
  <c r="J18" i="64"/>
  <c r="K18" i="64"/>
  <c r="L18" i="64"/>
  <c r="B28" i="50"/>
  <c r="A22" i="50"/>
  <c r="A23" i="50"/>
  <c r="A24" i="50"/>
  <c r="A25" i="50"/>
  <c r="A26" i="50"/>
  <c r="A21" i="50"/>
  <c r="B12" i="48"/>
  <c r="C29" i="48"/>
  <c r="B11" i="48"/>
  <c r="I28" i="48"/>
  <c r="B10" i="48"/>
  <c r="I27" i="48"/>
  <c r="B9" i="48"/>
  <c r="C26" i="48"/>
  <c r="B8" i="48"/>
  <c r="C25" i="48"/>
  <c r="B7" i="48"/>
  <c r="F27" i="48"/>
  <c r="F29" i="48"/>
  <c r="F26" i="48"/>
  <c r="F25" i="48"/>
  <c r="F24" i="48"/>
  <c r="C7" i="41"/>
  <c r="C8" i="41"/>
  <c r="C10" i="41"/>
  <c r="C11" i="41"/>
  <c r="C13" i="41"/>
  <c r="C14" i="41"/>
  <c r="C16" i="41"/>
  <c r="C17" i="41"/>
  <c r="C19" i="41"/>
  <c r="C20" i="41"/>
  <c r="C22" i="41"/>
  <c r="C23" i="41"/>
  <c r="C25" i="41"/>
  <c r="C26" i="41"/>
  <c r="C28" i="41"/>
  <c r="C29" i="41"/>
  <c r="D31" i="41"/>
  <c r="E31" i="41"/>
  <c r="F31" i="41"/>
  <c r="G31" i="41"/>
  <c r="H31" i="41"/>
  <c r="I31" i="41"/>
  <c r="J31" i="41"/>
  <c r="K31" i="41"/>
  <c r="L31" i="41"/>
  <c r="M31" i="41"/>
  <c r="N31" i="41"/>
  <c r="O31" i="41"/>
  <c r="D32" i="41"/>
  <c r="E32" i="41"/>
  <c r="F32" i="41"/>
  <c r="G32" i="41"/>
  <c r="H32" i="41"/>
  <c r="I32" i="41"/>
  <c r="J32" i="41"/>
  <c r="K32" i="41"/>
  <c r="L32" i="41"/>
  <c r="M32" i="41"/>
  <c r="N32" i="41"/>
  <c r="O32" i="41"/>
  <c r="L14" i="39"/>
  <c r="H14" i="39"/>
  <c r="F14" i="39"/>
  <c r="D14" i="39"/>
  <c r="K14" i="38"/>
  <c r="J14" i="38"/>
  <c r="G14" i="38"/>
  <c r="F14" i="38"/>
  <c r="E14" i="38"/>
  <c r="D14" i="38"/>
  <c r="C24" i="48"/>
  <c r="B13" i="48"/>
  <c r="C14" i="38"/>
  <c r="B14" i="39"/>
  <c r="E14" i="39"/>
  <c r="B14" i="38"/>
  <c r="B8" i="61"/>
  <c r="I29" i="48"/>
  <c r="C27" i="48"/>
  <c r="I26" i="48"/>
  <c r="I25" i="48"/>
  <c r="I24" i="48"/>
  <c r="G33" i="41"/>
  <c r="C27" i="41"/>
  <c r="C21" i="41"/>
  <c r="C18" i="41"/>
  <c r="C15" i="41"/>
  <c r="C12" i="41"/>
  <c r="C9" i="41"/>
  <c r="B8" i="64"/>
  <c r="B9" i="64"/>
  <c r="B15" i="50"/>
  <c r="C28" i="48"/>
  <c r="F28" i="48"/>
  <c r="C30" i="41"/>
  <c r="K33" i="41"/>
  <c r="L33" i="41"/>
  <c r="D33" i="41"/>
  <c r="C31" i="41"/>
  <c r="M33" i="41"/>
  <c r="E33" i="41"/>
  <c r="N33" i="41"/>
  <c r="F33" i="41"/>
  <c r="O33" i="41"/>
  <c r="C32" i="41"/>
  <c r="H33" i="41"/>
  <c r="I33" i="41"/>
  <c r="J33" i="41"/>
  <c r="C24" i="41"/>
  <c r="F19" i="115"/>
  <c r="G19" i="115"/>
  <c r="I19" i="115"/>
  <c r="J19" i="115"/>
  <c r="E8" i="115"/>
  <c r="E9" i="115"/>
  <c r="E10" i="115"/>
  <c r="E11" i="115"/>
  <c r="E12" i="115"/>
  <c r="E13" i="115"/>
  <c r="E14" i="115"/>
  <c r="E15" i="115"/>
  <c r="E16" i="115"/>
  <c r="E17" i="115"/>
  <c r="E18" i="115"/>
  <c r="C8" i="115"/>
  <c r="D8" i="115"/>
  <c r="C9" i="115"/>
  <c r="D9" i="115"/>
  <c r="C10" i="115"/>
  <c r="D10" i="115"/>
  <c r="C11" i="115"/>
  <c r="D11" i="115"/>
  <c r="C12" i="115"/>
  <c r="D12" i="115"/>
  <c r="C13" i="115"/>
  <c r="D13" i="115"/>
  <c r="C14" i="115"/>
  <c r="D14" i="115"/>
  <c r="C15" i="115"/>
  <c r="D15" i="115"/>
  <c r="C16" i="115"/>
  <c r="D16" i="115"/>
  <c r="C17" i="115"/>
  <c r="D17" i="115"/>
  <c r="C18" i="115"/>
  <c r="D18" i="115"/>
  <c r="C7" i="115"/>
  <c r="D7" i="115"/>
  <c r="E7" i="115"/>
  <c r="H8" i="115"/>
  <c r="H9" i="115"/>
  <c r="H10" i="115"/>
  <c r="H11" i="115"/>
  <c r="H12" i="115"/>
  <c r="H13" i="115"/>
  <c r="H14" i="115"/>
  <c r="H15" i="115"/>
  <c r="H16" i="115"/>
  <c r="H17" i="115"/>
  <c r="H18" i="115"/>
  <c r="H7" i="115"/>
  <c r="B12" i="115"/>
  <c r="G14" i="39"/>
  <c r="C14" i="39"/>
  <c r="K14" i="39"/>
  <c r="E19" i="115"/>
  <c r="B16" i="115"/>
  <c r="B15" i="115"/>
  <c r="B11" i="115"/>
  <c r="B8" i="115"/>
  <c r="D19" i="115"/>
  <c r="B17" i="115"/>
  <c r="B13" i="115"/>
  <c r="B9" i="115"/>
  <c r="B7" i="115"/>
  <c r="C19" i="115"/>
  <c r="H19" i="115"/>
  <c r="B18" i="115"/>
  <c r="B14" i="115"/>
  <c r="B10" i="115"/>
  <c r="C7" i="98"/>
  <c r="C33" i="41"/>
  <c r="J15" i="38"/>
  <c r="F15" i="38"/>
  <c r="D15" i="38"/>
  <c r="E15" i="38"/>
  <c r="G15" i="38"/>
  <c r="K15" i="38"/>
  <c r="K13" i="38"/>
  <c r="J13" i="38"/>
  <c r="G13" i="38"/>
  <c r="F13" i="38"/>
  <c r="E13" i="38"/>
  <c r="D13" i="38"/>
  <c r="C13" i="38"/>
  <c r="B13" i="38"/>
  <c r="C15" i="38"/>
  <c r="B19" i="115"/>
  <c r="B15" i="38"/>
  <c r="F104" i="89"/>
  <c r="G104" i="89"/>
  <c r="I104" i="89"/>
  <c r="J104" i="89"/>
  <c r="C8" i="89"/>
  <c r="D8" i="89"/>
  <c r="C9" i="89"/>
  <c r="D9" i="89"/>
  <c r="C10" i="89"/>
  <c r="D10" i="89"/>
  <c r="C11" i="89"/>
  <c r="D11" i="89"/>
  <c r="C12" i="89"/>
  <c r="D12" i="89"/>
  <c r="C13" i="89"/>
  <c r="D13" i="89"/>
  <c r="C14" i="89"/>
  <c r="D14" i="89"/>
  <c r="C15" i="89"/>
  <c r="D15" i="89"/>
  <c r="C16" i="89"/>
  <c r="D16" i="89"/>
  <c r="C17" i="89"/>
  <c r="D17" i="89"/>
  <c r="C18" i="89"/>
  <c r="D18" i="89"/>
  <c r="C19" i="89"/>
  <c r="D19" i="89"/>
  <c r="C20" i="89"/>
  <c r="D20" i="89"/>
  <c r="C21" i="89"/>
  <c r="D21" i="89"/>
  <c r="C22" i="89"/>
  <c r="D22" i="89"/>
  <c r="C23" i="89"/>
  <c r="D23" i="89"/>
  <c r="C24" i="89"/>
  <c r="D24" i="89"/>
  <c r="C25" i="89"/>
  <c r="D25" i="89"/>
  <c r="C26" i="89"/>
  <c r="D26" i="89"/>
  <c r="C27" i="89"/>
  <c r="D27" i="89"/>
  <c r="C28" i="89"/>
  <c r="D28" i="89"/>
  <c r="C29" i="89"/>
  <c r="D29" i="89"/>
  <c r="C30" i="89"/>
  <c r="D30" i="89"/>
  <c r="C31" i="89"/>
  <c r="D31" i="89"/>
  <c r="C32" i="89"/>
  <c r="D32" i="89"/>
  <c r="C33" i="89"/>
  <c r="D33" i="89"/>
  <c r="C34" i="89"/>
  <c r="D34" i="89"/>
  <c r="C35" i="89"/>
  <c r="D35" i="89"/>
  <c r="C36" i="89"/>
  <c r="D36" i="89"/>
  <c r="C37" i="89"/>
  <c r="D37" i="89"/>
  <c r="C38" i="89"/>
  <c r="D38" i="89"/>
  <c r="C39" i="89"/>
  <c r="D39" i="89"/>
  <c r="C40" i="89"/>
  <c r="D40" i="89"/>
  <c r="C41" i="89"/>
  <c r="D41" i="89"/>
  <c r="C42" i="89"/>
  <c r="D42" i="89"/>
  <c r="C43" i="89"/>
  <c r="D43" i="89"/>
  <c r="C44" i="89"/>
  <c r="D44" i="89"/>
  <c r="C45" i="89"/>
  <c r="D45" i="89"/>
  <c r="C46" i="89"/>
  <c r="D46" i="89"/>
  <c r="C47" i="89"/>
  <c r="D47" i="89"/>
  <c r="C48" i="89"/>
  <c r="D48" i="89"/>
  <c r="C49" i="89"/>
  <c r="D49" i="89"/>
  <c r="C50" i="89"/>
  <c r="D50" i="89"/>
  <c r="C51" i="89"/>
  <c r="D51" i="89"/>
  <c r="C52" i="89"/>
  <c r="D52" i="89"/>
  <c r="C53" i="89"/>
  <c r="D53" i="89"/>
  <c r="C54" i="89"/>
  <c r="D54" i="89"/>
  <c r="C55" i="89"/>
  <c r="D55" i="89"/>
  <c r="C56" i="89"/>
  <c r="D56" i="89"/>
  <c r="C57" i="89"/>
  <c r="D57" i="89"/>
  <c r="C58" i="89"/>
  <c r="D58" i="89"/>
  <c r="C59" i="89"/>
  <c r="D59" i="89"/>
  <c r="C60" i="89"/>
  <c r="D60" i="89"/>
  <c r="C61" i="89"/>
  <c r="D61" i="89"/>
  <c r="C62" i="89"/>
  <c r="D62" i="89"/>
  <c r="C63" i="89"/>
  <c r="D63" i="89"/>
  <c r="C64" i="89"/>
  <c r="D64" i="89"/>
  <c r="C65" i="89"/>
  <c r="D65" i="89"/>
  <c r="C66" i="89"/>
  <c r="D66" i="89"/>
  <c r="C67" i="89"/>
  <c r="D67" i="89"/>
  <c r="C68" i="89"/>
  <c r="D68" i="89"/>
  <c r="C69" i="89"/>
  <c r="D69" i="89"/>
  <c r="C70" i="89"/>
  <c r="D70" i="89"/>
  <c r="C71" i="89"/>
  <c r="D71" i="89"/>
  <c r="C72" i="89"/>
  <c r="D72" i="89"/>
  <c r="C73" i="89"/>
  <c r="D73" i="89"/>
  <c r="C74" i="89"/>
  <c r="D74" i="89"/>
  <c r="C75" i="89"/>
  <c r="D75" i="89"/>
  <c r="C76" i="89"/>
  <c r="D76" i="89"/>
  <c r="C77" i="89"/>
  <c r="D77" i="89"/>
  <c r="C78" i="89"/>
  <c r="D78" i="89"/>
  <c r="C79" i="89"/>
  <c r="D79" i="89"/>
  <c r="C80" i="89"/>
  <c r="D80" i="89"/>
  <c r="C81" i="89"/>
  <c r="D81" i="89"/>
  <c r="C82" i="89"/>
  <c r="D82" i="89"/>
  <c r="C83" i="89"/>
  <c r="D83" i="89"/>
  <c r="C84" i="89"/>
  <c r="D84" i="89"/>
  <c r="C85" i="89"/>
  <c r="D85" i="89"/>
  <c r="C86" i="89"/>
  <c r="D86" i="89"/>
  <c r="C87" i="89"/>
  <c r="D87" i="89"/>
  <c r="C88" i="89"/>
  <c r="D88" i="89"/>
  <c r="C89" i="89"/>
  <c r="D89" i="89"/>
  <c r="C90" i="89"/>
  <c r="D90" i="89"/>
  <c r="C91" i="89"/>
  <c r="D91" i="89"/>
  <c r="C92" i="89"/>
  <c r="D92" i="89"/>
  <c r="C93" i="89"/>
  <c r="D93" i="89"/>
  <c r="C94" i="89"/>
  <c r="D94" i="89"/>
  <c r="C95" i="89"/>
  <c r="D95" i="89"/>
  <c r="C96" i="89"/>
  <c r="D96" i="89"/>
  <c r="C97" i="89"/>
  <c r="D97" i="89"/>
  <c r="C98" i="89"/>
  <c r="D98" i="89"/>
  <c r="C99" i="89"/>
  <c r="D99" i="89"/>
  <c r="C100" i="89"/>
  <c r="D100" i="89"/>
  <c r="C101" i="89"/>
  <c r="D101" i="89"/>
  <c r="C102" i="89"/>
  <c r="D102" i="89"/>
  <c r="C103" i="89"/>
  <c r="D103" i="89"/>
  <c r="C7" i="89"/>
  <c r="D7" i="89"/>
  <c r="B100" i="89"/>
  <c r="B98" i="89"/>
  <c r="B96" i="89"/>
  <c r="B92" i="89"/>
  <c r="B90" i="89"/>
  <c r="B88" i="89"/>
  <c r="B84" i="89"/>
  <c r="B82" i="89"/>
  <c r="B80" i="89"/>
  <c r="B76" i="89"/>
  <c r="B74" i="89"/>
  <c r="B72" i="89"/>
  <c r="B68" i="89"/>
  <c r="B66" i="89"/>
  <c r="B64" i="89"/>
  <c r="B58" i="89"/>
  <c r="B56" i="89"/>
  <c r="B52" i="89"/>
  <c r="B50" i="89"/>
  <c r="B48" i="89"/>
  <c r="B44" i="89"/>
  <c r="B42" i="89"/>
  <c r="B40" i="89"/>
  <c r="B36" i="89"/>
  <c r="B34" i="89"/>
  <c r="B32" i="89"/>
  <c r="B26" i="89"/>
  <c r="B24" i="89"/>
  <c r="B18" i="89"/>
  <c r="B16" i="89"/>
  <c r="B10" i="89"/>
  <c r="B8" i="89"/>
  <c r="C104" i="89"/>
  <c r="B101" i="89"/>
  <c r="B93" i="89"/>
  <c r="B85" i="89"/>
  <c r="B77" i="89"/>
  <c r="B69" i="89"/>
  <c r="B61" i="89"/>
  <c r="B53" i="89"/>
  <c r="B45" i="89"/>
  <c r="B37" i="89"/>
  <c r="B29" i="89"/>
  <c r="B21" i="89"/>
  <c r="B13" i="89"/>
  <c r="B103" i="89"/>
  <c r="B95" i="89"/>
  <c r="B87" i="89"/>
  <c r="B79" i="89"/>
  <c r="B71" i="89"/>
  <c r="B63" i="89"/>
  <c r="B55" i="89"/>
  <c r="B47" i="89"/>
  <c r="B39" i="89"/>
  <c r="B31" i="89"/>
  <c r="B23" i="89"/>
  <c r="B15" i="89"/>
  <c r="E104" i="89"/>
  <c r="B102" i="89"/>
  <c r="B94" i="89"/>
  <c r="B86" i="89"/>
  <c r="B78" i="89"/>
  <c r="B70" i="89"/>
  <c r="B62" i="89"/>
  <c r="B54" i="89"/>
  <c r="B46" i="89"/>
  <c r="B38" i="89"/>
  <c r="B30" i="89"/>
  <c r="B22" i="89"/>
  <c r="B14" i="89"/>
  <c r="B7" i="89"/>
  <c r="B60" i="89"/>
  <c r="B28" i="89"/>
  <c r="B20" i="89"/>
  <c r="B12" i="89"/>
  <c r="B97" i="89"/>
  <c r="B89" i="89"/>
  <c r="B81" i="89"/>
  <c r="B73" i="89"/>
  <c r="B65" i="89"/>
  <c r="B57" i="89"/>
  <c r="B49" i="89"/>
  <c r="B41" i="89"/>
  <c r="B33" i="89"/>
  <c r="B25" i="89"/>
  <c r="B17" i="89"/>
  <c r="B9" i="89"/>
  <c r="B99" i="89"/>
  <c r="B83" i="89"/>
  <c r="B75" i="89"/>
  <c r="B67" i="89"/>
  <c r="B59" i="89"/>
  <c r="B51" i="89"/>
  <c r="B43" i="89"/>
  <c r="B35" i="89"/>
  <c r="B27" i="89"/>
  <c r="B19" i="89"/>
  <c r="B11" i="89"/>
  <c r="H104" i="89"/>
  <c r="D104" i="89"/>
  <c r="B91" i="89"/>
  <c r="B30" i="83"/>
  <c r="B104" i="89"/>
  <c r="C8" i="83"/>
  <c r="D8" i="83"/>
  <c r="C9" i="83"/>
  <c r="D9" i="83"/>
  <c r="C10" i="83"/>
  <c r="D10" i="83"/>
  <c r="C11" i="83"/>
  <c r="D11" i="83"/>
  <c r="C7" i="83"/>
  <c r="D7" i="83"/>
  <c r="H33" i="83"/>
  <c r="C15" i="52"/>
  <c r="B15" i="52"/>
  <c r="C14" i="52"/>
  <c r="D14" i="52"/>
  <c r="C16" i="50"/>
  <c r="D16" i="50"/>
  <c r="C21" i="50"/>
  <c r="C22" i="50"/>
  <c r="C23" i="50"/>
  <c r="C24" i="50"/>
  <c r="C25" i="50"/>
  <c r="C26" i="50"/>
  <c r="B21" i="50"/>
  <c r="B22" i="50"/>
  <c r="B23" i="50"/>
  <c r="B24" i="50"/>
  <c r="B25" i="50"/>
  <c r="B26" i="50"/>
  <c r="C12" i="83"/>
  <c r="D12" i="83"/>
  <c r="C29" i="50"/>
  <c r="B11" i="83"/>
  <c r="B10" i="83"/>
  <c r="B7" i="83"/>
  <c r="H16" i="50"/>
  <c r="B13" i="50"/>
  <c r="B11" i="50"/>
  <c r="B10" i="50"/>
  <c r="B9" i="50"/>
  <c r="B8" i="50"/>
  <c r="B29" i="50"/>
  <c r="K16" i="50"/>
  <c r="B7" i="50"/>
  <c r="B9" i="83"/>
  <c r="B8" i="83"/>
  <c r="B14" i="52"/>
  <c r="B12" i="50"/>
  <c r="C13" i="83"/>
  <c r="D13" i="83"/>
  <c r="C8" i="81"/>
  <c r="C9" i="81"/>
  <c r="C10" i="81"/>
  <c r="C11" i="81"/>
  <c r="C12" i="81"/>
  <c r="C13" i="81"/>
  <c r="C14" i="81"/>
  <c r="C15" i="81"/>
  <c r="C16" i="81"/>
  <c r="C17" i="81"/>
  <c r="C18" i="81"/>
  <c r="C7" i="81"/>
  <c r="D8" i="81"/>
  <c r="D9" i="81"/>
  <c r="D10" i="81"/>
  <c r="D11" i="81"/>
  <c r="D12" i="81"/>
  <c r="D13" i="81"/>
  <c r="D14" i="81"/>
  <c r="D15" i="81"/>
  <c r="D16" i="81"/>
  <c r="D17" i="81"/>
  <c r="D18" i="81"/>
  <c r="D7" i="81"/>
  <c r="E8" i="81"/>
  <c r="E9" i="81"/>
  <c r="E10" i="81"/>
  <c r="E11" i="81"/>
  <c r="E12" i="81"/>
  <c r="E13" i="81"/>
  <c r="E14" i="81"/>
  <c r="E15" i="81"/>
  <c r="E16" i="81"/>
  <c r="E17" i="81"/>
  <c r="E18" i="81"/>
  <c r="E7" i="81"/>
  <c r="C16" i="79"/>
  <c r="F16" i="79"/>
  <c r="D16" i="79"/>
  <c r="E33" i="83"/>
  <c r="D33" i="83"/>
  <c r="C33" i="83"/>
  <c r="B12" i="83"/>
  <c r="B28" i="83"/>
  <c r="B25" i="83"/>
  <c r="B20" i="83"/>
  <c r="B19" i="83"/>
  <c r="B17" i="83"/>
  <c r="B24" i="83"/>
  <c r="B7" i="81"/>
  <c r="B18" i="81"/>
  <c r="B10" i="81"/>
  <c r="B8" i="81"/>
  <c r="B16" i="50"/>
  <c r="B21" i="83"/>
  <c r="B13" i="83"/>
  <c r="B22" i="83"/>
  <c r="B14" i="83"/>
  <c r="B26" i="83"/>
  <c r="B18" i="83"/>
  <c r="B27" i="83"/>
  <c r="B23" i="83"/>
  <c r="B15" i="83"/>
  <c r="B16" i="83"/>
  <c r="B17" i="81"/>
  <c r="B9" i="81"/>
  <c r="B16" i="81"/>
  <c r="B15" i="81"/>
  <c r="B14" i="81"/>
  <c r="B13" i="81"/>
  <c r="B12" i="81"/>
  <c r="B11" i="81"/>
  <c r="B16" i="79"/>
  <c r="I16" i="79"/>
  <c r="B29" i="83"/>
  <c r="F16" i="52"/>
  <c r="D12" i="52"/>
  <c r="C8" i="52"/>
  <c r="C9" i="52"/>
  <c r="C10" i="52"/>
  <c r="C11" i="52"/>
  <c r="C12" i="52"/>
  <c r="C13" i="52"/>
  <c r="C7" i="52"/>
  <c r="D8" i="52"/>
  <c r="D9" i="52"/>
  <c r="D10" i="52"/>
  <c r="D11" i="52"/>
  <c r="D13" i="52"/>
  <c r="D7" i="52"/>
  <c r="B33" i="83"/>
  <c r="E16" i="79"/>
  <c r="B13" i="52"/>
  <c r="B12" i="52"/>
  <c r="B11" i="52"/>
  <c r="B10" i="52"/>
  <c r="B9" i="52"/>
  <c r="B8" i="52"/>
  <c r="B7" i="52"/>
  <c r="D15" i="39"/>
  <c r="H15" i="39"/>
  <c r="F15" i="39"/>
  <c r="L15" i="39"/>
  <c r="L13" i="39"/>
  <c r="H13" i="39"/>
  <c r="F13" i="39"/>
  <c r="D13" i="39"/>
  <c r="B7" i="117"/>
  <c r="B13" i="39"/>
  <c r="K13" i="39"/>
  <c r="G13" i="39"/>
  <c r="E13" i="39"/>
  <c r="C13" i="39"/>
  <c r="B15" i="39"/>
  <c r="E15" i="39"/>
  <c r="B7" i="119"/>
  <c r="G15" i="39"/>
  <c r="C15" i="39"/>
  <c r="K15" i="39"/>
  <c r="D8" i="159"/>
  <c r="E8" i="159"/>
  <c r="F8" i="159"/>
  <c r="G8" i="159"/>
  <c r="H8" i="159"/>
  <c r="I8" i="159"/>
  <c r="J8" i="159"/>
  <c r="K8" i="159"/>
  <c r="L8" i="159"/>
  <c r="D9" i="159"/>
  <c r="E9" i="159"/>
  <c r="F9" i="159"/>
  <c r="G9" i="159"/>
  <c r="H9" i="159"/>
  <c r="I9" i="159"/>
  <c r="J9" i="159"/>
  <c r="K9" i="159"/>
  <c r="L9" i="159"/>
  <c r="D10" i="159"/>
  <c r="E10" i="159"/>
  <c r="F10" i="159"/>
  <c r="G10" i="159"/>
  <c r="H10" i="159"/>
  <c r="I10" i="159"/>
  <c r="J10" i="159"/>
  <c r="K10" i="159"/>
  <c r="L10" i="159"/>
  <c r="D11" i="159"/>
  <c r="E11" i="159"/>
  <c r="F11" i="159"/>
  <c r="G11" i="159"/>
  <c r="H11" i="159"/>
  <c r="I11" i="159"/>
  <c r="J11" i="159"/>
  <c r="K11" i="159"/>
  <c r="L11" i="159"/>
  <c r="D12" i="159"/>
  <c r="E12" i="159"/>
  <c r="F12" i="159"/>
  <c r="G12" i="159"/>
  <c r="H12" i="159"/>
  <c r="I12" i="159"/>
  <c r="J12" i="159"/>
  <c r="K12" i="159"/>
  <c r="L12" i="159"/>
  <c r="D13" i="159"/>
  <c r="E13" i="159"/>
  <c r="F13" i="159"/>
  <c r="G13" i="159"/>
  <c r="H13" i="159"/>
  <c r="I13" i="159"/>
  <c r="J13" i="159"/>
  <c r="K13" i="159"/>
  <c r="L13" i="159"/>
  <c r="D14" i="159"/>
  <c r="E14" i="159"/>
  <c r="F14" i="159"/>
  <c r="G14" i="159"/>
  <c r="H14" i="159"/>
  <c r="I14" i="159"/>
  <c r="J14" i="159"/>
  <c r="K14" i="159"/>
  <c r="L14" i="159"/>
  <c r="D15" i="159"/>
  <c r="E15" i="159"/>
  <c r="F15" i="159"/>
  <c r="G15" i="159"/>
  <c r="H15" i="159"/>
  <c r="I15" i="159"/>
  <c r="J15" i="159"/>
  <c r="K15" i="159"/>
  <c r="L15" i="159"/>
  <c r="D16" i="159"/>
  <c r="E16" i="159"/>
  <c r="F16" i="159"/>
  <c r="G16" i="159"/>
  <c r="H16" i="159"/>
  <c r="I16" i="159"/>
  <c r="J16" i="159"/>
  <c r="K16" i="159"/>
  <c r="L16" i="159"/>
  <c r="D17" i="159"/>
  <c r="E17" i="159"/>
  <c r="F17" i="159"/>
  <c r="G17" i="159"/>
  <c r="H17" i="159"/>
  <c r="I17" i="159"/>
  <c r="J17" i="159"/>
  <c r="K17" i="159"/>
  <c r="L17" i="159"/>
  <c r="C9" i="160"/>
  <c r="C11" i="160"/>
  <c r="C12" i="160"/>
  <c r="C14" i="160"/>
  <c r="C15" i="160"/>
  <c r="C15" i="159"/>
  <c r="C17" i="160"/>
  <c r="C18" i="160"/>
  <c r="C20" i="160"/>
  <c r="C21" i="160"/>
  <c r="C23" i="160"/>
  <c r="C24" i="160"/>
  <c r="C26" i="160"/>
  <c r="C27" i="160"/>
  <c r="C29" i="160"/>
  <c r="C30" i="160"/>
  <c r="C32" i="160"/>
  <c r="C33" i="160"/>
  <c r="C35" i="160"/>
  <c r="C36" i="160"/>
  <c r="C41" i="160"/>
  <c r="C42" i="160"/>
  <c r="C8" i="160"/>
  <c r="C9" i="158"/>
  <c r="C9" i="159"/>
  <c r="C10" i="158"/>
  <c r="C12" i="158"/>
  <c r="C13" i="158"/>
  <c r="C14" i="158"/>
  <c r="C16" i="158"/>
  <c r="C17" i="158"/>
  <c r="C18" i="158"/>
  <c r="C19" i="158"/>
  <c r="C20" i="158"/>
  <c r="C21" i="158"/>
  <c r="C21" i="159"/>
  <c r="C22" i="158"/>
  <c r="C29" i="158"/>
  <c r="C30" i="158"/>
  <c r="C36" i="158"/>
  <c r="C37" i="158"/>
  <c r="C41" i="158"/>
  <c r="C42" i="158"/>
  <c r="C43" i="158"/>
  <c r="C18" i="159"/>
  <c r="C22" i="160"/>
  <c r="C22" i="159"/>
  <c r="C19" i="160"/>
  <c r="C19" i="159"/>
  <c r="C16" i="160"/>
  <c r="C16" i="159"/>
  <c r="C13" i="160"/>
  <c r="C13" i="159"/>
  <c r="C10" i="160"/>
  <c r="C10" i="159"/>
  <c r="C31" i="160"/>
  <c r="C28" i="160"/>
  <c r="C25" i="160"/>
  <c r="C20" i="159"/>
  <c r="C14" i="159"/>
  <c r="C12" i="159"/>
  <c r="C11" i="159"/>
  <c r="C38" i="158"/>
  <c r="C44" i="158"/>
  <c r="C17" i="159"/>
  <c r="C43" i="160"/>
  <c r="C38" i="160"/>
  <c r="C37" i="160"/>
  <c r="C39" i="160"/>
  <c r="C45" i="160"/>
  <c r="C34" i="160"/>
  <c r="C8" i="159"/>
  <c r="C39" i="158"/>
  <c r="C40" i="158"/>
  <c r="C40" i="160"/>
  <c r="C46" i="160"/>
  <c r="C44" i="160"/>
  <c r="C46" i="158"/>
  <c r="C45" i="158"/>
  <c r="J17" i="54"/>
  <c r="D12" i="38"/>
  <c r="E12" i="38"/>
  <c r="D11" i="38"/>
  <c r="E11" i="38"/>
  <c r="F12" i="38"/>
  <c r="F11" i="38"/>
  <c r="J12" i="38"/>
  <c r="J11" i="38"/>
  <c r="B11" i="38"/>
  <c r="B12" i="38"/>
  <c r="C8" i="75"/>
  <c r="C10" i="75"/>
  <c r="C11" i="75"/>
  <c r="C13" i="75"/>
  <c r="C14" i="75"/>
  <c r="C16" i="75"/>
  <c r="C17" i="75"/>
  <c r="C19" i="75"/>
  <c r="C20" i="75"/>
  <c r="C22" i="75"/>
  <c r="C23" i="75"/>
  <c r="C25" i="75"/>
  <c r="C26" i="75"/>
  <c r="C28" i="75"/>
  <c r="C29" i="75"/>
  <c r="C31" i="75"/>
  <c r="C32" i="75"/>
  <c r="C34" i="75"/>
  <c r="C35" i="75"/>
  <c r="C7" i="75"/>
  <c r="L38" i="75"/>
  <c r="L37" i="75"/>
  <c r="K16" i="65"/>
  <c r="J32" i="116"/>
  <c r="K22" i="98"/>
  <c r="I32" i="116"/>
  <c r="C12" i="38"/>
  <c r="C11" i="38"/>
  <c r="C10" i="38"/>
  <c r="C9" i="38"/>
  <c r="C8" i="38"/>
  <c r="C7" i="38"/>
  <c r="G12" i="38"/>
  <c r="G11" i="38"/>
  <c r="G10" i="38"/>
  <c r="G9" i="38"/>
  <c r="G8" i="38"/>
  <c r="G7" i="38"/>
  <c r="K7" i="38"/>
  <c r="K8" i="38"/>
  <c r="K9" i="38"/>
  <c r="K10" i="38"/>
  <c r="K11" i="38"/>
  <c r="K12" i="38"/>
  <c r="B7" i="118"/>
  <c r="C32" i="117"/>
  <c r="D32" i="117"/>
  <c r="E32" i="117"/>
  <c r="E7" i="116"/>
  <c r="D7" i="116"/>
  <c r="C7" i="116"/>
  <c r="H7" i="116"/>
  <c r="B7" i="116"/>
  <c r="N32" i="119"/>
  <c r="B10" i="86"/>
  <c r="B25" i="86"/>
  <c r="D37" i="75"/>
  <c r="D43" i="75"/>
  <c r="E37" i="75"/>
  <c r="E43" i="75"/>
  <c r="F37" i="75"/>
  <c r="F43" i="75"/>
  <c r="G37" i="75"/>
  <c r="G43" i="75"/>
  <c r="H37" i="75"/>
  <c r="H43" i="75"/>
  <c r="I37" i="75"/>
  <c r="J37" i="75"/>
  <c r="J43" i="75"/>
  <c r="K37" i="75"/>
  <c r="K43" i="75"/>
  <c r="D38" i="75"/>
  <c r="D44" i="75"/>
  <c r="E38" i="75"/>
  <c r="E44" i="75"/>
  <c r="F38" i="75"/>
  <c r="F44" i="75"/>
  <c r="G38" i="75"/>
  <c r="G44" i="75"/>
  <c r="H38" i="75"/>
  <c r="H44" i="75"/>
  <c r="I38" i="75"/>
  <c r="J38" i="75"/>
  <c r="J44" i="75"/>
  <c r="K38" i="75"/>
  <c r="K44" i="75"/>
  <c r="L44" i="75"/>
  <c r="L43" i="75"/>
  <c r="C40" i="75"/>
  <c r="C41" i="75"/>
  <c r="D43" i="74"/>
  <c r="D44" i="74"/>
  <c r="C9" i="72"/>
  <c r="D9" i="72"/>
  <c r="E9" i="72"/>
  <c r="F9" i="72"/>
  <c r="G9" i="72"/>
  <c r="H9" i="72"/>
  <c r="I9" i="72"/>
  <c r="J9" i="72"/>
  <c r="K9" i="72"/>
  <c r="C10" i="72"/>
  <c r="D10" i="72"/>
  <c r="E10" i="72"/>
  <c r="F10" i="72"/>
  <c r="G10" i="72"/>
  <c r="H10" i="72"/>
  <c r="I10" i="72"/>
  <c r="J10" i="72"/>
  <c r="K10" i="72"/>
  <c r="C11" i="72"/>
  <c r="D11" i="72"/>
  <c r="E11" i="72"/>
  <c r="F11" i="72"/>
  <c r="G11" i="72"/>
  <c r="H11" i="72"/>
  <c r="I11" i="72"/>
  <c r="J11" i="72"/>
  <c r="K11" i="72"/>
  <c r="C12" i="72"/>
  <c r="D12" i="72"/>
  <c r="E12" i="72"/>
  <c r="F12" i="72"/>
  <c r="G12" i="72"/>
  <c r="H12" i="72"/>
  <c r="I12" i="72"/>
  <c r="J12" i="72"/>
  <c r="K12" i="72"/>
  <c r="C13" i="72"/>
  <c r="D13" i="72"/>
  <c r="E13" i="72"/>
  <c r="F13" i="72"/>
  <c r="G13" i="72"/>
  <c r="H13" i="72"/>
  <c r="I13" i="72"/>
  <c r="J13" i="72"/>
  <c r="K13" i="72"/>
  <c r="C14" i="72"/>
  <c r="D14" i="72"/>
  <c r="E14" i="72"/>
  <c r="F14" i="72"/>
  <c r="G14" i="72"/>
  <c r="H14" i="72"/>
  <c r="I14" i="72"/>
  <c r="J14" i="72"/>
  <c r="K14" i="72"/>
  <c r="C15" i="72"/>
  <c r="D15" i="72"/>
  <c r="E15" i="72"/>
  <c r="F15" i="72"/>
  <c r="G15" i="72"/>
  <c r="H15" i="72"/>
  <c r="I15" i="72"/>
  <c r="J15" i="72"/>
  <c r="K15" i="72"/>
  <c r="D8" i="72"/>
  <c r="E8" i="72"/>
  <c r="F8" i="72"/>
  <c r="G8" i="72"/>
  <c r="H8" i="72"/>
  <c r="I8" i="72"/>
  <c r="J8" i="72"/>
  <c r="K8" i="72"/>
  <c r="C8" i="72"/>
  <c r="H9" i="69"/>
  <c r="I9" i="69"/>
  <c r="J9" i="69"/>
  <c r="K9" i="69"/>
  <c r="H10" i="69"/>
  <c r="I10" i="69"/>
  <c r="J10" i="69"/>
  <c r="K10" i="69"/>
  <c r="H11" i="69"/>
  <c r="I11" i="69"/>
  <c r="J11" i="69"/>
  <c r="K11" i="69"/>
  <c r="H12" i="69"/>
  <c r="I12" i="69"/>
  <c r="J12" i="69"/>
  <c r="K12" i="69"/>
  <c r="H13" i="69"/>
  <c r="I13" i="69"/>
  <c r="J13" i="69"/>
  <c r="K13" i="69"/>
  <c r="H14" i="69"/>
  <c r="I14" i="69"/>
  <c r="J14" i="69"/>
  <c r="K14" i="69"/>
  <c r="H15" i="69"/>
  <c r="I15" i="69"/>
  <c r="J15" i="69"/>
  <c r="K15" i="69"/>
  <c r="E8" i="69"/>
  <c r="F8" i="69"/>
  <c r="G8" i="69"/>
  <c r="H8" i="69"/>
  <c r="I8" i="69"/>
  <c r="J8" i="69"/>
  <c r="K8" i="69"/>
  <c r="D8" i="69"/>
  <c r="C15" i="69"/>
  <c r="C14" i="69"/>
  <c r="C13" i="69"/>
  <c r="C12" i="69"/>
  <c r="C11" i="69"/>
  <c r="C10" i="69"/>
  <c r="C9" i="69"/>
  <c r="C27" i="75"/>
  <c r="C30" i="75"/>
  <c r="C37" i="75"/>
  <c r="I43" i="75"/>
  <c r="I44" i="75"/>
  <c r="C38" i="75"/>
  <c r="D45" i="74"/>
  <c r="B18" i="61"/>
  <c r="B14" i="61"/>
  <c r="B11" i="61"/>
  <c r="B12" i="61"/>
  <c r="B10" i="61"/>
  <c r="B16" i="61"/>
  <c r="C19" i="61"/>
  <c r="G19" i="61"/>
  <c r="K19" i="61"/>
  <c r="B13" i="61"/>
  <c r="J19" i="61"/>
  <c r="B15" i="61"/>
  <c r="F19" i="61"/>
  <c r="E19" i="61"/>
  <c r="I19" i="61"/>
  <c r="B9" i="61"/>
  <c r="H19" i="61"/>
  <c r="B17" i="61"/>
  <c r="D19" i="61"/>
  <c r="B19" i="61"/>
  <c r="K17" i="54"/>
  <c r="B21" i="52"/>
  <c r="B27" i="52"/>
  <c r="B25" i="52"/>
  <c r="C27" i="52"/>
  <c r="C26" i="52"/>
  <c r="C25" i="52"/>
  <c r="H32" i="47"/>
  <c r="H31" i="47"/>
  <c r="H33" i="47"/>
  <c r="D8" i="43"/>
  <c r="E8" i="43"/>
  <c r="F8" i="43"/>
  <c r="G8" i="43"/>
  <c r="H8" i="43"/>
  <c r="I8" i="43"/>
  <c r="J8" i="43"/>
  <c r="K8" i="43"/>
  <c r="L8" i="43"/>
  <c r="M8" i="43"/>
  <c r="N8" i="43"/>
  <c r="O8" i="43"/>
  <c r="D10" i="43"/>
  <c r="E10" i="43"/>
  <c r="F10" i="43"/>
  <c r="G10" i="43"/>
  <c r="H10" i="43"/>
  <c r="I10" i="43"/>
  <c r="J10" i="43"/>
  <c r="K10" i="43"/>
  <c r="L10" i="43"/>
  <c r="M10" i="43"/>
  <c r="N10" i="43"/>
  <c r="O10" i="43"/>
  <c r="D11" i="43"/>
  <c r="E11" i="43"/>
  <c r="F11" i="43"/>
  <c r="G11" i="43"/>
  <c r="H11" i="43"/>
  <c r="I11" i="43"/>
  <c r="J11" i="43"/>
  <c r="K11" i="43"/>
  <c r="L11" i="43"/>
  <c r="M11" i="43"/>
  <c r="N11" i="43"/>
  <c r="O11" i="43"/>
  <c r="D13" i="43"/>
  <c r="E13" i="43"/>
  <c r="F13" i="43"/>
  <c r="G13" i="43"/>
  <c r="H13" i="43"/>
  <c r="I13" i="43"/>
  <c r="J13" i="43"/>
  <c r="K13" i="43"/>
  <c r="L13" i="43"/>
  <c r="M13" i="43"/>
  <c r="N13" i="43"/>
  <c r="O13" i="43"/>
  <c r="D14" i="43"/>
  <c r="E14" i="43"/>
  <c r="F14" i="43"/>
  <c r="G14" i="43"/>
  <c r="H14" i="43"/>
  <c r="I14" i="43"/>
  <c r="J14" i="43"/>
  <c r="K14" i="43"/>
  <c r="L14" i="43"/>
  <c r="M14" i="43"/>
  <c r="N14" i="43"/>
  <c r="O14" i="43"/>
  <c r="D16" i="43"/>
  <c r="E16" i="43"/>
  <c r="F16" i="43"/>
  <c r="G16" i="43"/>
  <c r="H16" i="43"/>
  <c r="I16" i="43"/>
  <c r="J16" i="43"/>
  <c r="K16" i="43"/>
  <c r="L16" i="43"/>
  <c r="M16" i="43"/>
  <c r="N16" i="43"/>
  <c r="O16" i="43"/>
  <c r="D17" i="43"/>
  <c r="E17" i="43"/>
  <c r="F17" i="43"/>
  <c r="G17" i="43"/>
  <c r="H17" i="43"/>
  <c r="I17" i="43"/>
  <c r="J17" i="43"/>
  <c r="K17" i="43"/>
  <c r="L17" i="43"/>
  <c r="M17" i="43"/>
  <c r="N17" i="43"/>
  <c r="O17" i="43"/>
  <c r="D19" i="43"/>
  <c r="E19" i="43"/>
  <c r="F19" i="43"/>
  <c r="G19" i="43"/>
  <c r="H19" i="43"/>
  <c r="I19" i="43"/>
  <c r="J19" i="43"/>
  <c r="K19" i="43"/>
  <c r="L19" i="43"/>
  <c r="M19" i="43"/>
  <c r="N19" i="43"/>
  <c r="O19" i="43"/>
  <c r="D20" i="43"/>
  <c r="E20" i="43"/>
  <c r="F20" i="43"/>
  <c r="G20" i="43"/>
  <c r="H20" i="43"/>
  <c r="I20" i="43"/>
  <c r="J20" i="43"/>
  <c r="K20" i="43"/>
  <c r="L20" i="43"/>
  <c r="M20" i="43"/>
  <c r="N20" i="43"/>
  <c r="O20" i="43"/>
  <c r="D22" i="43"/>
  <c r="E22" i="43"/>
  <c r="F22" i="43"/>
  <c r="G22" i="43"/>
  <c r="H22" i="43"/>
  <c r="I22" i="43"/>
  <c r="J22" i="43"/>
  <c r="K22" i="43"/>
  <c r="L22" i="43"/>
  <c r="M22" i="43"/>
  <c r="N22" i="43"/>
  <c r="O22" i="43"/>
  <c r="D23" i="43"/>
  <c r="E23" i="43"/>
  <c r="F23" i="43"/>
  <c r="G23" i="43"/>
  <c r="H23" i="43"/>
  <c r="I23" i="43"/>
  <c r="J23" i="43"/>
  <c r="K23" i="43"/>
  <c r="L23" i="43"/>
  <c r="M23" i="43"/>
  <c r="N23" i="43"/>
  <c r="O23" i="43"/>
  <c r="D25" i="43"/>
  <c r="E25" i="43"/>
  <c r="F25" i="43"/>
  <c r="G25" i="43"/>
  <c r="H25" i="43"/>
  <c r="I25" i="43"/>
  <c r="J25" i="43"/>
  <c r="K25" i="43"/>
  <c r="L25" i="43"/>
  <c r="M25" i="43"/>
  <c r="N25" i="43"/>
  <c r="O25" i="43"/>
  <c r="D26" i="43"/>
  <c r="E26" i="43"/>
  <c r="F26" i="43"/>
  <c r="G26" i="43"/>
  <c r="H26" i="43"/>
  <c r="I26" i="43"/>
  <c r="J26" i="43"/>
  <c r="K26" i="43"/>
  <c r="L26" i="43"/>
  <c r="M26" i="43"/>
  <c r="N26" i="43"/>
  <c r="O26" i="43"/>
  <c r="D28" i="43"/>
  <c r="E28" i="43"/>
  <c r="F28" i="43"/>
  <c r="G28" i="43"/>
  <c r="H28" i="43"/>
  <c r="I28" i="43"/>
  <c r="J28" i="43"/>
  <c r="K28" i="43"/>
  <c r="L28" i="43"/>
  <c r="M28" i="43"/>
  <c r="N28" i="43"/>
  <c r="O28" i="43"/>
  <c r="D29" i="43"/>
  <c r="E29" i="43"/>
  <c r="F29" i="43"/>
  <c r="G29" i="43"/>
  <c r="H29" i="43"/>
  <c r="I29" i="43"/>
  <c r="J29" i="43"/>
  <c r="K29" i="43"/>
  <c r="L29" i="43"/>
  <c r="M29" i="43"/>
  <c r="N29" i="43"/>
  <c r="O29" i="43"/>
  <c r="D7" i="43"/>
  <c r="E7" i="43"/>
  <c r="F7" i="43"/>
  <c r="G7" i="43"/>
  <c r="H7" i="43"/>
  <c r="I7" i="43"/>
  <c r="J7" i="43"/>
  <c r="K7" i="43"/>
  <c r="L7" i="43"/>
  <c r="M7" i="43"/>
  <c r="N7" i="43"/>
  <c r="O7" i="43"/>
  <c r="B47" i="43"/>
  <c r="D7" i="39"/>
  <c r="D8" i="39"/>
  <c r="D9" i="39"/>
  <c r="D10" i="39"/>
  <c r="D11" i="39"/>
  <c r="D12" i="39"/>
  <c r="F7" i="39"/>
  <c r="F8" i="39"/>
  <c r="F9" i="39"/>
  <c r="F10" i="39"/>
  <c r="F11" i="39"/>
  <c r="F12" i="39"/>
  <c r="L12" i="39"/>
  <c r="H12" i="39"/>
  <c r="L11" i="39"/>
  <c r="H11" i="39"/>
  <c r="L10" i="39"/>
  <c r="H10" i="39"/>
  <c r="L9" i="39"/>
  <c r="H9" i="39"/>
  <c r="L8" i="39"/>
  <c r="H8" i="39"/>
  <c r="L7" i="39"/>
  <c r="H7" i="39"/>
  <c r="F15" i="146"/>
  <c r="G15" i="146"/>
  <c r="I15" i="146"/>
  <c r="J15" i="146"/>
  <c r="E15" i="146"/>
  <c r="C15" i="146"/>
  <c r="H15" i="146"/>
  <c r="D15" i="146"/>
  <c r="C12" i="120"/>
  <c r="B11" i="120"/>
  <c r="B10" i="120"/>
  <c r="B9" i="120"/>
  <c r="B8" i="120"/>
  <c r="B7" i="120"/>
  <c r="B6" i="120"/>
  <c r="H32" i="119"/>
  <c r="N32" i="118"/>
  <c r="M32" i="118"/>
  <c r="L32" i="118"/>
  <c r="K32" i="118"/>
  <c r="I32" i="118"/>
  <c r="H32" i="118"/>
  <c r="G32" i="118"/>
  <c r="F32" i="118"/>
  <c r="E32" i="118"/>
  <c r="D32" i="118"/>
  <c r="C32" i="118"/>
  <c r="B31" i="118"/>
  <c r="B30" i="118"/>
  <c r="B29" i="118"/>
  <c r="B28" i="118"/>
  <c r="B27" i="118"/>
  <c r="B26" i="118"/>
  <c r="B25" i="118"/>
  <c r="B24" i="118"/>
  <c r="B23" i="118"/>
  <c r="B22" i="118"/>
  <c r="B21" i="118"/>
  <c r="B20" i="118"/>
  <c r="B18" i="118"/>
  <c r="B17" i="118"/>
  <c r="B16" i="118"/>
  <c r="B15" i="118"/>
  <c r="B14" i="118"/>
  <c r="B13" i="118"/>
  <c r="B12" i="118"/>
  <c r="B11" i="118"/>
  <c r="B10" i="118"/>
  <c r="B9" i="118"/>
  <c r="B8" i="118"/>
  <c r="N32" i="117"/>
  <c r="M32" i="117"/>
  <c r="L32" i="117"/>
  <c r="K32" i="117"/>
  <c r="J32" i="117"/>
  <c r="I32" i="117"/>
  <c r="H32" i="117"/>
  <c r="G32" i="117"/>
  <c r="F32" i="117"/>
  <c r="B31" i="117"/>
  <c r="B30" i="117"/>
  <c r="B29" i="117"/>
  <c r="B28" i="117"/>
  <c r="B27" i="117"/>
  <c r="B26" i="117"/>
  <c r="B25" i="117"/>
  <c r="B24" i="117"/>
  <c r="B23" i="117"/>
  <c r="B22" i="117"/>
  <c r="B21" i="117"/>
  <c r="B20" i="117"/>
  <c r="B18" i="117"/>
  <c r="B17" i="117"/>
  <c r="B16" i="117"/>
  <c r="B15" i="117"/>
  <c r="B14" i="117"/>
  <c r="B13" i="117"/>
  <c r="B12" i="117"/>
  <c r="B11" i="117"/>
  <c r="B10" i="117"/>
  <c r="B9" i="117"/>
  <c r="B8" i="117"/>
  <c r="G32" i="116"/>
  <c r="F32" i="116"/>
  <c r="H31" i="116"/>
  <c r="E31" i="116"/>
  <c r="D31" i="116"/>
  <c r="C31" i="116"/>
  <c r="H30" i="116"/>
  <c r="E30" i="116"/>
  <c r="D30" i="116"/>
  <c r="C30" i="116"/>
  <c r="H29" i="116"/>
  <c r="E29" i="116"/>
  <c r="D29" i="116"/>
  <c r="C29" i="116"/>
  <c r="H28" i="116"/>
  <c r="E28" i="116"/>
  <c r="D28" i="116"/>
  <c r="C28" i="116"/>
  <c r="H27" i="116"/>
  <c r="E27" i="116"/>
  <c r="D27" i="116"/>
  <c r="C27" i="116"/>
  <c r="H26" i="116"/>
  <c r="E26" i="116"/>
  <c r="D26" i="116"/>
  <c r="C26" i="116"/>
  <c r="H25" i="116"/>
  <c r="E25" i="116"/>
  <c r="D25" i="116"/>
  <c r="C25" i="116"/>
  <c r="H24" i="116"/>
  <c r="E24" i="116"/>
  <c r="D24" i="116"/>
  <c r="C24" i="116"/>
  <c r="H23" i="116"/>
  <c r="E23" i="116"/>
  <c r="D23" i="116"/>
  <c r="C23" i="116"/>
  <c r="H22" i="116"/>
  <c r="E22" i="116"/>
  <c r="D22" i="116"/>
  <c r="C22" i="116"/>
  <c r="H21" i="116"/>
  <c r="E21" i="116"/>
  <c r="D21" i="116"/>
  <c r="C21" i="116"/>
  <c r="H20" i="116"/>
  <c r="E20" i="116"/>
  <c r="D20" i="116"/>
  <c r="C20" i="116"/>
  <c r="H18" i="116"/>
  <c r="E18" i="116"/>
  <c r="D18" i="116"/>
  <c r="C18" i="116"/>
  <c r="H17" i="116"/>
  <c r="E17" i="116"/>
  <c r="D17" i="116"/>
  <c r="C17" i="116"/>
  <c r="H16" i="116"/>
  <c r="E16" i="116"/>
  <c r="D16" i="116"/>
  <c r="C16" i="116"/>
  <c r="H15" i="116"/>
  <c r="E15" i="116"/>
  <c r="D15" i="116"/>
  <c r="C15" i="116"/>
  <c r="H14" i="116"/>
  <c r="E14" i="116"/>
  <c r="D14" i="116"/>
  <c r="C14" i="116"/>
  <c r="H13" i="116"/>
  <c r="E13" i="116"/>
  <c r="D13" i="116"/>
  <c r="C13" i="116"/>
  <c r="H12" i="116"/>
  <c r="E12" i="116"/>
  <c r="D12" i="116"/>
  <c r="C12" i="116"/>
  <c r="H11" i="116"/>
  <c r="E11" i="116"/>
  <c r="D11" i="116"/>
  <c r="C11" i="116"/>
  <c r="H10" i="116"/>
  <c r="E10" i="116"/>
  <c r="D10" i="116"/>
  <c r="C10" i="116"/>
  <c r="H9" i="116"/>
  <c r="E9" i="116"/>
  <c r="D9" i="116"/>
  <c r="C9" i="116"/>
  <c r="H8" i="116"/>
  <c r="E8" i="116"/>
  <c r="D8" i="116"/>
  <c r="C8" i="116"/>
  <c r="J15" i="114"/>
  <c r="I15" i="114"/>
  <c r="G15" i="114"/>
  <c r="F15" i="114"/>
  <c r="H14" i="114"/>
  <c r="E14" i="114"/>
  <c r="D14" i="114"/>
  <c r="C14" i="114"/>
  <c r="H13" i="114"/>
  <c r="E13" i="114"/>
  <c r="D13" i="114"/>
  <c r="C13" i="114"/>
  <c r="H12" i="114"/>
  <c r="E12" i="114"/>
  <c r="D12" i="114"/>
  <c r="C12" i="114"/>
  <c r="H11" i="114"/>
  <c r="E11" i="114"/>
  <c r="D11" i="114"/>
  <c r="C11" i="114"/>
  <c r="H10" i="114"/>
  <c r="E10" i="114"/>
  <c r="D10" i="114"/>
  <c r="C10" i="114"/>
  <c r="H9" i="114"/>
  <c r="E9" i="114"/>
  <c r="D9" i="114"/>
  <c r="C9" i="114"/>
  <c r="H8" i="114"/>
  <c r="E8" i="114"/>
  <c r="D8" i="114"/>
  <c r="C8" i="114"/>
  <c r="H7" i="114"/>
  <c r="E7" i="114"/>
  <c r="D7" i="114"/>
  <c r="C7" i="114"/>
  <c r="J22" i="98"/>
  <c r="H22" i="98"/>
  <c r="G22" i="98"/>
  <c r="H60" i="92"/>
  <c r="G60" i="92"/>
  <c r="F60" i="92"/>
  <c r="E60" i="92"/>
  <c r="D60" i="92"/>
  <c r="H59" i="92"/>
  <c r="G59" i="92"/>
  <c r="F59" i="92"/>
  <c r="E59" i="92"/>
  <c r="D59" i="92"/>
  <c r="H57" i="92"/>
  <c r="G57" i="92"/>
  <c r="F57" i="92"/>
  <c r="E57" i="92"/>
  <c r="D57" i="92"/>
  <c r="H56" i="92"/>
  <c r="G56" i="92"/>
  <c r="F56" i="92"/>
  <c r="E56" i="92"/>
  <c r="D56" i="92"/>
  <c r="H54" i="92"/>
  <c r="G54" i="92"/>
  <c r="F54" i="92"/>
  <c r="E54" i="92"/>
  <c r="D54" i="92"/>
  <c r="H53" i="92"/>
  <c r="G53" i="92"/>
  <c r="F53" i="92"/>
  <c r="E53" i="92"/>
  <c r="D53" i="92"/>
  <c r="H51" i="92"/>
  <c r="G51" i="92"/>
  <c r="F51" i="92"/>
  <c r="E51" i="92"/>
  <c r="D51" i="92"/>
  <c r="H50" i="92"/>
  <c r="G50" i="92"/>
  <c r="F50" i="92"/>
  <c r="E50" i="92"/>
  <c r="D50" i="92"/>
  <c r="H48" i="92"/>
  <c r="G48" i="92"/>
  <c r="F48" i="92"/>
  <c r="E48" i="92"/>
  <c r="D48" i="92"/>
  <c r="H47" i="92"/>
  <c r="G47" i="92"/>
  <c r="F47" i="92"/>
  <c r="E47" i="92"/>
  <c r="D47" i="92"/>
  <c r="H45" i="92"/>
  <c r="G45" i="92"/>
  <c r="F45" i="92"/>
  <c r="E45" i="92"/>
  <c r="D45" i="92"/>
  <c r="H44" i="92"/>
  <c r="G44" i="92"/>
  <c r="F44" i="92"/>
  <c r="E44" i="92"/>
  <c r="D44" i="92"/>
  <c r="H42" i="92"/>
  <c r="G42" i="92"/>
  <c r="F42" i="92"/>
  <c r="E42" i="92"/>
  <c r="D42" i="92"/>
  <c r="H41" i="92"/>
  <c r="G41" i="92"/>
  <c r="F41" i="92"/>
  <c r="E41" i="92"/>
  <c r="D41" i="92"/>
  <c r="H39" i="92"/>
  <c r="G39" i="92"/>
  <c r="F39" i="92"/>
  <c r="E39" i="92"/>
  <c r="D39" i="92"/>
  <c r="H38" i="92"/>
  <c r="G38" i="92"/>
  <c r="F38" i="92"/>
  <c r="E38" i="92"/>
  <c r="D38" i="92"/>
  <c r="H36" i="92"/>
  <c r="G36" i="92"/>
  <c r="F36" i="92"/>
  <c r="E36" i="92"/>
  <c r="D36" i="92"/>
  <c r="H35" i="92"/>
  <c r="G35" i="92"/>
  <c r="F35" i="92"/>
  <c r="E35" i="92"/>
  <c r="D35" i="92"/>
  <c r="H33" i="92"/>
  <c r="G33" i="92"/>
  <c r="F33" i="92"/>
  <c r="E33" i="92"/>
  <c r="D33" i="92"/>
  <c r="H32" i="92"/>
  <c r="G32" i="92"/>
  <c r="F32" i="92"/>
  <c r="E32" i="92"/>
  <c r="D32" i="92"/>
  <c r="H30" i="92"/>
  <c r="G30" i="92"/>
  <c r="F30" i="92"/>
  <c r="E30" i="92"/>
  <c r="D30" i="92"/>
  <c r="H29" i="92"/>
  <c r="G29" i="92"/>
  <c r="F29" i="92"/>
  <c r="E29" i="92"/>
  <c r="D29" i="92"/>
  <c r="H27" i="92"/>
  <c r="G27" i="92"/>
  <c r="F27" i="92"/>
  <c r="E27" i="92"/>
  <c r="D27" i="92"/>
  <c r="H26" i="92"/>
  <c r="G26" i="92"/>
  <c r="F26" i="92"/>
  <c r="E26" i="92"/>
  <c r="D26" i="92"/>
  <c r="H24" i="92"/>
  <c r="G24" i="92"/>
  <c r="F24" i="92"/>
  <c r="E24" i="92"/>
  <c r="D24" i="92"/>
  <c r="H23" i="92"/>
  <c r="G23" i="92"/>
  <c r="F23" i="92"/>
  <c r="E23" i="92"/>
  <c r="D23" i="92"/>
  <c r="H21" i="92"/>
  <c r="G21" i="92"/>
  <c r="F21" i="92"/>
  <c r="E21" i="92"/>
  <c r="D21" i="92"/>
  <c r="H20" i="92"/>
  <c r="G20" i="92"/>
  <c r="F20" i="92"/>
  <c r="E20" i="92"/>
  <c r="D20" i="92"/>
  <c r="H18" i="92"/>
  <c r="G18" i="92"/>
  <c r="F18" i="92"/>
  <c r="E18" i="92"/>
  <c r="D18" i="92"/>
  <c r="H17" i="92"/>
  <c r="G17" i="92"/>
  <c r="F17" i="92"/>
  <c r="E17" i="92"/>
  <c r="D17" i="92"/>
  <c r="H15" i="92"/>
  <c r="G15" i="92"/>
  <c r="F15" i="92"/>
  <c r="E15" i="92"/>
  <c r="D15" i="92"/>
  <c r="H14" i="92"/>
  <c r="G14" i="92"/>
  <c r="F14" i="92"/>
  <c r="E14" i="92"/>
  <c r="D14" i="92"/>
  <c r="G12" i="92"/>
  <c r="F12" i="92"/>
  <c r="E12" i="92"/>
  <c r="D12" i="92"/>
  <c r="G11" i="92"/>
  <c r="F11" i="92"/>
  <c r="E11" i="92"/>
  <c r="D11" i="92"/>
  <c r="H9" i="92"/>
  <c r="G9" i="92"/>
  <c r="F9" i="92"/>
  <c r="E9" i="92"/>
  <c r="D9" i="92"/>
  <c r="H8" i="92"/>
  <c r="G8" i="92"/>
  <c r="F8" i="92"/>
  <c r="E8" i="92"/>
  <c r="D8" i="92"/>
  <c r="H63" i="91"/>
  <c r="G63" i="91"/>
  <c r="F63" i="91"/>
  <c r="E63" i="91"/>
  <c r="D63" i="91"/>
  <c r="H62" i="91"/>
  <c r="G62" i="91"/>
  <c r="F62" i="91"/>
  <c r="E62" i="91"/>
  <c r="D62" i="91"/>
  <c r="C60" i="91"/>
  <c r="C59" i="91"/>
  <c r="C57" i="91"/>
  <c r="C56" i="91"/>
  <c r="C54" i="91"/>
  <c r="C53" i="91"/>
  <c r="C51" i="91"/>
  <c r="C50" i="91"/>
  <c r="C48" i="91"/>
  <c r="C47" i="91"/>
  <c r="C45" i="91"/>
  <c r="C44" i="91"/>
  <c r="C42" i="91"/>
  <c r="C41" i="91"/>
  <c r="C39" i="91"/>
  <c r="C38" i="91"/>
  <c r="C36" i="91"/>
  <c r="C35" i="91"/>
  <c r="C33" i="91"/>
  <c r="C32" i="91"/>
  <c r="C30" i="91"/>
  <c r="C29" i="91"/>
  <c r="C27" i="91"/>
  <c r="C26" i="91"/>
  <c r="C24" i="91"/>
  <c r="C23" i="91"/>
  <c r="C21" i="91"/>
  <c r="C20" i="91"/>
  <c r="C18" i="91"/>
  <c r="C17" i="91"/>
  <c r="C15" i="91"/>
  <c r="C14" i="91"/>
  <c r="C12" i="91"/>
  <c r="C11" i="91"/>
  <c r="C9" i="91"/>
  <c r="C8" i="91"/>
  <c r="G63" i="90"/>
  <c r="F63" i="90"/>
  <c r="E63" i="90"/>
  <c r="D63" i="90"/>
  <c r="G62" i="90"/>
  <c r="F62" i="90"/>
  <c r="E62" i="90"/>
  <c r="D62" i="90"/>
  <c r="C60" i="90"/>
  <c r="C59" i="90"/>
  <c r="C57" i="90"/>
  <c r="C56" i="90"/>
  <c r="C54" i="90"/>
  <c r="C53" i="90"/>
  <c r="C51" i="90"/>
  <c r="C50" i="90"/>
  <c r="C48" i="90"/>
  <c r="C47" i="90"/>
  <c r="C45" i="90"/>
  <c r="C44" i="90"/>
  <c r="C42" i="90"/>
  <c r="C41" i="90"/>
  <c r="C39" i="90"/>
  <c r="C38" i="90"/>
  <c r="C36" i="90"/>
  <c r="C35" i="90"/>
  <c r="C33" i="90"/>
  <c r="C32" i="90"/>
  <c r="C30" i="90"/>
  <c r="C29" i="90"/>
  <c r="C27" i="90"/>
  <c r="C26" i="90"/>
  <c r="C24" i="90"/>
  <c r="C23" i="90"/>
  <c r="C21" i="90"/>
  <c r="C20" i="90"/>
  <c r="C18" i="90"/>
  <c r="C17" i="90"/>
  <c r="C15" i="90"/>
  <c r="C14" i="90"/>
  <c r="C9" i="90"/>
  <c r="C8" i="90"/>
  <c r="C25" i="88"/>
  <c r="C24" i="88"/>
  <c r="C23" i="88"/>
  <c r="C22" i="88"/>
  <c r="C21" i="88"/>
  <c r="C20" i="88"/>
  <c r="C19" i="88"/>
  <c r="C18" i="88"/>
  <c r="C17" i="88"/>
  <c r="C16" i="88"/>
  <c r="C15" i="88"/>
  <c r="C14" i="88"/>
  <c r="C13" i="88"/>
  <c r="C12" i="88"/>
  <c r="C11" i="88"/>
  <c r="C10" i="88"/>
  <c r="C9" i="88"/>
  <c r="C8" i="88"/>
  <c r="C7" i="88"/>
  <c r="B11" i="86"/>
  <c r="A25" i="86"/>
  <c r="B9" i="86"/>
  <c r="C25" i="86"/>
  <c r="B8" i="86"/>
  <c r="D25" i="86"/>
  <c r="B7" i="86"/>
  <c r="E25" i="86"/>
  <c r="B6" i="86"/>
  <c r="N26" i="85"/>
  <c r="M26" i="85"/>
  <c r="J26" i="85"/>
  <c r="I26" i="85"/>
  <c r="L25" i="85"/>
  <c r="H25" i="85"/>
  <c r="F25" i="85"/>
  <c r="D25" i="85"/>
  <c r="L24" i="85"/>
  <c r="H24" i="85"/>
  <c r="F24" i="85"/>
  <c r="D24" i="85"/>
  <c r="L23" i="85"/>
  <c r="H23" i="85"/>
  <c r="F23" i="85"/>
  <c r="D23" i="85"/>
  <c r="L22" i="85"/>
  <c r="H22" i="85"/>
  <c r="F22" i="85"/>
  <c r="D22" i="85"/>
  <c r="L21" i="85"/>
  <c r="H21" i="85"/>
  <c r="F21" i="85"/>
  <c r="D21" i="85"/>
  <c r="L20" i="85"/>
  <c r="H20" i="85"/>
  <c r="F20" i="85"/>
  <c r="D20" i="85"/>
  <c r="L19" i="85"/>
  <c r="H19" i="85"/>
  <c r="F19" i="85"/>
  <c r="D19" i="85"/>
  <c r="L18" i="85"/>
  <c r="H18" i="85"/>
  <c r="F18" i="85"/>
  <c r="D18" i="85"/>
  <c r="L17" i="85"/>
  <c r="H17" i="85"/>
  <c r="F17" i="85"/>
  <c r="D17" i="85"/>
  <c r="L16" i="85"/>
  <c r="H16" i="85"/>
  <c r="F16" i="85"/>
  <c r="D16" i="85"/>
  <c r="L15" i="85"/>
  <c r="H15" i="85"/>
  <c r="F15" i="85"/>
  <c r="D15" i="85"/>
  <c r="L14" i="85"/>
  <c r="H14" i="85"/>
  <c r="F14" i="85"/>
  <c r="D14" i="85"/>
  <c r="L13" i="85"/>
  <c r="H13" i="85"/>
  <c r="F13" i="85"/>
  <c r="D13" i="85"/>
  <c r="L12" i="85"/>
  <c r="H12" i="85"/>
  <c r="F12" i="85"/>
  <c r="D12" i="85"/>
  <c r="L11" i="85"/>
  <c r="H11" i="85"/>
  <c r="F11" i="85"/>
  <c r="D11" i="85"/>
  <c r="L10" i="85"/>
  <c r="H10" i="85"/>
  <c r="F10" i="85"/>
  <c r="D10" i="85"/>
  <c r="L9" i="85"/>
  <c r="H9" i="85"/>
  <c r="F9" i="85"/>
  <c r="D9" i="85"/>
  <c r="L8" i="85"/>
  <c r="H8" i="85"/>
  <c r="F8" i="85"/>
  <c r="D8" i="85"/>
  <c r="L7" i="85"/>
  <c r="H7" i="85"/>
  <c r="F7" i="85"/>
  <c r="D7" i="85"/>
  <c r="C50" i="83"/>
  <c r="B50" i="83"/>
  <c r="C49" i="83"/>
  <c r="B49" i="83"/>
  <c r="C48" i="83"/>
  <c r="B48" i="83"/>
  <c r="C47" i="83"/>
  <c r="B47" i="83"/>
  <c r="C46" i="83"/>
  <c r="B46" i="83"/>
  <c r="C45" i="83"/>
  <c r="B45" i="83"/>
  <c r="C44" i="83"/>
  <c r="B44" i="83"/>
  <c r="C43" i="83"/>
  <c r="B43" i="83"/>
  <c r="C42" i="83"/>
  <c r="B42" i="83"/>
  <c r="C41" i="83"/>
  <c r="B41" i="83"/>
  <c r="C40" i="83"/>
  <c r="B40" i="83"/>
  <c r="C39" i="83"/>
  <c r="B39" i="83"/>
  <c r="C38" i="83"/>
  <c r="B38" i="83"/>
  <c r="J19" i="81"/>
  <c r="I19" i="81"/>
  <c r="G19" i="81"/>
  <c r="F19" i="81"/>
  <c r="B35" i="81"/>
  <c r="C35" i="81"/>
  <c r="B34" i="81"/>
  <c r="C34" i="81"/>
  <c r="B33" i="81"/>
  <c r="C33" i="81"/>
  <c r="B32" i="81"/>
  <c r="C32" i="81"/>
  <c r="B31" i="81"/>
  <c r="C31" i="81"/>
  <c r="B30" i="81"/>
  <c r="C30" i="81"/>
  <c r="B29" i="81"/>
  <c r="C29" i="81"/>
  <c r="B28" i="81"/>
  <c r="C28" i="81"/>
  <c r="B27" i="81"/>
  <c r="C27" i="81"/>
  <c r="B26" i="81"/>
  <c r="C26" i="81"/>
  <c r="B25" i="81"/>
  <c r="C25" i="81"/>
  <c r="B24" i="81"/>
  <c r="C24" i="81"/>
  <c r="N15" i="80"/>
  <c r="M15" i="80"/>
  <c r="J15" i="80"/>
  <c r="I15" i="80"/>
  <c r="F14" i="80"/>
  <c r="D14" i="80"/>
  <c r="F13" i="80"/>
  <c r="D13" i="80"/>
  <c r="F12" i="80"/>
  <c r="D12" i="80"/>
  <c r="F11" i="80"/>
  <c r="D11" i="80"/>
  <c r="F10" i="80"/>
  <c r="D10" i="80"/>
  <c r="F9" i="80"/>
  <c r="D9" i="80"/>
  <c r="F8" i="80"/>
  <c r="D8" i="80"/>
  <c r="F7" i="80"/>
  <c r="D7" i="80"/>
  <c r="C44" i="75"/>
  <c r="C43" i="75"/>
  <c r="L44" i="74"/>
  <c r="K44" i="74"/>
  <c r="J44" i="74"/>
  <c r="I44" i="74"/>
  <c r="H44" i="74"/>
  <c r="G44" i="74"/>
  <c r="F44" i="74"/>
  <c r="E44" i="74"/>
  <c r="L43" i="74"/>
  <c r="K43" i="74"/>
  <c r="J43" i="74"/>
  <c r="I43" i="74"/>
  <c r="H43" i="74"/>
  <c r="G43" i="74"/>
  <c r="F43" i="74"/>
  <c r="E43" i="74"/>
  <c r="K16" i="71"/>
  <c r="J16" i="71"/>
  <c r="I16" i="71"/>
  <c r="H16" i="71"/>
  <c r="G16" i="71"/>
  <c r="F16" i="71"/>
  <c r="E16" i="71"/>
  <c r="D16" i="71"/>
  <c r="C16" i="71"/>
  <c r="B15" i="71"/>
  <c r="B14" i="71"/>
  <c r="B13" i="71"/>
  <c r="B12" i="71"/>
  <c r="B11" i="71"/>
  <c r="B10" i="71"/>
  <c r="B9" i="71"/>
  <c r="B8" i="71"/>
  <c r="K16" i="70"/>
  <c r="J16" i="70"/>
  <c r="I16" i="70"/>
  <c r="H16" i="70"/>
  <c r="G16" i="70"/>
  <c r="F16" i="70"/>
  <c r="E16" i="70"/>
  <c r="D16" i="70"/>
  <c r="C16" i="70"/>
  <c r="B15" i="70"/>
  <c r="B14" i="70"/>
  <c r="B13" i="70"/>
  <c r="B12" i="70"/>
  <c r="B11" i="70"/>
  <c r="B10" i="70"/>
  <c r="B9" i="70"/>
  <c r="B8" i="70"/>
  <c r="K16" i="67"/>
  <c r="J16" i="67"/>
  <c r="I16" i="67"/>
  <c r="H16" i="67"/>
  <c r="G16" i="67"/>
  <c r="F16" i="67"/>
  <c r="E16" i="67"/>
  <c r="D16" i="67"/>
  <c r="C15" i="67"/>
  <c r="C14" i="67"/>
  <c r="D28" i="67"/>
  <c r="C13" i="67"/>
  <c r="C12" i="67"/>
  <c r="C11" i="67"/>
  <c r="C10" i="67"/>
  <c r="C9" i="67"/>
  <c r="C8" i="67"/>
  <c r="K16" i="66"/>
  <c r="J16" i="66"/>
  <c r="I16" i="66"/>
  <c r="H16" i="66"/>
  <c r="G16" i="66"/>
  <c r="F16" i="66"/>
  <c r="E16" i="66"/>
  <c r="D16" i="66"/>
  <c r="C15" i="66"/>
  <c r="C21" i="67"/>
  <c r="C14" i="66"/>
  <c r="C28" i="67"/>
  <c r="C13" i="66"/>
  <c r="C27" i="67"/>
  <c r="C12" i="66"/>
  <c r="C26" i="67"/>
  <c r="C11" i="66"/>
  <c r="C25" i="67"/>
  <c r="C10" i="66"/>
  <c r="C24" i="67"/>
  <c r="C9" i="66"/>
  <c r="C23" i="67"/>
  <c r="C8" i="66"/>
  <c r="C22" i="67"/>
  <c r="J16" i="65"/>
  <c r="I16" i="65"/>
  <c r="H16" i="65"/>
  <c r="G16" i="65"/>
  <c r="F16" i="65"/>
  <c r="E16" i="65"/>
  <c r="D16" i="65"/>
  <c r="B21" i="67"/>
  <c r="B28" i="67"/>
  <c r="B27" i="67"/>
  <c r="B26" i="67"/>
  <c r="B25" i="67"/>
  <c r="B24" i="67"/>
  <c r="B23" i="67"/>
  <c r="B22" i="67"/>
  <c r="L19" i="63"/>
  <c r="K19" i="63"/>
  <c r="J19" i="63"/>
  <c r="I19" i="63"/>
  <c r="H19" i="63"/>
  <c r="G19" i="63"/>
  <c r="F19" i="63"/>
  <c r="E19" i="63"/>
  <c r="D19" i="63"/>
  <c r="C19" i="63"/>
  <c r="B18" i="63"/>
  <c r="B17" i="63"/>
  <c r="B16" i="63"/>
  <c r="B15" i="63"/>
  <c r="B14" i="63"/>
  <c r="B13" i="63"/>
  <c r="B12" i="63"/>
  <c r="B11" i="63"/>
  <c r="B10" i="63"/>
  <c r="B8" i="63"/>
  <c r="L19" i="62"/>
  <c r="K19" i="62"/>
  <c r="J19" i="62"/>
  <c r="I19" i="62"/>
  <c r="H19" i="62"/>
  <c r="G19" i="62"/>
  <c r="F19" i="62"/>
  <c r="E19" i="62"/>
  <c r="D19" i="62"/>
  <c r="C19" i="62"/>
  <c r="B18" i="62"/>
  <c r="B17" i="62"/>
  <c r="B16" i="62"/>
  <c r="B15" i="62"/>
  <c r="B14" i="62"/>
  <c r="B13" i="62"/>
  <c r="B12" i="62"/>
  <c r="B11" i="62"/>
  <c r="B10" i="62"/>
  <c r="B9" i="62"/>
  <c r="B8" i="62"/>
  <c r="K19" i="60"/>
  <c r="J19" i="60"/>
  <c r="I19" i="60"/>
  <c r="H19" i="60"/>
  <c r="G19" i="60"/>
  <c r="F19" i="60"/>
  <c r="E19" i="60"/>
  <c r="D19" i="60"/>
  <c r="C19" i="60"/>
  <c r="B18" i="60"/>
  <c r="B17" i="60"/>
  <c r="B16" i="60"/>
  <c r="B15" i="60"/>
  <c r="B14" i="60"/>
  <c r="B13" i="60"/>
  <c r="B12" i="60"/>
  <c r="B11" i="60"/>
  <c r="B10" i="60"/>
  <c r="B9" i="60"/>
  <c r="B8" i="60"/>
  <c r="K19" i="59"/>
  <c r="J19" i="59"/>
  <c r="I19" i="59"/>
  <c r="H19" i="59"/>
  <c r="F19" i="59"/>
  <c r="E19" i="59"/>
  <c r="D19" i="59"/>
  <c r="C19" i="59"/>
  <c r="B18" i="59"/>
  <c r="B17" i="59"/>
  <c r="B16" i="59"/>
  <c r="B15" i="59"/>
  <c r="B14" i="59"/>
  <c r="B13" i="59"/>
  <c r="B12" i="59"/>
  <c r="B11" i="59"/>
  <c r="B10" i="59"/>
  <c r="B9" i="59"/>
  <c r="B8" i="59"/>
  <c r="K19" i="58"/>
  <c r="J19" i="58"/>
  <c r="I19" i="58"/>
  <c r="H19" i="58"/>
  <c r="G19" i="58"/>
  <c r="F19" i="58"/>
  <c r="E19" i="58"/>
  <c r="D19" i="58"/>
  <c r="C19" i="58"/>
  <c r="B18" i="58"/>
  <c r="B17" i="58"/>
  <c r="B16" i="58"/>
  <c r="B15" i="58"/>
  <c r="B14" i="58"/>
  <c r="B13" i="58"/>
  <c r="B12" i="58"/>
  <c r="B11" i="58"/>
  <c r="B10" i="58"/>
  <c r="B9" i="58"/>
  <c r="B8" i="58"/>
  <c r="K19" i="57"/>
  <c r="J19" i="57"/>
  <c r="I19" i="57"/>
  <c r="H19" i="57"/>
  <c r="G19" i="57"/>
  <c r="F19" i="57"/>
  <c r="E19" i="57"/>
  <c r="D19" i="57"/>
  <c r="C19" i="57"/>
  <c r="B18" i="57"/>
  <c r="B17" i="57"/>
  <c r="B16" i="57"/>
  <c r="B15" i="57"/>
  <c r="B14" i="57"/>
  <c r="B13" i="57"/>
  <c r="B12" i="57"/>
  <c r="B11" i="57"/>
  <c r="B10" i="57"/>
  <c r="B9" i="57"/>
  <c r="B8" i="57"/>
  <c r="D17" i="56"/>
  <c r="L17" i="55"/>
  <c r="K17" i="55"/>
  <c r="J17" i="55"/>
  <c r="I17" i="55"/>
  <c r="H17" i="55"/>
  <c r="G17" i="55"/>
  <c r="F17" i="55"/>
  <c r="E17" i="55"/>
  <c r="D17" i="55"/>
  <c r="C17" i="55"/>
  <c r="B16" i="55"/>
  <c r="B15" i="55"/>
  <c r="B14" i="55"/>
  <c r="B13" i="55"/>
  <c r="B12" i="55"/>
  <c r="B11" i="55"/>
  <c r="B10" i="55"/>
  <c r="B9" i="55"/>
  <c r="B8" i="55"/>
  <c r="L17" i="54"/>
  <c r="I17" i="54"/>
  <c r="H17" i="54"/>
  <c r="G17" i="54"/>
  <c r="F17" i="54"/>
  <c r="E17" i="54"/>
  <c r="D17" i="54"/>
  <c r="C17" i="54"/>
  <c r="B16" i="54"/>
  <c r="B15" i="54"/>
  <c r="B14" i="54"/>
  <c r="B13" i="54"/>
  <c r="B12" i="54"/>
  <c r="B11" i="54"/>
  <c r="B10" i="54"/>
  <c r="B9" i="54"/>
  <c r="B8" i="54"/>
  <c r="J16" i="52"/>
  <c r="I16" i="52"/>
  <c r="G16" i="52"/>
  <c r="B26" i="52"/>
  <c r="B24" i="52"/>
  <c r="C24" i="52"/>
  <c r="B23" i="52"/>
  <c r="C23" i="52"/>
  <c r="B22" i="52"/>
  <c r="C22" i="52"/>
  <c r="C21" i="52"/>
  <c r="B20" i="52"/>
  <c r="C20" i="52"/>
  <c r="B19" i="52"/>
  <c r="C19" i="52"/>
  <c r="K32" i="47"/>
  <c r="E32" i="47"/>
  <c r="F32" i="47"/>
  <c r="K31" i="47"/>
  <c r="E31" i="47"/>
  <c r="F31" i="47"/>
  <c r="K33" i="47"/>
  <c r="E33" i="47"/>
  <c r="I15" i="46"/>
  <c r="H15" i="46"/>
  <c r="G15" i="46"/>
  <c r="E15" i="46"/>
  <c r="D15" i="46"/>
  <c r="C15" i="46"/>
  <c r="B14" i="46"/>
  <c r="B13" i="46"/>
  <c r="B12" i="46"/>
  <c r="B11" i="46"/>
  <c r="B10" i="46"/>
  <c r="B9" i="46"/>
  <c r="B8" i="46"/>
  <c r="B7" i="46"/>
  <c r="O32" i="42"/>
  <c r="O32" i="43"/>
  <c r="H38" i="43" s="1"/>
  <c r="H50" i="43" s="1"/>
  <c r="N32" i="42"/>
  <c r="N32" i="43"/>
  <c r="H39" i="43" s="1"/>
  <c r="M32" i="42"/>
  <c r="M32" i="43"/>
  <c r="H40" i="43"/>
  <c r="L32" i="42"/>
  <c r="L32" i="43"/>
  <c r="H41" i="43"/>
  <c r="K32" i="42"/>
  <c r="K32" i="43"/>
  <c r="H42" i="43"/>
  <c r="J32" i="42"/>
  <c r="J32" i="43"/>
  <c r="H43" i="43" s="1"/>
  <c r="I32" i="42"/>
  <c r="I32" i="43"/>
  <c r="H44" i="43" s="1"/>
  <c r="H32" i="42"/>
  <c r="H32" i="43"/>
  <c r="H45" i="43"/>
  <c r="G32" i="42"/>
  <c r="G32" i="43"/>
  <c r="H46" i="43" s="1"/>
  <c r="F32" i="42"/>
  <c r="F32" i="43"/>
  <c r="H47" i="43"/>
  <c r="E32" i="42"/>
  <c r="E32" i="43"/>
  <c r="H48" i="43"/>
  <c r="D32" i="42"/>
  <c r="D32" i="43"/>
  <c r="H49" i="43"/>
  <c r="O31" i="42"/>
  <c r="O31" i="43"/>
  <c r="G38" i="43"/>
  <c r="G50" i="43" s="1"/>
  <c r="N31" i="42"/>
  <c r="N31" i="43"/>
  <c r="G39" i="43" s="1"/>
  <c r="M31" i="42"/>
  <c r="M31" i="43"/>
  <c r="G40" i="43" s="1"/>
  <c r="L31" i="42"/>
  <c r="L31" i="43"/>
  <c r="G41" i="43"/>
  <c r="K31" i="42"/>
  <c r="K31" i="43"/>
  <c r="G42" i="43" s="1"/>
  <c r="J31" i="42"/>
  <c r="J31" i="43"/>
  <c r="G43" i="43"/>
  <c r="I31" i="42"/>
  <c r="I31" i="43"/>
  <c r="G44" i="43"/>
  <c r="H31" i="42"/>
  <c r="H31" i="43"/>
  <c r="G45" i="43"/>
  <c r="G31" i="42"/>
  <c r="G31" i="43"/>
  <c r="G46" i="43"/>
  <c r="F31" i="42"/>
  <c r="F31" i="43"/>
  <c r="G47" i="43" s="1"/>
  <c r="E31" i="42"/>
  <c r="E31" i="43"/>
  <c r="G48" i="43" s="1"/>
  <c r="D31" i="42"/>
  <c r="D31" i="43"/>
  <c r="G49" i="43"/>
  <c r="O30" i="43"/>
  <c r="N30" i="43"/>
  <c r="M30" i="43"/>
  <c r="L30" i="43"/>
  <c r="K30" i="43"/>
  <c r="J30" i="43"/>
  <c r="I30" i="43"/>
  <c r="H30" i="43"/>
  <c r="G30" i="43"/>
  <c r="F30" i="43"/>
  <c r="E30" i="43"/>
  <c r="D30" i="43"/>
  <c r="C29" i="43"/>
  <c r="C28" i="43"/>
  <c r="L27" i="43"/>
  <c r="C26" i="42"/>
  <c r="C25" i="42"/>
  <c r="C23" i="42"/>
  <c r="C23" i="43"/>
  <c r="C22" i="42"/>
  <c r="H21" i="43"/>
  <c r="E21" i="43"/>
  <c r="C20" i="42"/>
  <c r="C19" i="42"/>
  <c r="C17" i="42"/>
  <c r="C16" i="42"/>
  <c r="L15" i="43"/>
  <c r="I15" i="43"/>
  <c r="C14" i="42"/>
  <c r="C13" i="42"/>
  <c r="C11" i="42"/>
  <c r="C10" i="42"/>
  <c r="C8" i="42"/>
  <c r="C7" i="42"/>
  <c r="H15" i="43"/>
  <c r="B11" i="39"/>
  <c r="G11" i="39"/>
  <c r="B8" i="39"/>
  <c r="B7" i="39"/>
  <c r="F25" i="86"/>
  <c r="C61" i="90"/>
  <c r="C58" i="90"/>
  <c r="C55" i="90"/>
  <c r="C52" i="90"/>
  <c r="C49" i="90"/>
  <c r="C46" i="90"/>
  <c r="C43" i="90"/>
  <c r="C40" i="90"/>
  <c r="C37" i="90"/>
  <c r="C34" i="90"/>
  <c r="C31" i="90"/>
  <c r="C28" i="90"/>
  <c r="C25" i="90"/>
  <c r="C22" i="90"/>
  <c r="C19" i="90"/>
  <c r="C16" i="90"/>
  <c r="C10" i="90"/>
  <c r="L39" i="75"/>
  <c r="C12" i="75"/>
  <c r="C9" i="75"/>
  <c r="C15" i="75"/>
  <c r="C18" i="75"/>
  <c r="C21" i="75"/>
  <c r="C33" i="75"/>
  <c r="C36" i="75"/>
  <c r="C24" i="75"/>
  <c r="C16" i="47"/>
  <c r="C22" i="47"/>
  <c r="C28" i="47"/>
  <c r="C24" i="47"/>
  <c r="C20" i="47"/>
  <c r="C18" i="47"/>
  <c r="C14" i="47"/>
  <c r="C30" i="47"/>
  <c r="D15" i="43"/>
  <c r="E15" i="43"/>
  <c r="K27" i="43"/>
  <c r="N21" i="43"/>
  <c r="F27" i="43"/>
  <c r="N27" i="43"/>
  <c r="C7" i="47"/>
  <c r="C10" i="47"/>
  <c r="C29" i="47"/>
  <c r="B20" i="116"/>
  <c r="B24" i="116"/>
  <c r="B25" i="116"/>
  <c r="B28" i="116"/>
  <c r="B29" i="116"/>
  <c r="B30" i="116"/>
  <c r="B31" i="116"/>
  <c r="B23" i="85"/>
  <c r="B13" i="116"/>
  <c r="B18" i="116"/>
  <c r="B12" i="80"/>
  <c r="B9" i="114"/>
  <c r="G25" i="86"/>
  <c r="B26" i="86"/>
  <c r="B17" i="54"/>
  <c r="C25" i="47"/>
  <c r="C26" i="47"/>
  <c r="C23" i="47"/>
  <c r="C19" i="47"/>
  <c r="C21" i="47"/>
  <c r="C17" i="47"/>
  <c r="C13" i="47"/>
  <c r="C15" i="47"/>
  <c r="C11" i="47"/>
  <c r="C8" i="47"/>
  <c r="C19" i="43"/>
  <c r="J21" i="43"/>
  <c r="O21" i="43"/>
  <c r="H18" i="43"/>
  <c r="L18" i="43"/>
  <c r="I18" i="43"/>
  <c r="M18" i="43"/>
  <c r="C13" i="43"/>
  <c r="C14" i="43"/>
  <c r="G15" i="43"/>
  <c r="K15" i="43"/>
  <c r="O15" i="43"/>
  <c r="D12" i="43"/>
  <c r="H12" i="43"/>
  <c r="L12" i="43"/>
  <c r="E12" i="43"/>
  <c r="I12" i="43"/>
  <c r="M12" i="43"/>
  <c r="D27" i="43"/>
  <c r="H27" i="43"/>
  <c r="E27" i="43"/>
  <c r="M27" i="43"/>
  <c r="C22" i="43"/>
  <c r="F24" i="43"/>
  <c r="J24" i="43"/>
  <c r="N24" i="43"/>
  <c r="E24" i="43"/>
  <c r="M24" i="43"/>
  <c r="D24" i="43"/>
  <c r="G24" i="43"/>
  <c r="K24" i="43"/>
  <c r="O24" i="43"/>
  <c r="D21" i="43"/>
  <c r="L21" i="43"/>
  <c r="G21" i="43"/>
  <c r="K21" i="43"/>
  <c r="F21" i="43"/>
  <c r="I21" i="43"/>
  <c r="M21" i="43"/>
  <c r="E18" i="43"/>
  <c r="D18" i="43"/>
  <c r="O18" i="43"/>
  <c r="F15" i="43"/>
  <c r="J15" i="43"/>
  <c r="N15" i="43"/>
  <c r="M15" i="43"/>
  <c r="D22" i="67"/>
  <c r="D25" i="67"/>
  <c r="D21" i="67"/>
  <c r="D26" i="67"/>
  <c r="D24" i="67"/>
  <c r="D23" i="67"/>
  <c r="D27" i="67"/>
  <c r="B12" i="120"/>
  <c r="B15" i="116"/>
  <c r="B27" i="116"/>
  <c r="B21" i="116"/>
  <c r="B16" i="116"/>
  <c r="B12" i="116"/>
  <c r="B23" i="116"/>
  <c r="B14" i="116"/>
  <c r="B11" i="116"/>
  <c r="B10" i="116"/>
  <c r="B9" i="116"/>
  <c r="D32" i="116"/>
  <c r="B26" i="116"/>
  <c r="C32" i="116"/>
  <c r="B8" i="114"/>
  <c r="B11" i="114"/>
  <c r="B12" i="114"/>
  <c r="B13" i="114"/>
  <c r="B14" i="114"/>
  <c r="D15" i="114"/>
  <c r="H64" i="91"/>
  <c r="D64" i="90"/>
  <c r="B16" i="85"/>
  <c r="B20" i="85"/>
  <c r="B12" i="85"/>
  <c r="B7" i="85"/>
  <c r="L26" i="85"/>
  <c r="K21" i="85"/>
  <c r="B8" i="85"/>
  <c r="B10" i="85"/>
  <c r="B15" i="85"/>
  <c r="B17" i="85"/>
  <c r="B19" i="85"/>
  <c r="B24" i="85"/>
  <c r="B25" i="85"/>
  <c r="B11" i="80"/>
  <c r="B9" i="80"/>
  <c r="B7" i="80"/>
  <c r="B8" i="80"/>
  <c r="K39" i="75"/>
  <c r="K45" i="75"/>
  <c r="G39" i="75"/>
  <c r="G45" i="75"/>
  <c r="C42" i="75"/>
  <c r="L45" i="75"/>
  <c r="F39" i="75"/>
  <c r="F45" i="75"/>
  <c r="J39" i="75"/>
  <c r="J45" i="75"/>
  <c r="D39" i="75"/>
  <c r="D45" i="75"/>
  <c r="H39" i="75"/>
  <c r="H45" i="75"/>
  <c r="E39" i="75"/>
  <c r="E45" i="75"/>
  <c r="I39" i="75"/>
  <c r="I45" i="75"/>
  <c r="C39" i="75"/>
  <c r="C45" i="75"/>
  <c r="K45" i="74"/>
  <c r="G45" i="74"/>
  <c r="F16" i="69"/>
  <c r="J16" i="69"/>
  <c r="H16" i="69"/>
  <c r="D16" i="69"/>
  <c r="B19" i="63"/>
  <c r="B19" i="59"/>
  <c r="I27" i="43"/>
  <c r="C20" i="43"/>
  <c r="C11" i="43"/>
  <c r="G12" i="43"/>
  <c r="K12" i="43"/>
  <c r="O12" i="43"/>
  <c r="C10" i="43"/>
  <c r="F12" i="43"/>
  <c r="J12" i="43"/>
  <c r="N12" i="43"/>
  <c r="C17" i="43"/>
  <c r="G18" i="43"/>
  <c r="K18" i="43"/>
  <c r="C16" i="43"/>
  <c r="F18" i="43"/>
  <c r="J18" i="43"/>
  <c r="N18" i="43"/>
  <c r="H24" i="43"/>
  <c r="L24" i="43"/>
  <c r="I24" i="43"/>
  <c r="C25" i="43"/>
  <c r="J27" i="43"/>
  <c r="C26" i="43"/>
  <c r="G27" i="43"/>
  <c r="O27" i="43"/>
  <c r="C7" i="43"/>
  <c r="C8" i="43"/>
  <c r="O9" i="43"/>
  <c r="N9" i="43"/>
  <c r="M9" i="43"/>
  <c r="L9" i="43"/>
  <c r="K9" i="43"/>
  <c r="J9" i="43"/>
  <c r="I9" i="43"/>
  <c r="H9" i="43"/>
  <c r="G9" i="43"/>
  <c r="F9" i="43"/>
  <c r="E9" i="43"/>
  <c r="D9" i="43"/>
  <c r="B15" i="146"/>
  <c r="K11" i="39"/>
  <c r="C11" i="39"/>
  <c r="E11" i="39"/>
  <c r="H17" i="56"/>
  <c r="I31" i="47"/>
  <c r="C31" i="47"/>
  <c r="I32" i="47"/>
  <c r="C32" i="47"/>
  <c r="B15" i="46"/>
  <c r="C27" i="42"/>
  <c r="C45" i="43"/>
  <c r="C21" i="42"/>
  <c r="C43" i="43"/>
  <c r="I33" i="42"/>
  <c r="E33" i="42"/>
  <c r="M33" i="42"/>
  <c r="E7" i="39"/>
  <c r="K7" i="39"/>
  <c r="C7" i="39"/>
  <c r="G7" i="39"/>
  <c r="C8" i="39"/>
  <c r="E8" i="39"/>
  <c r="K8" i="39"/>
  <c r="G8" i="39"/>
  <c r="B12" i="39"/>
  <c r="B40" i="43"/>
  <c r="B41" i="43"/>
  <c r="D33" i="42"/>
  <c r="H33" i="42"/>
  <c r="L33" i="42"/>
  <c r="C15" i="42"/>
  <c r="C41" i="43"/>
  <c r="F15" i="46"/>
  <c r="D16" i="52"/>
  <c r="B45" i="43"/>
  <c r="F33" i="42"/>
  <c r="J33" i="42"/>
  <c r="N33" i="42"/>
  <c r="C12" i="42"/>
  <c r="C40" i="43"/>
  <c r="C18" i="42"/>
  <c r="C42" i="43"/>
  <c r="E16" i="52"/>
  <c r="B17" i="55"/>
  <c r="B19" i="62"/>
  <c r="B16" i="70"/>
  <c r="B10" i="39"/>
  <c r="B44" i="43"/>
  <c r="C9" i="42"/>
  <c r="C39" i="43"/>
  <c r="C24" i="42"/>
  <c r="C44" i="43"/>
  <c r="C30" i="42"/>
  <c r="C30" i="43"/>
  <c r="C31" i="42"/>
  <c r="C31" i="43"/>
  <c r="C32" i="42"/>
  <c r="C32" i="43"/>
  <c r="F33" i="47"/>
  <c r="C16" i="52"/>
  <c r="B19" i="57"/>
  <c r="B19" i="58"/>
  <c r="B19" i="60"/>
  <c r="B16" i="71"/>
  <c r="E45" i="74"/>
  <c r="I45" i="74"/>
  <c r="H26" i="85"/>
  <c r="G10" i="85"/>
  <c r="B13" i="85"/>
  <c r="E64" i="91"/>
  <c r="G13" i="92"/>
  <c r="G19" i="92"/>
  <c r="G25" i="92"/>
  <c r="G31" i="92"/>
  <c r="G37" i="92"/>
  <c r="E46" i="92"/>
  <c r="G49" i="92"/>
  <c r="E52" i="92"/>
  <c r="G61" i="92"/>
  <c r="C15" i="114"/>
  <c r="H15" i="114"/>
  <c r="B10" i="114"/>
  <c r="B17" i="116"/>
  <c r="B32" i="117"/>
  <c r="F26" i="85"/>
  <c r="E11" i="85"/>
  <c r="B11" i="85"/>
  <c r="E15" i="114"/>
  <c r="E32" i="116"/>
  <c r="H45" i="74"/>
  <c r="L45" i="74"/>
  <c r="F45" i="74"/>
  <c r="J45" i="74"/>
  <c r="B13" i="80"/>
  <c r="B14" i="80"/>
  <c r="B21" i="85"/>
  <c r="F64" i="90"/>
  <c r="C10" i="91"/>
  <c r="D64" i="91"/>
  <c r="C22" i="91"/>
  <c r="C34" i="91"/>
  <c r="C46" i="91"/>
  <c r="C58" i="91"/>
  <c r="B7" i="114"/>
  <c r="B8" i="116"/>
  <c r="H32" i="116"/>
  <c r="B22" i="116"/>
  <c r="B32" i="118"/>
  <c r="L17" i="56"/>
  <c r="L32" i="119"/>
  <c r="B15" i="119"/>
  <c r="B25" i="119"/>
  <c r="B26" i="119"/>
  <c r="B27" i="119"/>
  <c r="B28" i="119"/>
  <c r="B29" i="119"/>
  <c r="C19" i="64"/>
  <c r="G19" i="64"/>
  <c r="K19" i="64"/>
  <c r="B10" i="64"/>
  <c r="F16" i="92"/>
  <c r="D19" i="92"/>
  <c r="H19" i="92"/>
  <c r="F22" i="92"/>
  <c r="F28" i="92"/>
  <c r="D31" i="92"/>
  <c r="H31" i="92"/>
  <c r="F34" i="92"/>
  <c r="F40" i="92"/>
  <c r="D43" i="92"/>
  <c r="H43" i="92"/>
  <c r="D49" i="92"/>
  <c r="H49" i="92"/>
  <c r="D55" i="92"/>
  <c r="H55" i="92"/>
  <c r="D61" i="92"/>
  <c r="H61" i="92"/>
  <c r="C45" i="92"/>
  <c r="E58" i="92"/>
  <c r="I22" i="98"/>
  <c r="F22" i="98"/>
  <c r="E22" i="98"/>
  <c r="C62" i="91"/>
  <c r="C13" i="91"/>
  <c r="C25" i="91"/>
  <c r="C37" i="91"/>
  <c r="C49" i="91"/>
  <c r="C61" i="91"/>
  <c r="C54" i="92"/>
  <c r="F61" i="92"/>
  <c r="C60" i="92"/>
  <c r="C16" i="91"/>
  <c r="C28" i="91"/>
  <c r="C40" i="91"/>
  <c r="C52" i="91"/>
  <c r="G52" i="92"/>
  <c r="C63" i="91"/>
  <c r="G64" i="91"/>
  <c r="C19" i="91"/>
  <c r="C31" i="91"/>
  <c r="C43" i="91"/>
  <c r="C55" i="91"/>
  <c r="G64" i="90"/>
  <c r="D62" i="92"/>
  <c r="G63" i="92"/>
  <c r="F13" i="92"/>
  <c r="D16" i="92"/>
  <c r="H16" i="92"/>
  <c r="D22" i="92"/>
  <c r="H22" i="92"/>
  <c r="F25" i="92"/>
  <c r="D28" i="92"/>
  <c r="F49" i="92"/>
  <c r="F55" i="92"/>
  <c r="G58" i="92"/>
  <c r="E55" i="92"/>
  <c r="E64" i="90"/>
  <c r="D26" i="85"/>
  <c r="C8" i="85"/>
  <c r="E19" i="81"/>
  <c r="H19" i="81"/>
  <c r="H15" i="80"/>
  <c r="F15" i="80"/>
  <c r="E14" i="80"/>
  <c r="D15" i="80"/>
  <c r="C7" i="80"/>
  <c r="L15" i="80"/>
  <c r="C57" i="92"/>
  <c r="B21" i="119"/>
  <c r="F19" i="64"/>
  <c r="J19" i="64"/>
  <c r="F16" i="72"/>
  <c r="J16" i="72"/>
  <c r="B20" i="119"/>
  <c r="F17" i="56"/>
  <c r="J17" i="56"/>
  <c r="H28" i="92"/>
  <c r="D34" i="92"/>
  <c r="H34" i="92"/>
  <c r="F37" i="92"/>
  <c r="D40" i="92"/>
  <c r="H40" i="92"/>
  <c r="F43" i="92"/>
  <c r="C48" i="92"/>
  <c r="B11" i="119"/>
  <c r="B14" i="119"/>
  <c r="B14" i="56"/>
  <c r="E13" i="92"/>
  <c r="E19" i="92"/>
  <c r="C18" i="92"/>
  <c r="E25" i="92"/>
  <c r="C24" i="92"/>
  <c r="E31" i="92"/>
  <c r="C30" i="92"/>
  <c r="E37" i="92"/>
  <c r="C36" i="92"/>
  <c r="G46" i="92"/>
  <c r="B13" i="56"/>
  <c r="G16" i="69"/>
  <c r="K16" i="69"/>
  <c r="B11" i="72"/>
  <c r="B15" i="72"/>
  <c r="E62" i="92"/>
  <c r="D63" i="92"/>
  <c r="C14" i="92"/>
  <c r="G16" i="92"/>
  <c r="E22" i="92"/>
  <c r="C21" i="92"/>
  <c r="C26" i="92"/>
  <c r="G28" i="92"/>
  <c r="E34" i="92"/>
  <c r="C33" i="92"/>
  <c r="C38" i="92"/>
  <c r="G40" i="92"/>
  <c r="E43" i="92"/>
  <c r="F46" i="92"/>
  <c r="D52" i="92"/>
  <c r="H52" i="92"/>
  <c r="F58" i="92"/>
  <c r="B8" i="119"/>
  <c r="I32" i="119"/>
  <c r="M32" i="119"/>
  <c r="B17" i="119"/>
  <c r="B18" i="119"/>
  <c r="B30" i="119"/>
  <c r="B31" i="119"/>
  <c r="D32" i="119"/>
  <c r="B13" i="119"/>
  <c r="C17" i="56"/>
  <c r="G17" i="56"/>
  <c r="K17" i="56"/>
  <c r="B11" i="64"/>
  <c r="E16" i="72"/>
  <c r="I16" i="72"/>
  <c r="B14" i="72"/>
  <c r="C8" i="92"/>
  <c r="G62" i="92"/>
  <c r="F63" i="92"/>
  <c r="E16" i="92"/>
  <c r="C15" i="92"/>
  <c r="C20" i="92"/>
  <c r="G22" i="92"/>
  <c r="E28" i="92"/>
  <c r="C27" i="92"/>
  <c r="C32" i="92"/>
  <c r="G34" i="92"/>
  <c r="E40" i="92"/>
  <c r="C39" i="92"/>
  <c r="G43" i="92"/>
  <c r="C42" i="92"/>
  <c r="D46" i="92"/>
  <c r="H46" i="92"/>
  <c r="F52" i="92"/>
  <c r="D58" i="92"/>
  <c r="H58" i="92"/>
  <c r="C32" i="119"/>
  <c r="G32" i="119"/>
  <c r="K32" i="119"/>
  <c r="B9" i="119"/>
  <c r="B10" i="119"/>
  <c r="B16" i="119"/>
  <c r="B22" i="119"/>
  <c r="B23" i="119"/>
  <c r="B24" i="119"/>
  <c r="C50" i="92"/>
  <c r="B15" i="64"/>
  <c r="B17" i="64"/>
  <c r="D16" i="72"/>
  <c r="H16" i="72"/>
  <c r="B12" i="72"/>
  <c r="F62" i="92"/>
  <c r="E63" i="92"/>
  <c r="D13" i="92"/>
  <c r="F19" i="92"/>
  <c r="D25" i="92"/>
  <c r="H25" i="92"/>
  <c r="F31" i="92"/>
  <c r="D37" i="92"/>
  <c r="H37" i="92"/>
  <c r="C44" i="92"/>
  <c r="E49" i="92"/>
  <c r="C51" i="92"/>
  <c r="G55" i="92"/>
  <c r="C56" i="92"/>
  <c r="E61" i="92"/>
  <c r="F32" i="119"/>
  <c r="J32" i="119"/>
  <c r="B12" i="119"/>
  <c r="B10" i="80"/>
  <c r="D19" i="81"/>
  <c r="B14" i="85"/>
  <c r="B18" i="85"/>
  <c r="B22" i="85"/>
  <c r="C9" i="92"/>
  <c r="E10" i="92"/>
  <c r="C17" i="92"/>
  <c r="C23" i="92"/>
  <c r="C29" i="92"/>
  <c r="C35" i="92"/>
  <c r="C41" i="92"/>
  <c r="C47" i="92"/>
  <c r="C53" i="92"/>
  <c r="C59" i="92"/>
  <c r="C19" i="81"/>
  <c r="B9" i="85"/>
  <c r="F64" i="91"/>
  <c r="D10" i="92"/>
  <c r="H10" i="92"/>
  <c r="G10" i="92"/>
  <c r="F10" i="92"/>
  <c r="D22" i="98"/>
  <c r="E32" i="119"/>
  <c r="E17" i="56"/>
  <c r="I17" i="56"/>
  <c r="B11" i="56"/>
  <c r="B16" i="56"/>
  <c r="B13" i="64"/>
  <c r="B18" i="64"/>
  <c r="B10" i="72"/>
  <c r="B13" i="72"/>
  <c r="E19" i="64"/>
  <c r="I19" i="64"/>
  <c r="B16" i="64"/>
  <c r="B9" i="72"/>
  <c r="B9" i="56"/>
  <c r="B10" i="56"/>
  <c r="B12" i="56"/>
  <c r="B15" i="56"/>
  <c r="D19" i="64"/>
  <c r="H19" i="64"/>
  <c r="L19" i="64"/>
  <c r="B12" i="64"/>
  <c r="B14" i="64"/>
  <c r="E16" i="69"/>
  <c r="I16" i="69"/>
  <c r="B8" i="72"/>
  <c r="G16" i="72"/>
  <c r="K16" i="72"/>
  <c r="I33" i="47"/>
  <c r="B9" i="39"/>
  <c r="B42" i="43"/>
  <c r="C12" i="47"/>
  <c r="C27" i="47"/>
  <c r="H16" i="52"/>
  <c r="C16" i="67"/>
  <c r="B14" i="67"/>
  <c r="B39" i="43"/>
  <c r="B43" i="43"/>
  <c r="C9" i="47"/>
  <c r="B8" i="56"/>
  <c r="C8" i="69"/>
  <c r="G33" i="42"/>
  <c r="K33" i="42"/>
  <c r="O33" i="42"/>
  <c r="C16" i="65"/>
  <c r="G17" i="65"/>
  <c r="C16" i="72"/>
  <c r="C16" i="66"/>
  <c r="H17" i="66"/>
  <c r="K7" i="80"/>
  <c r="K9" i="80"/>
  <c r="K11" i="80"/>
  <c r="K13" i="80"/>
  <c r="K8" i="80"/>
  <c r="K10" i="80"/>
  <c r="K12" i="80"/>
  <c r="K14" i="80"/>
  <c r="G7" i="80"/>
  <c r="G9" i="80"/>
  <c r="G11" i="80"/>
  <c r="G13" i="80"/>
  <c r="G8" i="80"/>
  <c r="G10" i="80"/>
  <c r="G12" i="80"/>
  <c r="G14" i="80"/>
  <c r="C9" i="80"/>
  <c r="E13" i="80"/>
  <c r="C14" i="80"/>
  <c r="H20" i="93"/>
  <c r="B22" i="93"/>
  <c r="B18" i="93"/>
  <c r="B19" i="93"/>
  <c r="B17" i="93"/>
  <c r="B20" i="93"/>
  <c r="B21" i="93"/>
  <c r="E14" i="85"/>
  <c r="E15" i="85"/>
  <c r="E13" i="85"/>
  <c r="E20" i="85"/>
  <c r="E8" i="85"/>
  <c r="C37" i="83"/>
  <c r="H19" i="93"/>
  <c r="H18" i="93"/>
  <c r="H22" i="93"/>
  <c r="D26" i="86"/>
  <c r="C26" i="86"/>
  <c r="E7" i="80"/>
  <c r="H21" i="93"/>
  <c r="H17" i="93"/>
  <c r="E26" i="86"/>
  <c r="A26" i="86"/>
  <c r="F26" i="86"/>
  <c r="B37" i="83"/>
  <c r="C33" i="47"/>
  <c r="C46" i="43"/>
  <c r="B46" i="43"/>
  <c r="B48" i="43"/>
  <c r="B32" i="116"/>
  <c r="B15" i="114"/>
  <c r="C16" i="92"/>
  <c r="G9" i="85"/>
  <c r="G25" i="85"/>
  <c r="C16" i="85"/>
  <c r="G17" i="85"/>
  <c r="G16" i="85"/>
  <c r="G22" i="85"/>
  <c r="G15" i="85"/>
  <c r="K14" i="85"/>
  <c r="K15" i="85"/>
  <c r="K13" i="85"/>
  <c r="K12" i="85"/>
  <c r="K8" i="85"/>
  <c r="K23" i="85"/>
  <c r="K22" i="85"/>
  <c r="K24" i="85"/>
  <c r="K11" i="85"/>
  <c r="K20" i="85"/>
  <c r="K10" i="85"/>
  <c r="K9" i="85"/>
  <c r="K25" i="85"/>
  <c r="K16" i="85"/>
  <c r="K7" i="85"/>
  <c r="K19" i="85"/>
  <c r="K18" i="85"/>
  <c r="K17" i="85"/>
  <c r="E19" i="85"/>
  <c r="E23" i="85"/>
  <c r="E18" i="85"/>
  <c r="E10" i="85"/>
  <c r="E9" i="85"/>
  <c r="E25" i="85"/>
  <c r="E16" i="85"/>
  <c r="E12" i="85"/>
  <c r="E17" i="85"/>
  <c r="E7" i="85"/>
  <c r="C15" i="85"/>
  <c r="E22" i="85"/>
  <c r="E21" i="85"/>
  <c r="E24" i="85"/>
  <c r="B26" i="85"/>
  <c r="C25" i="85"/>
  <c r="C17" i="85"/>
  <c r="C9" i="85"/>
  <c r="G21" i="85"/>
  <c r="G14" i="85"/>
  <c r="C20" i="85"/>
  <c r="C19" i="85"/>
  <c r="G24" i="85"/>
  <c r="G20" i="85"/>
  <c r="G19" i="85"/>
  <c r="C24" i="85"/>
  <c r="G13" i="85"/>
  <c r="C7" i="85"/>
  <c r="C23" i="85"/>
  <c r="G8" i="85"/>
  <c r="G7" i="85"/>
  <c r="G23" i="85"/>
  <c r="C21" i="85"/>
  <c r="C13" i="85"/>
  <c r="C18" i="85"/>
  <c r="C12" i="85"/>
  <c r="C11" i="85"/>
  <c r="C10" i="85"/>
  <c r="G18" i="85"/>
  <c r="G12" i="85"/>
  <c r="G11" i="85"/>
  <c r="B15" i="80"/>
  <c r="E10" i="80"/>
  <c r="E8" i="80"/>
  <c r="E9" i="80"/>
  <c r="C12" i="80"/>
  <c r="C8" i="80"/>
  <c r="C11" i="80"/>
  <c r="C10" i="80"/>
  <c r="M33" i="43"/>
  <c r="O33" i="43"/>
  <c r="N33" i="43"/>
  <c r="L33" i="43"/>
  <c r="K33" i="43"/>
  <c r="J33" i="43"/>
  <c r="I33" i="43"/>
  <c r="H33" i="43"/>
  <c r="G33" i="43"/>
  <c r="F33" i="43"/>
  <c r="E33" i="43"/>
  <c r="C27" i="43"/>
  <c r="C24" i="43"/>
  <c r="C21" i="43"/>
  <c r="C18" i="43"/>
  <c r="C15" i="43"/>
  <c r="C12" i="43"/>
  <c r="D33" i="43"/>
  <c r="C9" i="43"/>
  <c r="G12" i="39"/>
  <c r="C12" i="39"/>
  <c r="E12" i="39"/>
  <c r="K12" i="39"/>
  <c r="G10" i="39"/>
  <c r="E10" i="39"/>
  <c r="K10" i="39"/>
  <c r="C10" i="39"/>
  <c r="B16" i="52"/>
  <c r="C9" i="39"/>
  <c r="G9" i="39"/>
  <c r="E9" i="39"/>
  <c r="K9" i="39"/>
  <c r="D17" i="66"/>
  <c r="B12" i="66"/>
  <c r="B8" i="65"/>
  <c r="K17" i="66"/>
  <c r="E12" i="80"/>
  <c r="C22" i="85"/>
  <c r="C64" i="91"/>
  <c r="B14" i="66"/>
  <c r="C33" i="42"/>
  <c r="J17" i="65"/>
  <c r="E17" i="67"/>
  <c r="B16" i="72"/>
  <c r="C13" i="80"/>
  <c r="C28" i="92"/>
  <c r="B17" i="56"/>
  <c r="C61" i="92"/>
  <c r="C49" i="92"/>
  <c r="B32" i="119"/>
  <c r="C52" i="92"/>
  <c r="C25" i="92"/>
  <c r="C43" i="92"/>
  <c r="C31" i="92"/>
  <c r="C37" i="92"/>
  <c r="C19" i="92"/>
  <c r="G64" i="92"/>
  <c r="C40" i="92"/>
  <c r="F64" i="92"/>
  <c r="E64" i="92"/>
  <c r="C55" i="92"/>
  <c r="C34" i="92"/>
  <c r="C14" i="85"/>
  <c r="B19" i="81"/>
  <c r="E11" i="80"/>
  <c r="B19" i="64"/>
  <c r="C22" i="92"/>
  <c r="C58" i="92"/>
  <c r="C46" i="92"/>
  <c r="C22" i="98"/>
  <c r="C10" i="92"/>
  <c r="D64" i="92"/>
  <c r="B11" i="65"/>
  <c r="B10" i="66"/>
  <c r="H17" i="67"/>
  <c r="H17" i="65"/>
  <c r="I17" i="66"/>
  <c r="J17" i="67"/>
  <c r="F17" i="65"/>
  <c r="G17" i="66"/>
  <c r="C16" i="69"/>
  <c r="B12" i="65"/>
  <c r="I17" i="67"/>
  <c r="B10" i="65"/>
  <c r="J17" i="66"/>
  <c r="F17" i="66"/>
  <c r="B15" i="66"/>
  <c r="B13" i="66"/>
  <c r="B11" i="66"/>
  <c r="B9" i="66"/>
  <c r="I17" i="65"/>
  <c r="E17" i="65"/>
  <c r="B15" i="65"/>
  <c r="B13" i="65"/>
  <c r="B9" i="65"/>
  <c r="K17" i="67"/>
  <c r="G17" i="67"/>
  <c r="B15" i="67"/>
  <c r="B13" i="67"/>
  <c r="B11" i="67"/>
  <c r="B9" i="67"/>
  <c r="B12" i="67"/>
  <c r="B10" i="67"/>
  <c r="B8" i="67"/>
  <c r="B8" i="66"/>
  <c r="D17" i="67"/>
  <c r="D17" i="65"/>
  <c r="E17" i="66"/>
  <c r="F17" i="67"/>
  <c r="B14" i="65"/>
  <c r="K17" i="65"/>
  <c r="G26" i="86"/>
  <c r="K26" i="85"/>
  <c r="E26" i="85"/>
  <c r="G26" i="85"/>
  <c r="C26" i="85"/>
  <c r="E15" i="80"/>
  <c r="C15" i="80"/>
  <c r="C17" i="66"/>
  <c r="C33" i="43"/>
  <c r="B16" i="65"/>
  <c r="G15" i="80"/>
  <c r="K15" i="80"/>
  <c r="K17" i="69"/>
  <c r="B10" i="69"/>
  <c r="E17" i="69"/>
  <c r="B9" i="69"/>
  <c r="F17" i="69"/>
  <c r="D17" i="69"/>
  <c r="G17" i="69"/>
  <c r="J17" i="69"/>
  <c r="H17" i="69"/>
  <c r="B11" i="69"/>
  <c r="B12" i="69"/>
  <c r="B13" i="69"/>
  <c r="I17" i="69"/>
  <c r="B14" i="69"/>
  <c r="B15" i="69"/>
  <c r="C17" i="67"/>
  <c r="B16" i="67"/>
  <c r="B16" i="66"/>
  <c r="B8" i="69"/>
  <c r="C17" i="69"/>
  <c r="B16" i="69"/>
  <c r="H62" i="90"/>
  <c r="C11" i="90"/>
  <c r="C62" i="90"/>
  <c r="H11" i="92"/>
  <c r="H62" i="92"/>
  <c r="C11" i="92"/>
  <c r="C62" i="92"/>
  <c r="H63" i="90"/>
  <c r="H12" i="92"/>
  <c r="H13" i="92"/>
  <c r="C12" i="90"/>
  <c r="C63" i="90"/>
  <c r="C13" i="90"/>
  <c r="H64" i="92"/>
  <c r="C13" i="92"/>
  <c r="C64" i="92"/>
  <c r="H63" i="92"/>
  <c r="C64" i="90"/>
  <c r="C12" i="92"/>
  <c r="C63" i="92"/>
  <c r="H13" i="90"/>
  <c r="H64" i="90"/>
  <c r="O133" i="176" l="1"/>
  <c r="G133" i="176"/>
  <c r="W133" i="176"/>
  <c r="Q133" i="176"/>
  <c r="I133" i="176"/>
  <c r="S133" i="176"/>
  <c r="K133" i="176"/>
  <c r="I132" i="176"/>
  <c r="F131" i="176"/>
  <c r="F133" i="176" s="1"/>
  <c r="E107" i="176"/>
  <c r="E131" i="176" s="1"/>
  <c r="E108" i="176"/>
  <c r="E132" i="176" s="1"/>
  <c r="B16" i="38"/>
  <c r="E133" i="176" l="1"/>
</calcChain>
</file>

<file path=xl/sharedStrings.xml><?xml version="1.0" encoding="utf-8"?>
<sst xmlns="http://schemas.openxmlformats.org/spreadsheetml/2006/main" count="5798" uniqueCount="1419">
  <si>
    <t>الجداول</t>
  </si>
  <si>
    <t>Introduction</t>
  </si>
  <si>
    <t xml:space="preserve">تقديم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</si>
  <si>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</si>
  <si>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</si>
  <si>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</si>
  <si>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</si>
  <si>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</si>
  <si>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</si>
  <si>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</si>
  <si>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</si>
  <si>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</si>
  <si>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</si>
  <si>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11-1</t>
  </si>
  <si>
    <t>11-2</t>
  </si>
  <si>
    <t>11-3</t>
  </si>
  <si>
    <t>12-1</t>
  </si>
  <si>
    <t>12-2</t>
  </si>
  <si>
    <t>12-3</t>
  </si>
  <si>
    <t>13-1</t>
  </si>
  <si>
    <t>13-2</t>
  </si>
  <si>
    <t>13-3</t>
  </si>
  <si>
    <t>14-1</t>
  </si>
  <si>
    <t>14-2</t>
  </si>
  <si>
    <t>14-3</t>
  </si>
  <si>
    <t>15-1</t>
  </si>
  <si>
    <t>15-2</t>
  </si>
  <si>
    <t>15-3</t>
  </si>
  <si>
    <t>17</t>
  </si>
  <si>
    <t>18</t>
  </si>
  <si>
    <t>9-1</t>
  </si>
  <si>
    <t>9-2</t>
  </si>
  <si>
    <t>9-3</t>
  </si>
  <si>
    <t>12</t>
  </si>
  <si>
    <t>13</t>
  </si>
  <si>
    <t>16-1</t>
  </si>
  <si>
    <t>16-2</t>
  </si>
  <si>
    <t>16-3</t>
  </si>
  <si>
    <t>19</t>
  </si>
  <si>
    <t>ملاحـــــــق :</t>
  </si>
  <si>
    <t xml:space="preserve">    1 - استمارة بلاغ عن مولود حي</t>
  </si>
  <si>
    <t xml:space="preserve">    2 - استمارة بلاغ عن مولود ميت</t>
  </si>
  <si>
    <t xml:space="preserve">    3 - استمارة بلاغ عن وفاة</t>
  </si>
  <si>
    <t>3. Notification of Death</t>
  </si>
  <si>
    <t>Table No.(1)</t>
  </si>
  <si>
    <t>جدول رقم (1)</t>
  </si>
  <si>
    <t>مجموع
T</t>
  </si>
  <si>
    <t>ذكور
M</t>
  </si>
  <si>
    <t>المجموع العام G.T</t>
  </si>
  <si>
    <t>Qataris قطريون</t>
  </si>
  <si>
    <t>المجموع العام
G.T</t>
  </si>
  <si>
    <t>%</t>
  </si>
  <si>
    <t xml:space="preserve">Non-Qataris غير قطريين </t>
  </si>
  <si>
    <t>DOHA</t>
  </si>
  <si>
    <t>الدوحة</t>
  </si>
  <si>
    <t>AL RAYYAN</t>
  </si>
  <si>
    <t>الريان</t>
  </si>
  <si>
    <t>AL WAKRA</t>
  </si>
  <si>
    <t>الوكرة</t>
  </si>
  <si>
    <t>UMM SALAL</t>
  </si>
  <si>
    <t>ام صلال</t>
  </si>
  <si>
    <t>AL KHOR</t>
  </si>
  <si>
    <t>الخور</t>
  </si>
  <si>
    <t>AL SHAMAL</t>
  </si>
  <si>
    <t>الشمال</t>
  </si>
  <si>
    <t>الظعاين</t>
  </si>
  <si>
    <t>Total</t>
  </si>
  <si>
    <t>المجموع</t>
  </si>
  <si>
    <t>Table No.(3)</t>
  </si>
  <si>
    <t>جدول رقم (3)</t>
  </si>
  <si>
    <t>الشهر</t>
  </si>
  <si>
    <t>JANUARY</t>
  </si>
  <si>
    <t>يناير</t>
  </si>
  <si>
    <t>FEBRUARY</t>
  </si>
  <si>
    <t>فبراير</t>
  </si>
  <si>
    <t>MARCH</t>
  </si>
  <si>
    <t>مارس</t>
  </si>
  <si>
    <t>APRIL</t>
  </si>
  <si>
    <t>ابريل</t>
  </si>
  <si>
    <t>MAY</t>
  </si>
  <si>
    <t>مايو</t>
  </si>
  <si>
    <t>JUNE</t>
  </si>
  <si>
    <t>يونية</t>
  </si>
  <si>
    <t>JULY</t>
  </si>
  <si>
    <t>يوليو</t>
  </si>
  <si>
    <t>AUGUST</t>
  </si>
  <si>
    <t>اغسطس</t>
  </si>
  <si>
    <t>SEPTEMBER</t>
  </si>
  <si>
    <t>سبتمبر</t>
  </si>
  <si>
    <t>OCTOBER</t>
  </si>
  <si>
    <t>اكتوبر</t>
  </si>
  <si>
    <t>NOVEMBER</t>
  </si>
  <si>
    <t>نوفمبر</t>
  </si>
  <si>
    <t>DECEMBER</t>
  </si>
  <si>
    <t>ديسمبر</t>
  </si>
  <si>
    <t>جدول رقم (4)</t>
  </si>
  <si>
    <t>15-19</t>
  </si>
  <si>
    <t>15 - 19</t>
  </si>
  <si>
    <t>20-24</t>
  </si>
  <si>
    <t>20 - 24</t>
  </si>
  <si>
    <t>25-29</t>
  </si>
  <si>
    <t>25 - 29</t>
  </si>
  <si>
    <t>30-34</t>
  </si>
  <si>
    <t>30 - 34</t>
  </si>
  <si>
    <t>35-39</t>
  </si>
  <si>
    <t>35 - 39</t>
  </si>
  <si>
    <t>40-44</t>
  </si>
  <si>
    <t>40 - 44</t>
  </si>
  <si>
    <t>Not Stated</t>
  </si>
  <si>
    <t>غير مبين</t>
  </si>
  <si>
    <t>Table No.(5)</t>
  </si>
  <si>
    <t>جدول رقم (5)</t>
  </si>
  <si>
    <t>Table No.(6)</t>
  </si>
  <si>
    <t>جدول رقم (6)</t>
  </si>
  <si>
    <t>الحالة التعليمية</t>
  </si>
  <si>
    <t>Primary</t>
  </si>
  <si>
    <t>Preparatory</t>
  </si>
  <si>
    <t>Secondary</t>
  </si>
  <si>
    <t>Not stated</t>
  </si>
  <si>
    <t>Table No.(7)</t>
  </si>
  <si>
    <t>جدول رقم (7)</t>
  </si>
  <si>
    <t>Nationality</t>
  </si>
  <si>
    <t>الجنسية</t>
  </si>
  <si>
    <t>QATAR</t>
  </si>
  <si>
    <t>قطر</t>
  </si>
  <si>
    <t>بقية دول مجلس التعاون</t>
  </si>
  <si>
    <t>بقية الدول العربية</t>
  </si>
  <si>
    <t>Asian Countries</t>
  </si>
  <si>
    <t>دول أسيوية</t>
  </si>
  <si>
    <t>European Countries</t>
  </si>
  <si>
    <t>دول اوربية</t>
  </si>
  <si>
    <t>Other Countries</t>
  </si>
  <si>
    <t>دول أخرى</t>
  </si>
  <si>
    <t>Municipality</t>
  </si>
  <si>
    <t>ترتيب المولود</t>
  </si>
  <si>
    <t>+50</t>
  </si>
  <si>
    <t>49-45</t>
  </si>
  <si>
    <t>44-40</t>
  </si>
  <si>
    <t>39-35</t>
  </si>
  <si>
    <t>34-30</t>
  </si>
  <si>
    <t>29-25</t>
  </si>
  <si>
    <t>24-20</t>
  </si>
  <si>
    <t>19-15</t>
  </si>
  <si>
    <t>First</t>
  </si>
  <si>
    <t>Second</t>
  </si>
  <si>
    <t>الثانى</t>
  </si>
  <si>
    <t>Third</t>
  </si>
  <si>
    <t>الثالث</t>
  </si>
  <si>
    <t>Fourth</t>
  </si>
  <si>
    <t>الرابع</t>
  </si>
  <si>
    <t>Fifth</t>
  </si>
  <si>
    <t>الخامس</t>
  </si>
  <si>
    <t>Sixth</t>
  </si>
  <si>
    <t>السادس</t>
  </si>
  <si>
    <t>Seventh</t>
  </si>
  <si>
    <t>السابع</t>
  </si>
  <si>
    <t>Eighth</t>
  </si>
  <si>
    <t>الثامن</t>
  </si>
  <si>
    <t>Ninth</t>
  </si>
  <si>
    <t>التاسع</t>
  </si>
  <si>
    <t>Tenth &amp; More</t>
  </si>
  <si>
    <t>العاشر فاكثر</t>
  </si>
  <si>
    <t>Cause of Death</t>
  </si>
  <si>
    <t>سبب الوفاة</t>
  </si>
  <si>
    <r>
      <t xml:space="preserve">رقم الصفحة
</t>
    </r>
    <r>
      <rPr>
        <b/>
        <sz val="8"/>
        <rFont val="Arial"/>
        <family val="2"/>
      </rPr>
      <t>Page No.</t>
    </r>
  </si>
  <si>
    <t>الشكل</t>
  </si>
  <si>
    <t>11</t>
  </si>
  <si>
    <t>14</t>
  </si>
  <si>
    <t>Table No. (1)</t>
  </si>
  <si>
    <t>جدول رقم  (1)</t>
  </si>
  <si>
    <t xml:space="preserve">                                             السنة
المعدل والجنسية</t>
  </si>
  <si>
    <t>Qataris</t>
  </si>
  <si>
    <t>قطريات</t>
  </si>
  <si>
    <t>معدل الخصوبة العام لكل ألف امرأة</t>
  </si>
  <si>
    <t>Non-Qataris</t>
  </si>
  <si>
    <t>غير قطريات</t>
  </si>
  <si>
    <t>TOTAL FERTILITY RATE PER WOMAN</t>
  </si>
  <si>
    <t>معدل الخصوبة الكلية لكل امرأة</t>
  </si>
  <si>
    <t>GROSS REPRODUCTION RATE</t>
  </si>
  <si>
    <t>معدل الإحلال الإجمالي</t>
  </si>
  <si>
    <t>متوسط عمر المرأة عند الإنجاب</t>
  </si>
  <si>
    <t>Table No. (2)</t>
  </si>
  <si>
    <t>جدول رقم (2)</t>
  </si>
  <si>
    <t>Year</t>
  </si>
  <si>
    <r>
      <t>نسبة الولادات التي تجري تحت إشراف صحي</t>
    </r>
    <r>
      <rPr>
        <b/>
        <sz val="11"/>
        <rFont val="Arial"/>
        <family val="2"/>
        <charset val="178"/>
      </rPr>
      <t/>
    </r>
  </si>
  <si>
    <t xml:space="preserve"> نسبة وفيات الأمهات لكل 100000 من المواليد أحياء</t>
  </si>
  <si>
    <t>الزيادة الطبيعية لكل 1000 من السكان</t>
  </si>
  <si>
    <t>معدل الوفيات الخام لكل 1000 من السكان</t>
  </si>
  <si>
    <r>
      <t>معدل المواليد الخام لكل 1000 من السكان</t>
    </r>
    <r>
      <rPr>
        <b/>
        <sz val="11"/>
        <rFont val="Arial"/>
        <family val="2"/>
        <charset val="178"/>
      </rPr>
      <t/>
    </r>
  </si>
  <si>
    <t>السنة</t>
  </si>
  <si>
    <t xml:space="preserve">Maternal mortality rate per 100000 live birth  </t>
  </si>
  <si>
    <t>Natural increase
Per 1000 Population</t>
  </si>
  <si>
    <t>Crude death rate
Per 1000 Population</t>
  </si>
  <si>
    <t>Crude birth rate
Per 1000 Population</t>
  </si>
  <si>
    <t xml:space="preserve">معدل وفيات حديثي الولادة </t>
  </si>
  <si>
    <t>Table No. (3)</t>
  </si>
  <si>
    <t>جدول رقم  (3)</t>
  </si>
  <si>
    <t>قطريون</t>
  </si>
  <si>
    <t xml:space="preserve">معدل وفيات حديثي الولادة الباكرة (0 - 7) يوم </t>
  </si>
  <si>
    <t>غير قطريين</t>
  </si>
  <si>
    <t xml:space="preserve">معدل وفيات حديثي الولادة المتأخرة (7 - 28) يوم </t>
  </si>
  <si>
    <t xml:space="preserve">معدل وفيات حديثي الولادة 
 (0 - 28) يوم </t>
  </si>
  <si>
    <t xml:space="preserve">معدل وفيات الأطفال بعد حديثي الولادة من  (28 - 364) يوم </t>
  </si>
  <si>
    <t>Table No. (4)</t>
  </si>
  <si>
    <t>Table No. (5)</t>
  </si>
  <si>
    <t>إناث
Females</t>
  </si>
  <si>
    <t>ذكور
Males</t>
  </si>
  <si>
    <t>Table No. (6)</t>
  </si>
  <si>
    <t>Age Group</t>
  </si>
  <si>
    <t>العمر بالسنوات</t>
  </si>
  <si>
    <t>Under 1 Year</t>
  </si>
  <si>
    <t>اقل من عام</t>
  </si>
  <si>
    <t>1- 4</t>
  </si>
  <si>
    <t xml:space="preserve"> 1 - 4</t>
  </si>
  <si>
    <t>5-9</t>
  </si>
  <si>
    <t xml:space="preserve"> 5 - 9</t>
  </si>
  <si>
    <t>10-14</t>
  </si>
  <si>
    <t xml:space="preserve"> 10 - 14</t>
  </si>
  <si>
    <t xml:space="preserve"> 15 - 19</t>
  </si>
  <si>
    <t xml:space="preserve"> 20 - 24</t>
  </si>
  <si>
    <t xml:space="preserve"> 25 - 29</t>
  </si>
  <si>
    <t xml:space="preserve"> 30 - 34</t>
  </si>
  <si>
    <t xml:space="preserve"> 35 - 39</t>
  </si>
  <si>
    <t xml:space="preserve"> 40 - 44</t>
  </si>
  <si>
    <t>45-49</t>
  </si>
  <si>
    <t xml:space="preserve"> 45 - 49</t>
  </si>
  <si>
    <t>50-54</t>
  </si>
  <si>
    <t xml:space="preserve"> 50 - 54</t>
  </si>
  <si>
    <t>55-59</t>
  </si>
  <si>
    <t xml:space="preserve"> 55 - 59</t>
  </si>
  <si>
    <t>60-64</t>
  </si>
  <si>
    <t xml:space="preserve"> 60 - 64</t>
  </si>
  <si>
    <t>65-69</t>
  </si>
  <si>
    <t xml:space="preserve"> 65 - 69</t>
  </si>
  <si>
    <t>70-74</t>
  </si>
  <si>
    <t xml:space="preserve"> 70 - 74</t>
  </si>
  <si>
    <t>75-79</t>
  </si>
  <si>
    <t xml:space="preserve"> 75 - 79</t>
  </si>
  <si>
    <t>الواقعات الحيوية المسجلة</t>
  </si>
  <si>
    <t>REGISTERED VITAL EVENTS</t>
  </si>
  <si>
    <t>خارج قطر</t>
  </si>
  <si>
    <t>Table No (6-1 )</t>
  </si>
  <si>
    <t xml:space="preserve">جدول رقم (6-1) </t>
  </si>
  <si>
    <t>البلدية</t>
  </si>
  <si>
    <t>M</t>
  </si>
  <si>
    <t>ذكور</t>
  </si>
  <si>
    <t>F</t>
  </si>
  <si>
    <t>T</t>
  </si>
  <si>
    <t>مجموع</t>
  </si>
  <si>
    <t>Table No (6-2 )</t>
  </si>
  <si>
    <t xml:space="preserve">جدول رقم (6-2) </t>
  </si>
  <si>
    <t>Table No (6-3 )</t>
  </si>
  <si>
    <t xml:space="preserve">جدول رقم (6-3) </t>
  </si>
  <si>
    <t>REGISTERED LIVE BIRTHS BY NATIONALITY,TYPE OF BIRTH &amp; MUNICIPALITY</t>
  </si>
  <si>
    <t>Table No (7)</t>
  </si>
  <si>
    <t>REGISTERED LIVE BIRTHS BY NATIONALITY, DELIVERY ATTENDENT,
MUNICIPALITY &amp; PLACE OF BIRTH</t>
  </si>
  <si>
    <t>Table No (8)</t>
  </si>
  <si>
    <t>جدول رقم (8)</t>
  </si>
  <si>
    <t>Place Of Delivery</t>
  </si>
  <si>
    <t>المجموع Total</t>
  </si>
  <si>
    <t>مكان الولادة</t>
  </si>
  <si>
    <t>Hospital</t>
  </si>
  <si>
    <t>مستشفى</t>
  </si>
  <si>
    <t>House</t>
  </si>
  <si>
    <t>منزل</t>
  </si>
  <si>
    <t>G.Total</t>
  </si>
  <si>
    <t>م. عام</t>
  </si>
  <si>
    <t>Table No.(9)</t>
  </si>
  <si>
    <t>جدول رقم (9)</t>
  </si>
  <si>
    <t>Other Arab Countries</t>
  </si>
  <si>
    <t>قطر
QATAR</t>
  </si>
  <si>
    <t>بقية دول مجلس التعاون
Other CCASG Countries</t>
  </si>
  <si>
    <t>بقية الدول العربية
Other Arab Countries</t>
  </si>
  <si>
    <t>دول أسيوية
Asian Countries</t>
  </si>
  <si>
    <t>دول اوربية
European Countries</t>
  </si>
  <si>
    <t>دول أخرى
Other Countries</t>
  </si>
  <si>
    <t>Table No (10)</t>
  </si>
  <si>
    <t>جدول رقم (10)</t>
  </si>
  <si>
    <t>45 - 49</t>
  </si>
  <si>
    <t>50+</t>
  </si>
  <si>
    <t>50 +</t>
  </si>
  <si>
    <t>NOT STATED</t>
  </si>
  <si>
    <t>Table No. (11)</t>
  </si>
  <si>
    <t>جدول رقم (11)</t>
  </si>
  <si>
    <t>المواليد أحياء المسجلون حسب مدة الحياة الزواجية وفئة عمر الأم</t>
  </si>
  <si>
    <t>REGISTERED LIVE BIRTHS BY DURATION OF MARRIAGE &amp; AGE GROUP OF MOTHER</t>
  </si>
  <si>
    <t>Table No (12-1)</t>
  </si>
  <si>
    <t>جدول رقم (12-1)</t>
  </si>
  <si>
    <t xml:space="preserve"> Duration of Marriage (In Years) مدة الحياة الزواجية بالسنوات</t>
  </si>
  <si>
    <t>غير مبين
Not Stated</t>
  </si>
  <si>
    <t>+25</t>
  </si>
  <si>
    <t>14-10</t>
  </si>
  <si>
    <t>9-5</t>
  </si>
  <si>
    <t>Table No (12-2)</t>
  </si>
  <si>
    <t>جدول رقم (12-2)</t>
  </si>
  <si>
    <t>Table No (12-3)</t>
  </si>
  <si>
    <t>جدول رقم (12-3)</t>
  </si>
  <si>
    <t>REGISTERED LIVE BIRTHS BY AGE GROUP OF MOTHER &amp; BIRTH ORDER</t>
  </si>
  <si>
    <t>Table No (13-1)</t>
  </si>
  <si>
    <t>جدول رقم (13-1)</t>
  </si>
  <si>
    <t>Birth Order</t>
  </si>
  <si>
    <t>Table No (13-2)</t>
  </si>
  <si>
    <t>جدول رقم (13-2)</t>
  </si>
  <si>
    <t>Table No (13-3)</t>
  </si>
  <si>
    <t>جدول رقم (13-3)</t>
  </si>
  <si>
    <t>Table No (13-4)</t>
  </si>
  <si>
    <t>جدول رقم (13-4)</t>
  </si>
  <si>
    <t>Table No (13-5)</t>
  </si>
  <si>
    <t>جدول رقم (13-5)</t>
  </si>
  <si>
    <t>Registered Live Births By Duration of Marriage &amp; Birth Order</t>
  </si>
  <si>
    <t>Table No (14-1)</t>
  </si>
  <si>
    <t>جدول رقم (14-1)</t>
  </si>
  <si>
    <t>Table No (14-2)</t>
  </si>
  <si>
    <t>جدول رقم (14-2)</t>
  </si>
  <si>
    <t>Table No (14-3)</t>
  </si>
  <si>
    <t>جدول رقم (14-3)</t>
  </si>
  <si>
    <t>REGISTERED LIVE BIRTHS BY EDUCATIONAL STATUS OF FATHER &amp; MOTHER</t>
  </si>
  <si>
    <t>Table No (15-1)</t>
  </si>
  <si>
    <t>جدول رقم (15-1)</t>
  </si>
  <si>
    <t>Educational Status Of Mother</t>
  </si>
  <si>
    <t>الحالة التعليمية للأم</t>
  </si>
  <si>
    <t>Illiterate</t>
  </si>
  <si>
    <t>أمية</t>
  </si>
  <si>
    <t>Read/Write</t>
  </si>
  <si>
    <t>تقرا وتكتب</t>
  </si>
  <si>
    <t>ابتدائية</t>
  </si>
  <si>
    <t>اعدادية</t>
  </si>
  <si>
    <t>ثانوية</t>
  </si>
  <si>
    <t>Pre-University</t>
  </si>
  <si>
    <t>دون الجامعة</t>
  </si>
  <si>
    <t>Univ. &amp; Above</t>
  </si>
  <si>
    <t>جامعة فما فوق</t>
  </si>
  <si>
    <t>Percentage Educational Status of Father</t>
  </si>
  <si>
    <t>نسبة الحالة التعليمية للأب</t>
  </si>
  <si>
    <t>Table No (15-2)</t>
  </si>
  <si>
    <t>جدول رقم (15-2)</t>
  </si>
  <si>
    <t>Table No (15-3)</t>
  </si>
  <si>
    <t>جدول رقم (15-3)</t>
  </si>
  <si>
    <t>Table No (15-4)</t>
  </si>
  <si>
    <t>جدول رقم (15-4)</t>
  </si>
  <si>
    <t>REGISTERED LIVE BIRTHS BY AGE GROUP OF MOTHER &amp; EDUCATIONAL STATUS</t>
  </si>
  <si>
    <t>Table No (16-1)</t>
  </si>
  <si>
    <t>جدول رقم (16-1)</t>
  </si>
  <si>
    <t>Educational Status</t>
  </si>
  <si>
    <t>تقرأ وتكتب</t>
  </si>
  <si>
    <t>إبتدائية</t>
  </si>
  <si>
    <t>إعدادية</t>
  </si>
  <si>
    <t>Table No (16-2)</t>
  </si>
  <si>
    <t>جدول رقم (16-2)</t>
  </si>
  <si>
    <t>Table No (16-3)</t>
  </si>
  <si>
    <t>جدول رقم (16-3)</t>
  </si>
  <si>
    <t>Table No. (17)</t>
  </si>
  <si>
    <t>جدول رقم (17)</t>
  </si>
  <si>
    <t xml:space="preserve"> Birth Weight (Grams)</t>
  </si>
  <si>
    <t>(وزن المولود (بالجرام</t>
  </si>
  <si>
    <t>1500-1999</t>
  </si>
  <si>
    <t>1500 - 1999</t>
  </si>
  <si>
    <t>2000-2499</t>
  </si>
  <si>
    <t>2000 - 2499</t>
  </si>
  <si>
    <t>2500-2999</t>
  </si>
  <si>
    <t>2500 - 2999</t>
  </si>
  <si>
    <t>Percentage births of those less than 2500 gms</t>
  </si>
  <si>
    <t>نسبة المواليد الذين هم أقل من 2500 جرام</t>
  </si>
  <si>
    <t>Percentage births of those (2500 gms) and more</t>
  </si>
  <si>
    <t>نسبة المواليد(2500) فأكثر</t>
  </si>
  <si>
    <t>Table No (18)</t>
  </si>
  <si>
    <t>جدول رقم (18)</t>
  </si>
  <si>
    <t>مهنة الأم</t>
  </si>
  <si>
    <t>Qatari</t>
  </si>
  <si>
    <t>Non Qatari</t>
  </si>
  <si>
    <t>Professionals</t>
  </si>
  <si>
    <t>الاختصـاصيون</t>
  </si>
  <si>
    <t>Clerks</t>
  </si>
  <si>
    <t>الكتــبة</t>
  </si>
  <si>
    <t>مجموع المشتغلين</t>
  </si>
  <si>
    <t>(2) تشمل الامهات اللائى يبحثن عن عمل وغير النشطات اقتصاديا</t>
  </si>
  <si>
    <t>Table No (19)</t>
  </si>
  <si>
    <t>جدول رقم (19)</t>
  </si>
  <si>
    <t>مهنة الأب</t>
  </si>
  <si>
    <t>الشهر Month</t>
  </si>
  <si>
    <t>ذكور Males</t>
  </si>
  <si>
    <t>إناث Females</t>
  </si>
  <si>
    <t>يناير
Jan</t>
  </si>
  <si>
    <t>فبراير
Feb</t>
  </si>
  <si>
    <t>مارس
Mar</t>
  </si>
  <si>
    <t>ابريل
Apr</t>
  </si>
  <si>
    <t>مايو
May</t>
  </si>
  <si>
    <t>يونيو
Jun</t>
  </si>
  <si>
    <t>يوليو
Jul</t>
  </si>
  <si>
    <t>اغسطس
Aug</t>
  </si>
  <si>
    <t>سبتمبر
  Sep</t>
  </si>
  <si>
    <t>أكتوبر
  Oct</t>
  </si>
  <si>
    <t>نوفمبر
  Nov</t>
  </si>
  <si>
    <t>ديسمير
  Dec</t>
  </si>
  <si>
    <t>غير مبين
NOT STATED</t>
  </si>
  <si>
    <t>أمية
Illiterate</t>
  </si>
  <si>
    <t>ثانوية
Secondary</t>
  </si>
  <si>
    <t>دون الجامعة
Pre-University</t>
  </si>
  <si>
    <t>جامعة فما فوق
Univ. &amp; Above</t>
  </si>
  <si>
    <t>Table No.(2)</t>
  </si>
  <si>
    <t>Month</t>
  </si>
  <si>
    <t>80-84</t>
  </si>
  <si>
    <t xml:space="preserve"> 80 - 84</t>
  </si>
  <si>
    <t>85-89</t>
  </si>
  <si>
    <t xml:space="preserve"> 85 - 89</t>
  </si>
  <si>
    <t>90-94</t>
  </si>
  <si>
    <t xml:space="preserve"> 90 - 94</t>
  </si>
  <si>
    <t>95+</t>
  </si>
  <si>
    <t>95 +</t>
  </si>
  <si>
    <t>الفئة العمرية</t>
  </si>
  <si>
    <t>85+</t>
  </si>
  <si>
    <t>85 +</t>
  </si>
  <si>
    <t>Place of Death</t>
  </si>
  <si>
    <t>مكان الوفاة</t>
  </si>
  <si>
    <t>Qatar</t>
  </si>
  <si>
    <t>قطــــــر</t>
  </si>
  <si>
    <t>Other G.C.C Countries</t>
  </si>
  <si>
    <t>دول اسيوية</t>
  </si>
  <si>
    <t>دول اوروبية</t>
  </si>
  <si>
    <t>North American Countries</t>
  </si>
  <si>
    <t xml:space="preserve">دول امريكــا الشماليـــة </t>
  </si>
  <si>
    <t xml:space="preserve">المجموع </t>
  </si>
  <si>
    <t>الفئات العمرية</t>
  </si>
  <si>
    <t>80 -84</t>
  </si>
  <si>
    <t>احاد العمر</t>
  </si>
  <si>
    <t>+95</t>
  </si>
  <si>
    <t>Table No (9-1)</t>
  </si>
  <si>
    <t>جدول رقم (9-1)</t>
  </si>
  <si>
    <t>Age Group In Years</t>
  </si>
  <si>
    <t>فئة العمر بالسنوات</t>
  </si>
  <si>
    <t>ذكر</t>
  </si>
  <si>
    <t>انثى</t>
  </si>
  <si>
    <t>65 - 69</t>
  </si>
  <si>
    <t>70 - 74</t>
  </si>
  <si>
    <t>75 - 79</t>
  </si>
  <si>
    <t>80 - 84</t>
  </si>
  <si>
    <t>85 - 89</t>
  </si>
  <si>
    <t>90 - 94</t>
  </si>
  <si>
    <t>Grand Total</t>
  </si>
  <si>
    <t>Table No (9-2)</t>
  </si>
  <si>
    <t>جدول رقم( 9-2)</t>
  </si>
  <si>
    <t>Table No( 9-3)</t>
  </si>
  <si>
    <t>جدول رقم (9-3)</t>
  </si>
  <si>
    <t xml:space="preserve">                               Year 
   Nationality</t>
  </si>
  <si>
    <t xml:space="preserve">                          السنة 
   الجنسية </t>
  </si>
  <si>
    <t xml:space="preserve">  QATAR</t>
  </si>
  <si>
    <t xml:space="preserve">  قطر</t>
  </si>
  <si>
    <t xml:space="preserve">  بقية دولة مجلس التعاون</t>
  </si>
  <si>
    <t xml:space="preserve">  Other Arab Countries</t>
  </si>
  <si>
    <t xml:space="preserve">  بقية الدول العربية</t>
  </si>
  <si>
    <t xml:space="preserve">  Asian Countries</t>
  </si>
  <si>
    <t xml:space="preserve">  دول اسيوية</t>
  </si>
  <si>
    <t xml:space="preserve">  European Countries</t>
  </si>
  <si>
    <t xml:space="preserve">  دول اوروبية</t>
  </si>
  <si>
    <t xml:space="preserve">  Other Countries</t>
  </si>
  <si>
    <t xml:space="preserve">  دول أخرى</t>
  </si>
  <si>
    <t>Table No (11-1)</t>
  </si>
  <si>
    <t>جدول رقم  (11-1)</t>
  </si>
  <si>
    <t>Table No (11-2)</t>
  </si>
  <si>
    <t>جدول رقم  (11-2)</t>
  </si>
  <si>
    <t>جدول رقم  (11-3)</t>
  </si>
  <si>
    <t>Table No (12)</t>
  </si>
  <si>
    <t>جدول رقم (12)</t>
  </si>
  <si>
    <t>(A00 - B99) Certain infectious and parasitic diseases</t>
  </si>
  <si>
    <t>(C00 - D48) Neoplasms</t>
  </si>
  <si>
    <t>(D50 - D89) Diseases of the blood &amp; blood forming organs &amp;cetrain disorders invovling the immune mechanism</t>
  </si>
  <si>
    <t>(E00 - F90) Endocrine nutritional &amp; metabolic discease</t>
  </si>
  <si>
    <t>(G00 - G99) Diseases of the nervous system</t>
  </si>
  <si>
    <t>(I00 - I99) Diseases of the circulatory system</t>
  </si>
  <si>
    <t>(J00 - J99) Diseases of the respiratory system</t>
  </si>
  <si>
    <t>(K00 - K93) Diseases of the digestive system</t>
  </si>
  <si>
    <t>(L00 - L99) Diseases of the skin and subcutaneous tissue</t>
  </si>
  <si>
    <t>(M00 - M99) Diseases of the musculoscletal system &amp; connective tissue</t>
  </si>
  <si>
    <t>(N00 - N99) Diseases of the genitourinary system</t>
  </si>
  <si>
    <t>(O00 - O99) Pregnancy, childbirth and the peurperium</t>
  </si>
  <si>
    <t>(P00 - P96) Certain conditions originating in the perinatal period</t>
  </si>
  <si>
    <t>(Q00 - Q99) Congenital malformations deformations &amp; chromosomal abnormalities</t>
  </si>
  <si>
    <t>(R00 - R99) Symptoms signs &amp; abnormal clinical &amp; laboratory findings not elsewhere classified</t>
  </si>
  <si>
    <t xml:space="preserve"> </t>
  </si>
  <si>
    <t>Age</t>
  </si>
  <si>
    <t>العمر</t>
  </si>
  <si>
    <t>Under 1 Day</t>
  </si>
  <si>
    <t>اقل من يوم</t>
  </si>
  <si>
    <t>7-13</t>
  </si>
  <si>
    <t xml:space="preserve"> 7 - 13</t>
  </si>
  <si>
    <t>14-20</t>
  </si>
  <si>
    <t xml:space="preserve"> 14 -20</t>
  </si>
  <si>
    <t>21-27</t>
  </si>
  <si>
    <t xml:space="preserve"> 21 - 27</t>
  </si>
  <si>
    <t>28-29</t>
  </si>
  <si>
    <t xml:space="preserve"> 28 - 29</t>
  </si>
  <si>
    <t>Age In Month</t>
  </si>
  <si>
    <t>العمر بالشهر</t>
  </si>
  <si>
    <t>11-Under 1 Year</t>
  </si>
  <si>
    <t>من 11 - اقل من عام</t>
  </si>
  <si>
    <t>وفيات الأطفال الرضع المسجلة حسب الشهر والعمر</t>
  </si>
  <si>
    <t>REGISTERED INFANT DEATHS BY MONTH AND AGE</t>
  </si>
  <si>
    <t>(F00 - F99) Mental &amp; behavioural disease</t>
  </si>
  <si>
    <t>امراض الجهاز الدوري</t>
  </si>
  <si>
    <t>امراض الجهاز التنفسي</t>
  </si>
  <si>
    <t>امراض الجلد والنسيج تحت الجلد</t>
  </si>
  <si>
    <t>الحمل والولادة والنفاس</t>
  </si>
  <si>
    <t>دول امريكــا الشماليـــة
  North American Countries</t>
  </si>
  <si>
    <t>دول اوروبية
 European Countries</t>
  </si>
  <si>
    <t>دول اسيوية
 Asian Countries</t>
  </si>
  <si>
    <t>بقية الدول العربية
 Other Arab Countries</t>
  </si>
  <si>
    <t>بقية دول مجلس التعاون
 Other G.C.C Countries</t>
  </si>
  <si>
    <t>قطــــــر
 Qatar</t>
  </si>
  <si>
    <t>0 - 4</t>
  </si>
  <si>
    <t>65 +</t>
  </si>
  <si>
    <t>6-1</t>
  </si>
  <si>
    <t>6-2</t>
  </si>
  <si>
    <t>6-3</t>
  </si>
  <si>
    <t>13-4</t>
  </si>
  <si>
    <t>13-5</t>
  </si>
  <si>
    <t>15-4</t>
  </si>
  <si>
    <r>
      <t xml:space="preserve">رقم الجدول
</t>
    </r>
    <r>
      <rPr>
        <b/>
        <sz val="8"/>
        <rFont val="Arial"/>
        <family val="2"/>
      </rPr>
      <t>Table No.</t>
    </r>
  </si>
  <si>
    <r>
      <t xml:space="preserve">ذكور
</t>
    </r>
    <r>
      <rPr>
        <b/>
        <sz val="8"/>
        <rFont val="Arial"/>
        <family val="2"/>
      </rPr>
      <t>M</t>
    </r>
  </si>
  <si>
    <r>
      <t xml:space="preserve">غير قطريين
</t>
    </r>
    <r>
      <rPr>
        <b/>
        <sz val="9"/>
        <rFont val="Arial"/>
        <family val="2"/>
      </rPr>
      <t>Non-Qataris</t>
    </r>
  </si>
  <si>
    <r>
      <t xml:space="preserve">قطريون
</t>
    </r>
    <r>
      <rPr>
        <b/>
        <sz val="9"/>
        <rFont val="Arial"/>
        <family val="2"/>
      </rPr>
      <t>Qataris</t>
    </r>
  </si>
  <si>
    <t>معدل المواليد والوفيات الخام  ومعدل الزيادة الطبيعية ومعدل وفيات الأمهات
ونسبة الولادات التي تجري تحت إشراف صحي</t>
  </si>
  <si>
    <r>
      <t xml:space="preserve">يناير
</t>
    </r>
    <r>
      <rPr>
        <b/>
        <sz val="9"/>
        <rFont val="Arial"/>
        <family val="2"/>
      </rPr>
      <t>Jan.</t>
    </r>
  </si>
  <si>
    <r>
      <t xml:space="preserve">فبراير
</t>
    </r>
    <r>
      <rPr>
        <b/>
        <sz val="9"/>
        <rFont val="Arial"/>
        <family val="2"/>
      </rPr>
      <t>Feb.</t>
    </r>
  </si>
  <si>
    <r>
      <t xml:space="preserve">مارس
</t>
    </r>
    <r>
      <rPr>
        <b/>
        <sz val="9"/>
        <rFont val="Arial"/>
        <family val="2"/>
      </rPr>
      <t>Mar.</t>
    </r>
  </si>
  <si>
    <r>
      <t xml:space="preserve">ابريل
</t>
    </r>
    <r>
      <rPr>
        <b/>
        <sz val="9"/>
        <rFont val="Arial"/>
        <family val="2"/>
      </rPr>
      <t>Apr.</t>
    </r>
  </si>
  <si>
    <r>
      <t xml:space="preserve">مايو
</t>
    </r>
    <r>
      <rPr>
        <b/>
        <sz val="9"/>
        <rFont val="Arial"/>
        <family val="2"/>
      </rPr>
      <t>May.</t>
    </r>
  </si>
  <si>
    <r>
      <t xml:space="preserve">يونيو
</t>
    </r>
    <r>
      <rPr>
        <b/>
        <sz val="9"/>
        <rFont val="Arial"/>
        <family val="2"/>
      </rPr>
      <t>Jun.</t>
    </r>
  </si>
  <si>
    <r>
      <t xml:space="preserve">يوليو
</t>
    </r>
    <r>
      <rPr>
        <b/>
        <sz val="9"/>
        <rFont val="Arial"/>
        <family val="2"/>
      </rPr>
      <t>Jul.</t>
    </r>
  </si>
  <si>
    <r>
      <t xml:space="preserve">اغسطس
</t>
    </r>
    <r>
      <rPr>
        <b/>
        <sz val="9"/>
        <rFont val="Arial"/>
        <family val="2"/>
      </rPr>
      <t>Aug.</t>
    </r>
  </si>
  <si>
    <r>
      <t xml:space="preserve">سبتمبر
</t>
    </r>
    <r>
      <rPr>
        <b/>
        <sz val="9"/>
        <rFont val="Arial"/>
        <family val="2"/>
      </rPr>
      <t>Sep.</t>
    </r>
  </si>
  <si>
    <r>
      <t xml:space="preserve">اكتوبر
</t>
    </r>
    <r>
      <rPr>
        <b/>
        <sz val="9"/>
        <rFont val="Arial"/>
        <family val="2"/>
      </rPr>
      <t>Oct.</t>
    </r>
  </si>
  <si>
    <r>
      <t xml:space="preserve">نوفمبر
</t>
    </r>
    <r>
      <rPr>
        <b/>
        <sz val="9"/>
        <rFont val="Arial"/>
        <family val="2"/>
      </rPr>
      <t>Nov.</t>
    </r>
  </si>
  <si>
    <r>
      <t xml:space="preserve">ديسمبر
</t>
    </r>
    <r>
      <rPr>
        <b/>
        <sz val="9"/>
        <rFont val="Arial"/>
        <family val="2"/>
      </rPr>
      <t>Dec.</t>
    </r>
  </si>
  <si>
    <r>
      <rPr>
        <b/>
        <sz val="10"/>
        <rFont val="Arial"/>
        <family val="2"/>
      </rPr>
      <t>QATARIS</t>
    </r>
    <r>
      <rPr>
        <b/>
        <sz val="12"/>
        <rFont val="Arial"/>
        <family val="2"/>
      </rPr>
      <t xml:space="preserve"> قطريون</t>
    </r>
  </si>
  <si>
    <r>
      <rPr>
        <b/>
        <sz val="10"/>
        <rFont val="Arial"/>
        <family val="2"/>
      </rPr>
      <t>NON-QATARIS</t>
    </r>
    <r>
      <rPr>
        <b/>
        <sz val="12"/>
        <rFont val="Arial"/>
        <family val="2"/>
      </rPr>
      <t xml:space="preserve"> غير قطريين</t>
    </r>
  </si>
  <si>
    <r>
      <rPr>
        <b/>
        <sz val="10"/>
        <rFont val="Arial"/>
        <family val="2"/>
      </rPr>
      <t>Total</t>
    </r>
    <r>
      <rPr>
        <b/>
        <sz val="12"/>
        <rFont val="Arial"/>
        <family val="2"/>
      </rPr>
      <t xml:space="preserve"> المجموع</t>
    </r>
  </si>
  <si>
    <r>
      <t xml:space="preserve">فردية
</t>
    </r>
    <r>
      <rPr>
        <b/>
        <sz val="8"/>
        <rFont val="Arial"/>
        <family val="2"/>
      </rPr>
      <t>Single</t>
    </r>
  </si>
  <si>
    <r>
      <t xml:space="preserve">توامية
</t>
    </r>
    <r>
      <rPr>
        <b/>
        <sz val="8"/>
        <rFont val="Arial"/>
        <family val="2"/>
      </rPr>
      <t>Twin</t>
    </r>
  </si>
  <si>
    <r>
      <t xml:space="preserve"> + ثلاثية </t>
    </r>
    <r>
      <rPr>
        <b/>
        <sz val="8"/>
        <rFont val="Arial"/>
        <family val="2"/>
      </rPr>
      <t>Triplet+</t>
    </r>
  </si>
  <si>
    <r>
      <rPr>
        <b/>
        <sz val="8"/>
        <rFont val="Arial"/>
        <family val="2"/>
      </rPr>
      <t>Qatari</t>
    </r>
    <r>
      <rPr>
        <b/>
        <sz val="10"/>
        <rFont val="Arial"/>
        <family val="2"/>
      </rPr>
      <t xml:space="preserve"> قطريون</t>
    </r>
  </si>
  <si>
    <r>
      <rPr>
        <b/>
        <sz val="8"/>
        <rFont val="Arial"/>
        <family val="2"/>
      </rPr>
      <t>Non-Qatari</t>
    </r>
    <r>
      <rPr>
        <b/>
        <sz val="10"/>
        <rFont val="Arial"/>
        <family val="2"/>
      </rPr>
      <t xml:space="preserve"> غير قطريين</t>
    </r>
  </si>
  <si>
    <r>
      <t xml:space="preserve">طبيب
</t>
    </r>
    <r>
      <rPr>
        <b/>
        <sz val="8"/>
        <rFont val="Arial"/>
        <family val="2"/>
      </rPr>
      <t>Phy</t>
    </r>
  </si>
  <si>
    <r>
      <t xml:space="preserve">قطريون </t>
    </r>
    <r>
      <rPr>
        <b/>
        <sz val="8"/>
        <rFont val="Arial"/>
        <family val="2"/>
      </rPr>
      <t>Qatari</t>
    </r>
  </si>
  <si>
    <r>
      <t xml:space="preserve">غير قطريين </t>
    </r>
    <r>
      <rPr>
        <b/>
        <sz val="8"/>
        <rFont val="Arial"/>
        <family val="2"/>
      </rPr>
      <t>Non-Qatari</t>
    </r>
  </si>
  <si>
    <r>
      <t xml:space="preserve">قطريات
</t>
    </r>
    <r>
      <rPr>
        <b/>
        <sz val="8"/>
        <rFont val="Arial"/>
        <family val="2"/>
      </rPr>
      <t>Qataris</t>
    </r>
  </si>
  <si>
    <r>
      <t xml:space="preserve">غير قطريات
</t>
    </r>
    <r>
      <rPr>
        <b/>
        <sz val="8"/>
        <rFont val="Arial"/>
        <family val="2"/>
      </rPr>
      <t>Non-Qataris</t>
    </r>
  </si>
  <si>
    <r>
      <t xml:space="preserve">غير مبين
</t>
    </r>
    <r>
      <rPr>
        <b/>
        <sz val="8"/>
        <rFont val="Arial"/>
        <family val="2"/>
      </rPr>
      <t>Not Stated</t>
    </r>
  </si>
  <si>
    <r>
      <t xml:space="preserve">قطريون </t>
    </r>
    <r>
      <rPr>
        <b/>
        <sz val="10"/>
        <rFont val="Arial"/>
        <family val="2"/>
      </rPr>
      <t>QATARIS</t>
    </r>
  </si>
  <si>
    <r>
      <t xml:space="preserve">غير قطريين </t>
    </r>
    <r>
      <rPr>
        <b/>
        <sz val="10"/>
        <rFont val="Arial"/>
        <family val="2"/>
      </rPr>
      <t>NON-QATARIS</t>
    </r>
  </si>
  <si>
    <r>
      <t xml:space="preserve">قطريون
</t>
    </r>
    <r>
      <rPr>
        <b/>
        <sz val="8"/>
        <rFont val="Arial"/>
        <family val="2"/>
      </rPr>
      <t>Qataris</t>
    </r>
  </si>
  <si>
    <r>
      <t xml:space="preserve">غير قطريين
</t>
    </r>
    <r>
      <rPr>
        <b/>
        <sz val="8"/>
        <rFont val="Arial"/>
        <family val="2"/>
      </rPr>
      <t>Non-Qataris</t>
    </r>
  </si>
  <si>
    <r>
      <t xml:space="preserve">امراض معدية وطفيلية معينة </t>
    </r>
    <r>
      <rPr>
        <b/>
        <sz val="8"/>
        <rFont val="Arial"/>
        <family val="2"/>
      </rPr>
      <t>(A00 - B99)</t>
    </r>
  </si>
  <si>
    <r>
      <t xml:space="preserve">الأورام </t>
    </r>
    <r>
      <rPr>
        <b/>
        <sz val="8"/>
        <rFont val="Arial"/>
        <family val="2"/>
      </rPr>
      <t>(C00 - D48</t>
    </r>
    <r>
      <rPr>
        <b/>
        <sz val="10"/>
        <rFont val="Arial"/>
        <family val="2"/>
      </rPr>
      <t>)</t>
    </r>
  </si>
  <si>
    <r>
      <t xml:space="preserve">امراض الدم واعضاء تكوين الدم واضطرابات معينة تشمل اضطرابات المناعة </t>
    </r>
    <r>
      <rPr>
        <b/>
        <sz val="8"/>
        <rFont val="Arial"/>
        <family val="2"/>
      </rPr>
      <t>(D50 - D89</t>
    </r>
    <r>
      <rPr>
        <b/>
        <sz val="10"/>
        <rFont val="Arial"/>
        <family val="2"/>
      </rPr>
      <t>)</t>
    </r>
  </si>
  <si>
    <r>
      <t xml:space="preserve">امراض الغدد الصماء والتغذية والتمثيل الغذائي </t>
    </r>
    <r>
      <rPr>
        <b/>
        <sz val="8"/>
        <rFont val="Arial"/>
        <family val="2"/>
      </rPr>
      <t>(E00 - F90)</t>
    </r>
  </si>
  <si>
    <r>
      <t>اعراض وعلامات نتائج اكلينكية معملية غير عادية وغير مصنفة في مكان اخر</t>
    </r>
    <r>
      <rPr>
        <b/>
        <sz val="8"/>
        <rFont val="Arial"/>
        <family val="2"/>
      </rPr>
      <t xml:space="preserve"> (R00 - R99</t>
    </r>
    <r>
      <rPr>
        <b/>
        <sz val="10"/>
        <rFont val="Arial"/>
        <family val="2"/>
      </rPr>
      <t>)</t>
    </r>
  </si>
  <si>
    <r>
      <t xml:space="preserve">التشوهات الخلقية والعاهات والشذوذ الكروموسومي </t>
    </r>
    <r>
      <rPr>
        <b/>
        <sz val="8"/>
        <rFont val="Arial"/>
        <family val="2"/>
      </rPr>
      <t>(Q00 - Q99)</t>
    </r>
  </si>
  <si>
    <r>
      <t xml:space="preserve">حالات معينة تنشأ في المدة ماحول الولادة </t>
    </r>
    <r>
      <rPr>
        <b/>
        <sz val="8"/>
        <rFont val="Arial"/>
        <family val="2"/>
      </rPr>
      <t>(P00 - P96)</t>
    </r>
  </si>
  <si>
    <r>
      <t xml:space="preserve">الحمل والولادة والنفاس </t>
    </r>
    <r>
      <rPr>
        <b/>
        <sz val="8"/>
        <rFont val="Arial"/>
        <family val="2"/>
      </rPr>
      <t>(O00 - O99)</t>
    </r>
  </si>
  <si>
    <r>
      <t xml:space="preserve">امراض الجهاز البولي التناسلي </t>
    </r>
    <r>
      <rPr>
        <b/>
        <sz val="8"/>
        <rFont val="Arial"/>
        <family val="2"/>
      </rPr>
      <t>(N00 - N99)</t>
    </r>
  </si>
  <si>
    <r>
      <t xml:space="preserve">امراض الجلد والنسيج تحت الجلد </t>
    </r>
    <r>
      <rPr>
        <b/>
        <sz val="8"/>
        <rFont val="Arial"/>
        <family val="2"/>
      </rPr>
      <t>(L00 - L99)</t>
    </r>
  </si>
  <si>
    <r>
      <t xml:space="preserve">امراض الجهاز الهضمي </t>
    </r>
    <r>
      <rPr>
        <b/>
        <sz val="8"/>
        <rFont val="Arial"/>
        <family val="2"/>
      </rPr>
      <t>(k00 - k93)</t>
    </r>
  </si>
  <si>
    <r>
      <t xml:space="preserve">امراض الجهاز التنفسي </t>
    </r>
    <r>
      <rPr>
        <b/>
        <sz val="8"/>
        <rFont val="Arial"/>
        <family val="2"/>
      </rPr>
      <t>(J00 - J99)</t>
    </r>
  </si>
  <si>
    <r>
      <t>امراض الجهاز الدوري</t>
    </r>
    <r>
      <rPr>
        <b/>
        <sz val="8"/>
        <rFont val="Arial"/>
        <family val="2"/>
      </rPr>
      <t xml:space="preserve"> (I00 - I99)</t>
    </r>
  </si>
  <si>
    <r>
      <t xml:space="preserve">امراض الجهاز العصبي </t>
    </r>
    <r>
      <rPr>
        <b/>
        <sz val="8"/>
        <rFont val="Arial"/>
        <family val="2"/>
      </rPr>
      <t>(G00 - G99)</t>
    </r>
  </si>
  <si>
    <r>
      <t xml:space="preserve">امراض الجهاز الهيكلي العضلي والنسيج الضام </t>
    </r>
    <r>
      <rPr>
        <b/>
        <sz val="8"/>
        <rFont val="Arial"/>
        <family val="2"/>
      </rPr>
      <t>(M00 - M99)</t>
    </r>
  </si>
  <si>
    <r>
      <t xml:space="preserve">الاضطرابات العقلية والسلوكية </t>
    </r>
    <r>
      <rPr>
        <b/>
        <sz val="8"/>
        <rFont val="Arial"/>
        <family val="2"/>
      </rPr>
      <t>(F00 - F99)</t>
    </r>
  </si>
  <si>
    <r>
      <rPr>
        <b/>
        <sz val="10"/>
        <rFont val="Arial"/>
        <family val="2"/>
      </rPr>
      <t>TOTAL</t>
    </r>
    <r>
      <rPr>
        <b/>
        <sz val="12"/>
        <rFont val="Arial"/>
        <family val="2"/>
      </rPr>
      <t xml:space="preserve"> المجموع</t>
    </r>
  </si>
  <si>
    <r>
      <rPr>
        <b/>
        <sz val="12"/>
        <rFont val="Arial"/>
        <family val="2"/>
      </rPr>
      <t>قطريون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QATARIS</t>
    </r>
  </si>
  <si>
    <r>
      <t xml:space="preserve">المجموع </t>
    </r>
    <r>
      <rPr>
        <b/>
        <sz val="10"/>
        <rFont val="Arial"/>
        <family val="2"/>
      </rPr>
      <t>TOTAL</t>
    </r>
  </si>
  <si>
    <r>
      <rPr>
        <b/>
        <sz val="12"/>
        <rFont val="Arial"/>
        <family val="2"/>
      </rPr>
      <t>الإناث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FEMALES</t>
    </r>
  </si>
  <si>
    <r>
      <rPr>
        <b/>
        <sz val="12"/>
        <rFont val="Arial"/>
        <family val="2"/>
      </rPr>
      <t>الذكور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MALES</t>
    </r>
  </si>
  <si>
    <r>
      <rPr>
        <b/>
        <sz val="12"/>
        <rFont val="Arial"/>
        <family val="2"/>
      </rPr>
      <t>غير قطريين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NON-QATARIS</t>
    </r>
  </si>
  <si>
    <r>
      <t xml:space="preserve">غير مبين
</t>
    </r>
    <r>
      <rPr>
        <sz val="8"/>
        <rFont val="Arial"/>
        <family val="2"/>
      </rPr>
      <t>Not Stated</t>
    </r>
  </si>
  <si>
    <r>
      <t xml:space="preserve">جامعة فما فوق
</t>
    </r>
    <r>
      <rPr>
        <sz val="8"/>
        <rFont val="Arial"/>
        <family val="2"/>
      </rPr>
      <t>University And Above</t>
    </r>
  </si>
  <si>
    <r>
      <t xml:space="preserve">دون الجامعة
</t>
    </r>
    <r>
      <rPr>
        <sz val="8"/>
        <rFont val="Arial"/>
        <family val="2"/>
      </rPr>
      <t>Pre_Univ.</t>
    </r>
  </si>
  <si>
    <r>
      <t xml:space="preserve">ثانوية
</t>
    </r>
    <r>
      <rPr>
        <sz val="8"/>
        <rFont val="Arial"/>
        <family val="2"/>
      </rPr>
      <t>Secondary</t>
    </r>
  </si>
  <si>
    <r>
      <t xml:space="preserve">إعدادية
</t>
    </r>
    <r>
      <rPr>
        <sz val="8"/>
        <rFont val="Arial"/>
        <family val="2"/>
      </rPr>
      <t>Preparatory</t>
    </r>
  </si>
  <si>
    <r>
      <t xml:space="preserve">إبتدائية
</t>
    </r>
    <r>
      <rPr>
        <sz val="8"/>
        <rFont val="Arial"/>
        <family val="2"/>
      </rPr>
      <t>Primary</t>
    </r>
  </si>
  <si>
    <r>
      <t xml:space="preserve">يقرأ ويكتب
</t>
    </r>
    <r>
      <rPr>
        <sz val="8"/>
        <rFont val="Arial"/>
        <family val="2"/>
      </rPr>
      <t>Read &amp; Write</t>
    </r>
  </si>
  <si>
    <r>
      <t xml:space="preserve">أمى
</t>
    </r>
    <r>
      <rPr>
        <sz val="8"/>
        <rFont val="Arial"/>
        <family val="2"/>
      </rPr>
      <t>Illiter.</t>
    </r>
  </si>
  <si>
    <r>
      <t xml:space="preserve"> الحالة التعليمية للأب </t>
    </r>
    <r>
      <rPr>
        <b/>
        <sz val="8"/>
        <rFont val="Arial"/>
        <family val="2"/>
      </rPr>
      <t>Educational Status Of Father</t>
    </r>
  </si>
  <si>
    <r>
      <t xml:space="preserve">عرب أخرون </t>
    </r>
    <r>
      <rPr>
        <b/>
        <sz val="10"/>
        <rFont val="Arial"/>
        <family val="2"/>
      </rPr>
      <t>OTHER ARABS</t>
    </r>
  </si>
  <si>
    <r>
      <t xml:space="preserve">أجانب </t>
    </r>
    <r>
      <rPr>
        <b/>
        <sz val="10"/>
        <rFont val="Arial"/>
        <family val="2"/>
      </rPr>
      <t>FOREIGNERS</t>
    </r>
  </si>
  <si>
    <r>
      <t xml:space="preserve">قطريات </t>
    </r>
    <r>
      <rPr>
        <b/>
        <sz val="10"/>
        <rFont val="Arial"/>
        <family val="2"/>
      </rPr>
      <t>QATARIS</t>
    </r>
  </si>
  <si>
    <r>
      <t xml:space="preserve">غير قطريات </t>
    </r>
    <r>
      <rPr>
        <b/>
        <sz val="10"/>
        <rFont val="Arial"/>
        <family val="2"/>
      </rPr>
      <t>NON-QATARIS</t>
    </r>
  </si>
  <si>
    <r>
      <rPr>
        <b/>
        <sz val="8"/>
        <rFont val="Arial"/>
        <family val="2"/>
      </rPr>
      <t>Non-Qataris</t>
    </r>
    <r>
      <rPr>
        <b/>
        <sz val="10"/>
        <rFont val="Arial"/>
        <family val="2"/>
      </rPr>
      <t xml:space="preserve">  غير قطريين</t>
    </r>
  </si>
  <si>
    <r>
      <rPr>
        <b/>
        <sz val="8"/>
        <rFont val="Arial"/>
        <family val="2"/>
      </rPr>
      <t>Qataris</t>
    </r>
    <r>
      <rPr>
        <b/>
        <sz val="10"/>
        <rFont val="Arial"/>
        <family val="2"/>
      </rPr>
      <t xml:space="preserve"> قطريون</t>
    </r>
  </si>
  <si>
    <t>الفنيـون والاختصاصيون المساعدون</t>
  </si>
  <si>
    <t>العاملون في الخدمات والباعة في المحلات التجارية والأسواق</t>
  </si>
  <si>
    <t>العاملون في الحرف وما إليها من المهن</t>
  </si>
  <si>
    <t>المهن العادية</t>
  </si>
  <si>
    <t>الأفراد الذين لم يصنفوا حسب المهنة</t>
  </si>
  <si>
    <t>CRAFT AND RELATED TRADES WORKERS</t>
  </si>
  <si>
    <t>ELEMENTARY OCCUPATIONS</t>
  </si>
  <si>
    <t>Not Known</t>
  </si>
  <si>
    <t>Legislators, Senior Officials And Managers</t>
  </si>
  <si>
    <t>Technicians And Associate Professionals</t>
  </si>
  <si>
    <t>Service Workers And Shop And Market Sales Workers</t>
  </si>
  <si>
    <t>Craft And Related Trades Workers</t>
  </si>
  <si>
    <r>
      <t>بدون مهنة</t>
    </r>
    <r>
      <rPr>
        <b/>
        <vertAlign val="superscript"/>
        <sz val="11"/>
        <rFont val="Arial"/>
        <family val="2"/>
      </rPr>
      <t xml:space="preserve">  (1)</t>
    </r>
  </si>
  <si>
    <t>(2) تشمل الأباء الذين يبحثون عن عمل وغير النشطين اقتصاديا</t>
  </si>
  <si>
    <t>العمال المهرة في الزراعة وصيد الاسماك</t>
  </si>
  <si>
    <t>مشغلو الالات والمعدات ومجمعوها</t>
  </si>
  <si>
    <r>
      <t>No Occupation</t>
    </r>
    <r>
      <rPr>
        <b/>
        <vertAlign val="superscript"/>
        <sz val="11"/>
        <rFont val="Arial"/>
        <family val="2"/>
      </rPr>
      <t>(1)</t>
    </r>
  </si>
  <si>
    <t>SKILLED AGRICULTURAL AND FISHERY WORKERS</t>
  </si>
  <si>
    <t>PLANT AND MACHINE OPERATORS AND ASSEMBLERS</t>
  </si>
  <si>
    <t>Elementary Occupations</t>
  </si>
  <si>
    <t>Skilled Agricultural And Fishery Workers</t>
  </si>
  <si>
    <t>Plant And Machine Operators And Assemblers</t>
  </si>
  <si>
    <r>
      <rPr>
        <b/>
        <sz val="8"/>
        <rFont val="Arial"/>
        <family val="2"/>
      </rPr>
      <t>Inside Country</t>
    </r>
    <r>
      <rPr>
        <b/>
        <sz val="11"/>
        <rFont val="Arial"/>
        <family val="2"/>
      </rPr>
      <t xml:space="preserve"> داخل الدولة</t>
    </r>
  </si>
  <si>
    <t>مجموع
G.T</t>
  </si>
  <si>
    <r>
      <t xml:space="preserve">غير القطريين </t>
    </r>
    <r>
      <rPr>
        <b/>
        <sz val="8"/>
        <rFont val="Arial"/>
        <family val="2"/>
      </rPr>
      <t>Non-Qataris</t>
    </r>
  </si>
  <si>
    <r>
      <rPr>
        <b/>
        <sz val="10"/>
        <rFont val="Arial"/>
        <family val="2"/>
      </rPr>
      <t>القطريون</t>
    </r>
    <r>
      <rPr>
        <b/>
        <sz val="11"/>
        <rFont val="Arial"/>
        <family val="2"/>
      </rPr>
      <t xml:space="preserve"> </t>
    </r>
    <r>
      <rPr>
        <b/>
        <sz val="8"/>
        <rFont val="Arial"/>
        <family val="2"/>
      </rPr>
      <t>Qataris</t>
    </r>
  </si>
  <si>
    <r>
      <t xml:space="preserve">المجموع </t>
    </r>
    <r>
      <rPr>
        <b/>
        <sz val="8"/>
        <rFont val="Arial"/>
        <family val="2"/>
      </rPr>
      <t>Total</t>
    </r>
  </si>
  <si>
    <r>
      <t xml:space="preserve">لم يتزوج
</t>
    </r>
    <r>
      <rPr>
        <sz val="8"/>
        <rFont val="Arial"/>
        <family val="2"/>
      </rPr>
      <t>Never mar.</t>
    </r>
  </si>
  <si>
    <r>
      <t xml:space="preserve">متزوج
</t>
    </r>
    <r>
      <rPr>
        <sz val="8"/>
        <rFont val="Arial"/>
        <family val="2"/>
      </rPr>
      <t>Married</t>
    </r>
  </si>
  <si>
    <r>
      <t xml:space="preserve">مطلق
</t>
    </r>
    <r>
      <rPr>
        <sz val="8"/>
        <rFont val="Arial"/>
        <family val="2"/>
      </rPr>
      <t>Divorced</t>
    </r>
  </si>
  <si>
    <r>
      <t xml:space="preserve">أرمل
</t>
    </r>
    <r>
      <rPr>
        <sz val="8"/>
        <rFont val="Arial"/>
        <family val="2"/>
      </rPr>
      <t>Widowed</t>
    </r>
  </si>
  <si>
    <r>
      <t xml:space="preserve">غير مبين
</t>
    </r>
    <r>
      <rPr>
        <sz val="8"/>
        <rFont val="Arial"/>
        <family val="2"/>
      </rPr>
      <t>Not Stat.</t>
    </r>
  </si>
  <si>
    <r>
      <t xml:space="preserve">الحالة الزواجية </t>
    </r>
    <r>
      <rPr>
        <b/>
        <sz val="8"/>
        <rFont val="Arial"/>
        <family val="2"/>
      </rPr>
      <t>Marital Status</t>
    </r>
  </si>
  <si>
    <r>
      <rPr>
        <b/>
        <sz val="10"/>
        <rFont val="Arial"/>
        <family val="2"/>
      </rPr>
      <t>NON-QATARIS</t>
    </r>
    <r>
      <rPr>
        <b/>
        <sz val="12"/>
        <rFont val="Arial"/>
        <family val="2"/>
      </rPr>
      <t xml:space="preserve"> غير قطريين </t>
    </r>
  </si>
  <si>
    <t>(D50 - D89)</t>
  </si>
  <si>
    <t xml:space="preserve">الأورام </t>
  </si>
  <si>
    <t>(C00 - D48)</t>
  </si>
  <si>
    <t xml:space="preserve">امراض معدية وطفيلية معينة </t>
  </si>
  <si>
    <t>(A00 - B99)</t>
  </si>
  <si>
    <t xml:space="preserve">امراض الغدد الصماء والتغذية والتمثيل الغذائي </t>
  </si>
  <si>
    <t>(E00 - F90)</t>
  </si>
  <si>
    <t>امراض الجهاز العصبي</t>
  </si>
  <si>
    <t>(G00 - G99)</t>
  </si>
  <si>
    <t>(I00 - I99)</t>
  </si>
  <si>
    <t>(J00 - J99)</t>
  </si>
  <si>
    <t xml:space="preserve">امراض الجهاز الهضمي </t>
  </si>
  <si>
    <t>(k00 - k93)</t>
  </si>
  <si>
    <t>(L00 - L99)</t>
  </si>
  <si>
    <t>(N00 - N99)</t>
  </si>
  <si>
    <t>(O00 - O99)</t>
  </si>
  <si>
    <t>(P00 - P96)</t>
  </si>
  <si>
    <t>(Q00 - Q99)</t>
  </si>
  <si>
    <t>اعراض وعلامات نتائج اكلينكية معملية غير عادية وغير مصنفة في مكان اخر</t>
  </si>
  <si>
    <t>(R00 - R99)</t>
  </si>
  <si>
    <t>(V01 - Y98)</t>
  </si>
  <si>
    <t>Neoplasms</t>
  </si>
  <si>
    <t>Diseases of the nervous system</t>
  </si>
  <si>
    <t>Diseases of the digestive system</t>
  </si>
  <si>
    <t>Diseases of the skin and subcutaneous tissue</t>
  </si>
  <si>
    <t>Diseases of the genitourinary system</t>
  </si>
  <si>
    <t>Pregnancy, childbirth and the peurperium</t>
  </si>
  <si>
    <t>Certain conditions originating in the perinatal period</t>
  </si>
  <si>
    <t>Congenital malformations deformations &amp; chromosomal abnormalities</t>
  </si>
  <si>
    <t>Symptoms signs &amp; abnormal clinical &amp; laboratory findings not elsewhere classified</t>
  </si>
  <si>
    <t>External causes of morbidity and mortality</t>
  </si>
  <si>
    <r>
      <t xml:space="preserve">قطريون
</t>
    </r>
    <r>
      <rPr>
        <sz val="8"/>
        <rFont val="Arial"/>
        <family val="2"/>
      </rPr>
      <t>Qataris</t>
    </r>
    <r>
      <rPr>
        <b/>
        <sz val="10"/>
        <rFont val="Arial"/>
        <family val="2"/>
        <charset val="178"/>
      </rPr>
      <t xml:space="preserve"> </t>
    </r>
  </si>
  <si>
    <r>
      <t xml:space="preserve">غير قطريين
</t>
    </r>
    <r>
      <rPr>
        <sz val="8"/>
        <rFont val="Arial"/>
        <family val="2"/>
      </rPr>
      <t>Non-Qataris</t>
    </r>
    <r>
      <rPr>
        <sz val="10"/>
        <rFont val="Arial"/>
        <family val="2"/>
        <charset val="178"/>
      </rPr>
      <t xml:space="preserve"> </t>
    </r>
    <r>
      <rPr>
        <b/>
        <sz val="10"/>
        <rFont val="Arial"/>
        <family val="2"/>
        <charset val="178"/>
      </rPr>
      <t xml:space="preserve"> </t>
    </r>
  </si>
  <si>
    <r>
      <t xml:space="preserve">ديسمبر
</t>
    </r>
    <r>
      <rPr>
        <sz val="8"/>
        <rFont val="Arial"/>
        <family val="2"/>
      </rPr>
      <t>DEC.</t>
    </r>
  </si>
  <si>
    <r>
      <t xml:space="preserve">نوفمبر
</t>
    </r>
    <r>
      <rPr>
        <sz val="8"/>
        <rFont val="Arial"/>
        <family val="2"/>
      </rPr>
      <t>NOV.</t>
    </r>
  </si>
  <si>
    <r>
      <t xml:space="preserve">اكتوبر
</t>
    </r>
    <r>
      <rPr>
        <sz val="8"/>
        <rFont val="Arial"/>
        <family val="2"/>
      </rPr>
      <t>OCT.</t>
    </r>
  </si>
  <si>
    <r>
      <t xml:space="preserve">سبتمبر
</t>
    </r>
    <r>
      <rPr>
        <sz val="8"/>
        <rFont val="Arial"/>
        <family val="2"/>
      </rPr>
      <t>SEP.</t>
    </r>
  </si>
  <si>
    <r>
      <t xml:space="preserve">اغسطس
</t>
    </r>
    <r>
      <rPr>
        <sz val="8"/>
        <rFont val="Arial"/>
        <family val="2"/>
      </rPr>
      <t>AUG.</t>
    </r>
  </si>
  <si>
    <r>
      <t xml:space="preserve">يوليو
</t>
    </r>
    <r>
      <rPr>
        <sz val="8"/>
        <rFont val="Arial"/>
        <family val="2"/>
      </rPr>
      <t>JUL.</t>
    </r>
  </si>
  <si>
    <r>
      <t xml:space="preserve">يونيو
</t>
    </r>
    <r>
      <rPr>
        <sz val="8"/>
        <rFont val="Arial"/>
        <family val="2"/>
      </rPr>
      <t>JUN.</t>
    </r>
  </si>
  <si>
    <r>
      <t xml:space="preserve">مايو
</t>
    </r>
    <r>
      <rPr>
        <sz val="8"/>
        <rFont val="Arial"/>
        <family val="2"/>
      </rPr>
      <t>MAY.</t>
    </r>
  </si>
  <si>
    <r>
      <t xml:space="preserve">ابريل
</t>
    </r>
    <r>
      <rPr>
        <sz val="8"/>
        <rFont val="Arial"/>
        <family val="2"/>
      </rPr>
      <t>APR.</t>
    </r>
  </si>
  <si>
    <r>
      <t xml:space="preserve">مارس
</t>
    </r>
    <r>
      <rPr>
        <sz val="8"/>
        <rFont val="Arial"/>
        <family val="2"/>
      </rPr>
      <t>MAR.</t>
    </r>
  </si>
  <si>
    <r>
      <t xml:space="preserve">فبراير
</t>
    </r>
    <r>
      <rPr>
        <sz val="8"/>
        <rFont val="Arial"/>
        <family val="2"/>
      </rPr>
      <t>FEB.</t>
    </r>
  </si>
  <si>
    <r>
      <t xml:space="preserve">يناير
</t>
    </r>
    <r>
      <rPr>
        <sz val="8"/>
        <rFont val="Arial"/>
        <family val="2"/>
      </rPr>
      <t>JAN.</t>
    </r>
  </si>
  <si>
    <r>
      <t xml:space="preserve">مجموع
</t>
    </r>
    <r>
      <rPr>
        <b/>
        <sz val="9"/>
        <rFont val="Arial"/>
        <family val="2"/>
      </rPr>
      <t>T</t>
    </r>
  </si>
  <si>
    <r>
      <t xml:space="preserve">مجموع
</t>
    </r>
    <r>
      <rPr>
        <b/>
        <sz val="8"/>
        <rFont val="Arial"/>
        <family val="2"/>
      </rPr>
      <t>T</t>
    </r>
  </si>
  <si>
    <r>
      <t>المجموع العام
G.</t>
    </r>
    <r>
      <rPr>
        <b/>
        <sz val="8"/>
        <rFont val="Arial"/>
        <family val="2"/>
      </rPr>
      <t>T</t>
    </r>
  </si>
  <si>
    <r>
      <t xml:space="preserve">المجموع العام
</t>
    </r>
    <r>
      <rPr>
        <b/>
        <sz val="8"/>
        <rFont val="Arial"/>
        <family val="2"/>
      </rPr>
      <t>G.T</t>
    </r>
  </si>
  <si>
    <r>
      <t xml:space="preserve">م. عام
</t>
    </r>
    <r>
      <rPr>
        <b/>
        <sz val="8"/>
        <rFont val="Arial"/>
        <family val="2"/>
      </rPr>
      <t>G.Total</t>
    </r>
  </si>
  <si>
    <r>
      <t xml:space="preserve">المجموع
</t>
    </r>
    <r>
      <rPr>
        <b/>
        <sz val="8"/>
        <rFont val="Arial"/>
        <family val="2"/>
      </rPr>
      <t>Total</t>
    </r>
  </si>
  <si>
    <r>
      <t xml:space="preserve">المجموع
</t>
    </r>
    <r>
      <rPr>
        <b/>
        <sz val="9"/>
        <rFont val="Arial"/>
        <family val="2"/>
      </rPr>
      <t>Total</t>
    </r>
  </si>
  <si>
    <r>
      <rPr>
        <sz val="8"/>
        <rFont val="Arial"/>
        <family val="2"/>
      </rPr>
      <t>Total</t>
    </r>
    <r>
      <rPr>
        <b/>
        <sz val="10"/>
        <rFont val="Arial"/>
        <family val="2"/>
      </rPr>
      <t xml:space="preserve">  المجموع</t>
    </r>
  </si>
  <si>
    <r>
      <t xml:space="preserve">المجموع
</t>
    </r>
    <r>
      <rPr>
        <b/>
        <sz val="8"/>
        <rFont val="Arial"/>
        <family val="2"/>
        <charset val="178"/>
      </rPr>
      <t>Totla</t>
    </r>
  </si>
  <si>
    <r>
      <rPr>
        <b/>
        <sz val="8"/>
        <rFont val="Arial"/>
        <family val="2"/>
      </rPr>
      <t>Total</t>
    </r>
    <r>
      <rPr>
        <b/>
        <sz val="10"/>
        <rFont val="Arial"/>
        <family val="2"/>
      </rPr>
      <t xml:space="preserve">  المجموع</t>
    </r>
  </si>
  <si>
    <r>
      <t xml:space="preserve">المجموع
</t>
    </r>
    <r>
      <rPr>
        <sz val="8"/>
        <rFont val="Arial"/>
        <family val="2"/>
      </rPr>
      <t>Total</t>
    </r>
  </si>
  <si>
    <r>
      <t>نسبة الحالة التعليمية للأم</t>
    </r>
    <r>
      <rPr>
        <sz val="10"/>
        <rFont val="Arial"/>
        <family val="2"/>
        <charset val="178"/>
      </rPr>
      <t xml:space="preserve">
</t>
    </r>
    <r>
      <rPr>
        <sz val="8"/>
        <rFont val="Arial"/>
        <family val="2"/>
        <charset val="178"/>
      </rPr>
      <t>Percentage Educational Status of Mother</t>
    </r>
  </si>
  <si>
    <r>
      <t xml:space="preserve">المجموع
</t>
    </r>
    <r>
      <rPr>
        <sz val="8"/>
        <rFont val="Arial"/>
        <family val="2"/>
        <charset val="178"/>
      </rPr>
      <t>Total</t>
    </r>
  </si>
  <si>
    <r>
      <t xml:space="preserve">المجموع
</t>
    </r>
    <r>
      <rPr>
        <b/>
        <sz val="8"/>
        <rFont val="Arial"/>
        <family val="2"/>
        <charset val="178"/>
      </rPr>
      <t>Total</t>
    </r>
  </si>
  <si>
    <r>
      <t xml:space="preserve">المجموع
 </t>
    </r>
    <r>
      <rPr>
        <b/>
        <sz val="8"/>
        <rFont val="Arial"/>
        <family val="2"/>
      </rPr>
      <t>Total</t>
    </r>
  </si>
  <si>
    <r>
      <t xml:space="preserve">نسبة الذكور </t>
    </r>
    <r>
      <rPr>
        <b/>
        <sz val="8"/>
        <rFont val="Arial"/>
        <family val="2"/>
      </rPr>
      <t>M %</t>
    </r>
  </si>
  <si>
    <r>
      <t>المحتـويــــــــات</t>
    </r>
    <r>
      <rPr>
        <b/>
        <sz val="11"/>
        <rFont val="PT Bold Heading"/>
        <charset val="178"/>
      </rPr>
      <t xml:space="preserve">
</t>
    </r>
    <r>
      <rPr>
        <b/>
        <sz val="14"/>
        <rFont val="Arial Black"/>
        <family val="2"/>
      </rPr>
      <t xml:space="preserve">Contents </t>
    </r>
  </si>
  <si>
    <t xml:space="preserve"> الدوحة 
DOHA</t>
  </si>
  <si>
    <t xml:space="preserve"> الوكرة 
AL WAKRA</t>
  </si>
  <si>
    <t xml:space="preserve">الريان 
AL RAYYAN </t>
  </si>
  <si>
    <t xml:space="preserve">ام صلال 
UMM SALAL </t>
  </si>
  <si>
    <t xml:space="preserve"> الخور
AL KHOR</t>
  </si>
  <si>
    <t xml:space="preserve"> الشمال 
AL SHAMAL</t>
  </si>
  <si>
    <t xml:space="preserve"> الظعاين 
AL DAYYEN</t>
  </si>
  <si>
    <t>قطريون
Qataris</t>
  </si>
  <si>
    <t>غير قطريين
Non-Qataris</t>
  </si>
  <si>
    <t>عرب آخرون
Other Arabs</t>
  </si>
  <si>
    <t>أجانب
Foreigners</t>
  </si>
  <si>
    <t>تقرا وتكتب
Read/Write</t>
  </si>
  <si>
    <t>ابتدائية
Primary</t>
  </si>
  <si>
    <t>اعدادية
Preparatory</t>
  </si>
  <si>
    <t xml:space="preserve">قطريات
Qataris
</t>
  </si>
  <si>
    <t>غير قطريات
Non-Qataris</t>
  </si>
  <si>
    <t xml:space="preserve">قطريون
Qataris
</t>
  </si>
  <si>
    <t>غير قطرين
Non-Qataris</t>
  </si>
  <si>
    <t xml:space="preserve">امراض الجهاز البولي التناسلي </t>
  </si>
  <si>
    <t xml:space="preserve">التشوهات الخلقية والعاهات والشذوذ الكروموسومي
</t>
  </si>
  <si>
    <t xml:space="preserve">Diseases of the circulatory system
</t>
  </si>
  <si>
    <t xml:space="preserve">Diseases of the respiratory system
</t>
  </si>
  <si>
    <t>مجموع المشتغلات</t>
  </si>
  <si>
    <t>الوفيات المسجلة حسب الجنسية والنوع والعمر</t>
  </si>
  <si>
    <t>الوفيات المسجلة للقطريين حسب مكان الوفاة والنوع</t>
  </si>
  <si>
    <t>الوفيات المسجلة حسب الجنسية والنوع واحاد العمر</t>
  </si>
  <si>
    <t>وفيات الأطفال الرضع المسجلة حسب الجنسية والنوع والبلدية</t>
  </si>
  <si>
    <t>وفيات الأطفال الرضع المسجلة حسب الجنسية والنوع والشهر</t>
  </si>
  <si>
    <t>وفيات الأطفال الرضع المسجلة حسب النوع والجنسية</t>
  </si>
  <si>
    <t>المواليد أحياء المسجلون حسب الجنسية والنوع ووزن المولود</t>
  </si>
  <si>
    <t>الوفيات المسجلة للقطريين حسب مكان الوفاة والفئة العمرية والنوع</t>
  </si>
  <si>
    <t>معدل وفيات الأطفال الرضع حسب الجنسية والنوع</t>
  </si>
  <si>
    <t>معدل وفيات الأطفال أقل من (5) سنوات حسب الجنسية والنوع</t>
  </si>
  <si>
    <t xml:space="preserve">                 الجنسية والنوع
 السنة</t>
  </si>
  <si>
    <t>معدل وفيات الأطفال حسب الجنسية والنوع</t>
  </si>
  <si>
    <t>Child Mortality Rate by Nationality &amp; Gender</t>
  </si>
  <si>
    <t xml:space="preserve">           الجنسية والنوع
 السنة</t>
  </si>
  <si>
    <t>REGISTERED LIVE BIRTHS  BY NATIONALITY AND GENDER</t>
  </si>
  <si>
    <t>المواليد احياء المسجلون حسب الجنسية والنوع والبلدية</t>
  </si>
  <si>
    <t xml:space="preserve">                 الجنسية والنوع
 البلدية</t>
  </si>
  <si>
    <t xml:space="preserve">REGISTERED LIVE BIRTHS BY NATIONALITY, GENDER &amp; MUNICIPALITY </t>
  </si>
  <si>
    <t>REGISTERED LIVE BIRTHS BY MONTH, MUNICIPALITY &amp; GENDER</t>
  </si>
  <si>
    <t>النوع</t>
  </si>
  <si>
    <t>Gender</t>
  </si>
  <si>
    <t>REGISTERED LIVE BIRTHS  BY GENDER AND NATIONALITY</t>
  </si>
  <si>
    <r>
      <rPr>
        <b/>
        <sz val="10"/>
        <rFont val="Arial"/>
        <family val="2"/>
      </rPr>
      <t>أقل من</t>
    </r>
    <r>
      <rPr>
        <b/>
        <sz val="11"/>
        <rFont val="Arial"/>
        <family val="2"/>
      </rPr>
      <t xml:space="preserve"> 20</t>
    </r>
  </si>
  <si>
    <t>أقل من 20
Less than 20</t>
  </si>
  <si>
    <t xml:space="preserve">                       الجنسية والنوع
 فئة عمر الأم </t>
  </si>
  <si>
    <t>أقل من 20</t>
  </si>
  <si>
    <t>less than 20</t>
  </si>
  <si>
    <t>REGISTERED LIVE BIRTHS BY NATIONALITY, GENDER &amp; BIRTH WEIGHT</t>
  </si>
  <si>
    <t xml:space="preserve"> الوفيات المسجلة حسب الجنسية والنوع</t>
  </si>
  <si>
    <t xml:space="preserve">                  الجنسية والنوع
 السنة</t>
  </si>
  <si>
    <t>REGISTERED DEATHS BY NATIONALITY AND GENDER</t>
  </si>
  <si>
    <t xml:space="preserve">                Nationality &amp; Gender
  Year                     </t>
  </si>
  <si>
    <t xml:space="preserve"> الوفيات المسجلة حسب الجنسية والنوع والبلدية</t>
  </si>
  <si>
    <t xml:space="preserve">            الجنسية والنوع
 البلدية</t>
  </si>
  <si>
    <t>REGISTERED DEATHS BY NATIONALITY, GENDER AND MUNICIPALITY</t>
  </si>
  <si>
    <t xml:space="preserve"> الوفيات المسجلة حسب الجنسية والنوع والشهر</t>
  </si>
  <si>
    <t>REGISTERED DEATHS BY NATIONALITY, GENDER AND MONTH</t>
  </si>
  <si>
    <t>REGISTERED DEATHS BY NATIONALITY, GENDER AND AGE</t>
  </si>
  <si>
    <t>الوفيات المسجلة (15 سنة فاكثر) حسب الحالة الزواجية وفئة العمر والنوع</t>
  </si>
  <si>
    <t>REGISTERED DEATHS (15 YEARS OLD AND OVER)
BY MARITAL STATUS, AGE GROUP AND GENDER</t>
  </si>
  <si>
    <t>REGISTERED DEATHS (15 YEARS OLD AND OVER)
BY MARITAL STATUS, AGE GROUP AND Gender</t>
  </si>
  <si>
    <t xml:space="preserve"> الوفيات المسجلة حسسب النوع والجنسية</t>
  </si>
  <si>
    <t>REGISTERED DEATHS BY GENDER AND NATIONALITY</t>
  </si>
  <si>
    <t>الوفيات المسجلة (15 عام فاكثر) حسب المهنة وفئة العمر والنوع</t>
  </si>
  <si>
    <t>Registered Deaths (15 Years And Over) By Occupation, Age Group And Gender</t>
  </si>
  <si>
    <t>(الوفيات المسجلة حسب الجنسية والنوع وسبب الوفاة ( المراجعة العاشرة القائمة الاساسية</t>
  </si>
  <si>
    <t>REGISTERED DEATHS BY NATIONALITY, GENDER AND CAUSE OF DEATH (ICD 10 BASIC LIST)</t>
  </si>
  <si>
    <t xml:space="preserve"> وفيات الأطفال  الرضع المسجلة حسب الجنسية والنوع</t>
  </si>
  <si>
    <t xml:space="preserve">               الجنسية والنوع
 السنة</t>
  </si>
  <si>
    <t>REGISTERED INFANT DEATHS BY NATIONALITY, GENDER AND MUNICIPALITY</t>
  </si>
  <si>
    <t>REGISTERED INFANT DEATHS BY NATIONALITY, GENDER AND MONTH</t>
  </si>
  <si>
    <t>وفيات الأطفال الرضع المسجلة حسب الجنسية والنوع والعمر</t>
  </si>
  <si>
    <t>النسب المئوية للوفيات المسجلة حسب الجنسية والنوع وسبب الوفاة ( المراجعة العاشرة القائمة الاساسية)</t>
  </si>
  <si>
    <t xml:space="preserve">  </t>
  </si>
  <si>
    <t xml:space="preserve">             Nationality &amp; Gender 
  Municipality                     </t>
  </si>
  <si>
    <r>
      <t xml:space="preserve"> </t>
    </r>
    <r>
      <rPr>
        <b/>
        <sz val="8"/>
        <rFont val="Arial"/>
        <family val="2"/>
      </rPr>
      <t>Duration of Marriage (In Years)</t>
    </r>
    <r>
      <rPr>
        <b/>
        <sz val="10"/>
        <rFont val="Arial"/>
        <family val="2"/>
      </rPr>
      <t xml:space="preserve"> مدة الحياة الزواجية بالسنوات</t>
    </r>
  </si>
  <si>
    <r>
      <t xml:space="preserve">نسبة الحالة التعليمية للأم
</t>
    </r>
    <r>
      <rPr>
        <b/>
        <sz val="8"/>
        <rFont val="Arial"/>
        <family val="2"/>
      </rPr>
      <t>Percentage Educational Status of Mother</t>
    </r>
  </si>
  <si>
    <r>
      <t xml:space="preserve">جامعة فما فوق
</t>
    </r>
    <r>
      <rPr>
        <b/>
        <sz val="8"/>
        <rFont val="Arial"/>
        <family val="2"/>
      </rPr>
      <t>University And Above</t>
    </r>
  </si>
  <si>
    <r>
      <t xml:space="preserve">دون الجامعة
</t>
    </r>
    <r>
      <rPr>
        <b/>
        <sz val="8"/>
        <rFont val="Arial"/>
        <family val="2"/>
      </rPr>
      <t>Pre_Univ.</t>
    </r>
  </si>
  <si>
    <r>
      <t xml:space="preserve">ثانوية
</t>
    </r>
    <r>
      <rPr>
        <b/>
        <sz val="8"/>
        <rFont val="Arial"/>
        <family val="2"/>
      </rPr>
      <t>Secondary</t>
    </r>
  </si>
  <si>
    <r>
      <t xml:space="preserve">إعدادية
</t>
    </r>
    <r>
      <rPr>
        <b/>
        <sz val="8"/>
        <rFont val="Arial"/>
        <family val="2"/>
      </rPr>
      <t>Preparatory</t>
    </r>
  </si>
  <si>
    <r>
      <t xml:space="preserve">إبتدائية
</t>
    </r>
    <r>
      <rPr>
        <b/>
        <sz val="8"/>
        <rFont val="Arial"/>
        <family val="2"/>
      </rPr>
      <t>Primary</t>
    </r>
  </si>
  <si>
    <r>
      <t xml:space="preserve">يقرأ ويكتب
</t>
    </r>
    <r>
      <rPr>
        <b/>
        <sz val="8"/>
        <rFont val="Arial"/>
        <family val="2"/>
      </rPr>
      <t>Read &amp; Write</t>
    </r>
  </si>
  <si>
    <r>
      <t xml:space="preserve">أمى
</t>
    </r>
    <r>
      <rPr>
        <b/>
        <sz val="8"/>
        <rFont val="Arial"/>
        <family val="2"/>
      </rPr>
      <t>Illiter.</t>
    </r>
  </si>
  <si>
    <t>إناث</t>
  </si>
  <si>
    <t>قطريون QATARIES</t>
  </si>
  <si>
    <t>غير قطريين NON-QATARIES</t>
  </si>
  <si>
    <t>المجموع TOTAL</t>
  </si>
  <si>
    <t>Male</t>
  </si>
  <si>
    <t>Female</t>
  </si>
  <si>
    <t>العمال المهرة في الزراعة وصيد الأسماك</t>
  </si>
  <si>
    <t>Skiled Agricultural And Fishery Workers</t>
  </si>
  <si>
    <t xml:space="preserve"> Occupation</t>
  </si>
  <si>
    <t>المهنة</t>
  </si>
  <si>
    <t>Table No (11-3)</t>
  </si>
  <si>
    <t xml:space="preserve"> Total</t>
  </si>
  <si>
    <t>المجموع
Total</t>
  </si>
  <si>
    <t xml:space="preserve"> Age Group(In Years) (فئة العمر (بالسنوات</t>
  </si>
  <si>
    <r>
      <t xml:space="preserve">غير مبين
</t>
    </r>
    <r>
      <rPr>
        <sz val="10"/>
        <rFont val="Arial"/>
        <family val="2"/>
        <charset val="178"/>
      </rPr>
      <t>Not Stated</t>
    </r>
  </si>
  <si>
    <t xml:space="preserve"> Age Group (In Years) (فئة العمر  (بالسنوات</t>
  </si>
  <si>
    <t xml:space="preserve"> Age Group (In Years) (فئة العمر (بالسنوات</t>
  </si>
  <si>
    <t>مجموع المشتغلون</t>
  </si>
  <si>
    <r>
      <t>بدون مهنة</t>
    </r>
    <r>
      <rPr>
        <b/>
        <vertAlign val="superscript"/>
        <sz val="9"/>
        <rFont val="Arial"/>
        <family val="2"/>
        <charset val="178"/>
      </rPr>
      <t xml:space="preserve"> (2)</t>
    </r>
  </si>
  <si>
    <t xml:space="preserve">         Nationality &amp; Gender 
  Year                     </t>
  </si>
  <si>
    <t xml:space="preserve">          Nationality &amp; Gender 
  Municipality   </t>
  </si>
  <si>
    <t xml:space="preserve">             Nationality &amp; Gender 
 Year                     </t>
  </si>
  <si>
    <t>المجموع العام</t>
  </si>
  <si>
    <t xml:space="preserve">Appendices: </t>
  </si>
  <si>
    <t xml:space="preserve">                                              Year
Nationality &amp; Rate</t>
  </si>
  <si>
    <t>Neonatal Mortality Rates</t>
  </si>
  <si>
    <t>Infant Mortality Rate by Nationality &amp; Gender</t>
  </si>
  <si>
    <t>اقل من 20  Less than 20</t>
  </si>
  <si>
    <t>معدل الخصوبة العام والخصوبة الكلية و الإحلال الإجمالى
ومتوسط عمر المرأة عند الإنجاب حسب الجنسية</t>
  </si>
  <si>
    <t xml:space="preserve"> Under 5 Years Mortality Rate by Nationality &amp; Gender</t>
  </si>
  <si>
    <t>5 - 9</t>
  </si>
  <si>
    <t>10 - 14</t>
  </si>
  <si>
    <t>25 +</t>
  </si>
  <si>
    <t>* تم اضافة بيانات فاقدي القيد على هذا الجدول</t>
  </si>
  <si>
    <t xml:space="preserve">                     Nationality &amp;Gender 
  Year                     </t>
  </si>
  <si>
    <t>2004 - 2013</t>
  </si>
  <si>
    <t>45-50</t>
  </si>
  <si>
    <t>5000+</t>
  </si>
  <si>
    <t>أقل من 1000</t>
  </si>
  <si>
    <t>less than 1000</t>
  </si>
  <si>
    <t>1000-1499</t>
  </si>
  <si>
    <t>3000-3499</t>
  </si>
  <si>
    <t>3500-3999</t>
  </si>
  <si>
    <t>4000-4499</t>
  </si>
  <si>
    <t>4500-4999</t>
  </si>
  <si>
    <t>ICD-10 Code الرمز حسب المراجعة العاشرة</t>
  </si>
  <si>
    <t>Nationality الجنسية</t>
  </si>
  <si>
    <t>&lt;5</t>
  </si>
  <si>
    <t>85&amp;+</t>
  </si>
  <si>
    <t>قطري Qatari</t>
  </si>
  <si>
    <t>A17-19</t>
  </si>
  <si>
    <t>Other Tuberculosis</t>
  </si>
  <si>
    <t>A40-41</t>
  </si>
  <si>
    <t>Septicemia</t>
  </si>
  <si>
    <t>B15-B19</t>
  </si>
  <si>
    <t>Viral hepatitis</t>
  </si>
  <si>
    <t>A31-32, A38,A42-49,A65-A79,A81,A83-A89,B00-B04,B06-B09,B25-B49,B58-B64,B66-B94,B99</t>
  </si>
  <si>
    <t>Remainder of certain infectious and parasitic diseases</t>
  </si>
  <si>
    <t>C00-14</t>
  </si>
  <si>
    <t>Malignant neoplasm of lip, oral cavity and pharynx</t>
  </si>
  <si>
    <t>C15</t>
  </si>
  <si>
    <t>Malignant neoplasm of oesophagus</t>
  </si>
  <si>
    <t>C16</t>
  </si>
  <si>
    <t>Malignant neoplasm of stomach</t>
  </si>
  <si>
    <t>C18-21</t>
  </si>
  <si>
    <t>Malignant neoplasm of colon, rectum &amp; anus</t>
  </si>
  <si>
    <t>C22</t>
  </si>
  <si>
    <t>Malignant neoplasm of  liver &amp; intraheptic bile ducts</t>
  </si>
  <si>
    <t>C25</t>
  </si>
  <si>
    <t>Malignant neoplasm of pancreas</t>
  </si>
  <si>
    <t>C33-34</t>
  </si>
  <si>
    <t>Malignant neoplasm of trachea, bronchus and lung</t>
  </si>
  <si>
    <t>C50</t>
  </si>
  <si>
    <t>Malignant neoplasm of breast</t>
  </si>
  <si>
    <t>C53</t>
  </si>
  <si>
    <t>Malignant neoplasm of cervix uteri</t>
  </si>
  <si>
    <t>C54-55</t>
  </si>
  <si>
    <t>Malignant neoplasm of other &amp; unspecified parts of uterus</t>
  </si>
  <si>
    <t>C56</t>
  </si>
  <si>
    <t>Malignant neoplasm of Ovary</t>
  </si>
  <si>
    <t>C61</t>
  </si>
  <si>
    <t>Malignant neoplasm of prostate</t>
  </si>
  <si>
    <t>C67</t>
  </si>
  <si>
    <t>Malignant neoplasm of urinary bladder</t>
  </si>
  <si>
    <t>C70-C72</t>
  </si>
  <si>
    <t>Malignant neoplasm of meninges, brain and other parts of central nervous system</t>
  </si>
  <si>
    <t>C82-85</t>
  </si>
  <si>
    <t>Non Hodgkin's lymphoma</t>
  </si>
  <si>
    <t>C91-C95</t>
  </si>
  <si>
    <t>Leukemia</t>
  </si>
  <si>
    <t>C17,C23-24,  C26-C31,C37- C41,C44-C49,C51-C52,C57-C60,C62-C66,C68-C69,C73-C81,C88,C96-C97</t>
  </si>
  <si>
    <t>Remainder of  malignant neoplasms</t>
  </si>
  <si>
    <t>D00-48</t>
  </si>
  <si>
    <t>Remainder of neoplasms</t>
  </si>
  <si>
    <t>D50-64</t>
  </si>
  <si>
    <t>Anaemias</t>
  </si>
  <si>
    <t>D65-89</t>
  </si>
  <si>
    <t>Remainder of Diseases of the blood and blood-forming organs &amp; certain disorders involving the immune mechanism</t>
  </si>
  <si>
    <t>E10-14</t>
  </si>
  <si>
    <t>Diabetes mellitus</t>
  </si>
  <si>
    <t>E00-E07,E15-E34,E50-E88</t>
  </si>
  <si>
    <t xml:space="preserve">Remainder of Endocrine, nutritional and metabolic diseases   </t>
  </si>
  <si>
    <t>G04 - G25, G31- G99</t>
  </si>
  <si>
    <t xml:space="preserve"> Remainder of Diseases of the  nervous system</t>
  </si>
  <si>
    <t>I10-I14</t>
  </si>
  <si>
    <t>Hypertensive diseases</t>
  </si>
  <si>
    <t>I20-I25</t>
  </si>
  <si>
    <t>Ischaemic heart diseases</t>
  </si>
  <si>
    <t>I26-I51</t>
  </si>
  <si>
    <t>Other heart diseases</t>
  </si>
  <si>
    <t>I60-69</t>
  </si>
  <si>
    <t>Cerebrovascular diseases</t>
  </si>
  <si>
    <t>I70</t>
  </si>
  <si>
    <t>Atherosclerosis</t>
  </si>
  <si>
    <t>I71-99</t>
  </si>
  <si>
    <t>J09 - 11</t>
  </si>
  <si>
    <t>Influenza</t>
  </si>
  <si>
    <t>J12-18</t>
  </si>
  <si>
    <t>Pneumonia</t>
  </si>
  <si>
    <t>J20-22</t>
  </si>
  <si>
    <t>Other acute lower respiratory infections</t>
  </si>
  <si>
    <t>J40- 47</t>
  </si>
  <si>
    <t xml:space="preserve">Chronic lower respiratory diseases </t>
  </si>
  <si>
    <t xml:space="preserve">     J00-J06, J30-39, J60-98</t>
  </si>
  <si>
    <t>Reminder of  diseases of the respiratory system</t>
  </si>
  <si>
    <t>K70-76</t>
  </si>
  <si>
    <t xml:space="preserve"> diseases of the liver</t>
  </si>
  <si>
    <t>K00-K22, K28-K66, K80-K92</t>
  </si>
  <si>
    <t>Reminder of  diseases of the digestive system</t>
  </si>
  <si>
    <t>L00-L98</t>
  </si>
  <si>
    <t>N17-N98</t>
  </si>
  <si>
    <t xml:space="preserve">Reminder of diseases of the genitourinary system </t>
  </si>
  <si>
    <t>P00 - P96</t>
  </si>
  <si>
    <t>Q00-99</t>
  </si>
  <si>
    <t xml:space="preserve">Congenital malformations, &amp; deformations and chromosomal abnormalities </t>
  </si>
  <si>
    <t>R00-099</t>
  </si>
  <si>
    <t xml:space="preserve">Symptoms, signs and abnormal clinical and laboratory findings, not elsewhere classified </t>
  </si>
  <si>
    <t>V01-99</t>
  </si>
  <si>
    <t>Transport accidents</t>
  </si>
  <si>
    <t>W00-19</t>
  </si>
  <si>
    <t>Falls</t>
  </si>
  <si>
    <t>W65-74</t>
  </si>
  <si>
    <t>Accidental Drowning/Submersion</t>
  </si>
  <si>
    <t>X00-09</t>
  </si>
  <si>
    <t>Exposure to smoke, fire and flames</t>
  </si>
  <si>
    <t>X40-49</t>
  </si>
  <si>
    <t>Accidental poisoning by and exposure to noxious substances</t>
  </si>
  <si>
    <t>X60-84</t>
  </si>
  <si>
    <t>Intentional self harm</t>
  </si>
  <si>
    <t>X85-Y09</t>
  </si>
  <si>
    <t>Assault</t>
  </si>
  <si>
    <t>W20-W64,W75-W99,X10-X39,X50-X59,Y10-Y89</t>
  </si>
  <si>
    <t xml:space="preserve">All other  external causes </t>
  </si>
  <si>
    <t>E00-E34,E50-E88</t>
  </si>
  <si>
    <t>G04-G98</t>
  </si>
  <si>
    <t xml:space="preserve"> J30-98</t>
  </si>
  <si>
    <t>P05 - P08</t>
  </si>
  <si>
    <t>Disorders relating to length of gestational and fetal growth</t>
  </si>
  <si>
    <t>P22</t>
  </si>
  <si>
    <t>Respiratory distress of newborn</t>
  </si>
  <si>
    <t>P24-P28</t>
  </si>
  <si>
    <t>Other respiratory conditions of newborn</t>
  </si>
  <si>
    <t>P29,P35,P37,P39,P70-P96</t>
  </si>
  <si>
    <t>Q00-Q02,Q04,Q06-Q07</t>
  </si>
  <si>
    <t>Q20-Q24</t>
  </si>
  <si>
    <t>Q10-Q18,Q30-Q89</t>
  </si>
  <si>
    <t>Other congenital malformations</t>
  </si>
  <si>
    <t>R00-R94,R96-R99</t>
  </si>
  <si>
    <t xml:space="preserve">Other symptoms, signs and abnormal clinical and laboratory findings, not elsewhere classified </t>
  </si>
  <si>
    <t xml:space="preserve">الرمز حسب المراجعة العاشرة
ICD-10 Code </t>
  </si>
  <si>
    <t>وفيات الاطفال الرضع المسجلة حسب الجنسية والنوع وسبب الوفاة (المراجعة العاشرة القائمة المفصلة)</t>
  </si>
  <si>
    <t>Table No. (13-1)</t>
  </si>
  <si>
    <t>المجموع الكلي</t>
  </si>
  <si>
    <t>اسباب الوفاة</t>
  </si>
  <si>
    <t>Table No. (13-3)</t>
  </si>
  <si>
    <r>
      <t xml:space="preserve">قطري
</t>
    </r>
    <r>
      <rPr>
        <b/>
        <sz val="8"/>
        <rFont val="Arial"/>
        <family val="2"/>
      </rPr>
      <t>Qatari</t>
    </r>
  </si>
  <si>
    <r>
      <t xml:space="preserve">غير قطري
</t>
    </r>
    <r>
      <rPr>
        <b/>
        <sz val="8"/>
        <rFont val="Arial"/>
        <family val="2"/>
      </rPr>
      <t>Non-Qatari</t>
    </r>
  </si>
  <si>
    <t>أسباب الوفاة</t>
  </si>
  <si>
    <t>CHAPTER ONE: VITAL INDICATORS</t>
  </si>
  <si>
    <t>CHAPTER TWO: LIVE BIRTHS</t>
  </si>
  <si>
    <t>الباب الثاني : المواليــــد الأحياء</t>
  </si>
  <si>
    <t>الباب الأول : المؤشرات الحيوية</t>
  </si>
  <si>
    <t xml:space="preserve">Registered Live Births by Gender and Mother's Nationality and Age Group </t>
  </si>
  <si>
    <t>Percentage of Registered Deaths by Nationality,Gender and Cause of Death (ICD 10 basic list) (2012)</t>
  </si>
  <si>
    <t>Percentage of Registered Deaths by Nationality,Gender and Cause of Death (ICD 10 basic list) (2013)</t>
  </si>
  <si>
    <t>2. Notification of Stillbirth</t>
  </si>
  <si>
    <t>1. Notification of Live Birth</t>
  </si>
  <si>
    <t>Figure</t>
  </si>
  <si>
    <t xml:space="preserve">
فهرس الرسوم البيانية                                                      List of Figures</t>
  </si>
  <si>
    <r>
      <t>رقم الشكل
Figure</t>
    </r>
    <r>
      <rPr>
        <b/>
        <sz val="8"/>
        <rFont val="Arial"/>
        <family val="2"/>
      </rPr>
      <t xml:space="preserve"> No.</t>
    </r>
  </si>
  <si>
    <t>GENERAL FERTILITY RATE  PER 1000 WOMEN</t>
  </si>
  <si>
    <t>AVERAGE AGE OF CHILD BEARING</t>
  </si>
  <si>
    <t>Crude Birth and Death Rates, Natural Increase Rate, Maternal Mortality Rate 
And Rate Of Deliveries Under Medical Supervision</t>
  </si>
  <si>
    <t>Rate of Deliveries Under Medical Supervision</t>
  </si>
  <si>
    <t>Early Neonatal Mortality Rate (0-7) Days</t>
  </si>
  <si>
    <t>Late Neonatal Mortality Rate (7-28) Days</t>
  </si>
  <si>
    <t>Post-Neonatal Mortality Rate (28 - 264) Days</t>
  </si>
  <si>
    <t>Neonatal Mortality Rate
(0-28) Days</t>
  </si>
  <si>
    <r>
      <t xml:space="preserve"> الباب الثاني: المواليد الأحياء</t>
    </r>
    <r>
      <rPr>
        <b/>
        <sz val="11"/>
        <rFont val="PT Bold Heading"/>
        <charset val="178"/>
      </rPr>
      <t xml:space="preserve">
</t>
    </r>
    <r>
      <rPr>
        <b/>
        <sz val="14"/>
        <rFont val="Arial Black"/>
        <family val="2"/>
      </rPr>
      <t>CHAPTER TWO: LIVE BIRTHS</t>
    </r>
  </si>
  <si>
    <r>
      <t xml:space="preserve"> الباب الأول: المؤشرات الحيوية</t>
    </r>
    <r>
      <rPr>
        <b/>
        <sz val="11"/>
        <rFont val="PT Bold Heading"/>
        <charset val="178"/>
      </rPr>
      <t xml:space="preserve">
</t>
    </r>
    <r>
      <rPr>
        <b/>
        <sz val="14"/>
        <rFont val="Arial Black"/>
        <family val="2"/>
      </rPr>
      <t xml:space="preserve">CHAPTER ONE: VITAL INDICATORS </t>
    </r>
  </si>
  <si>
    <t>الوفيات
Deaths</t>
  </si>
  <si>
    <t>المواليد أحياء
Births</t>
  </si>
  <si>
    <t>الزيادة الطبيعية
Natural Increase</t>
  </si>
  <si>
    <t>المواليد الأحياء فاقدو القيد حسب الجنسية والنوع</t>
  </si>
  <si>
    <t>النسب المئوية للوفيات المسجلة حسب الجنسية والنوع وسبب الوفاة (المراجعة العاشرة القائمة الاساسية)(2012)</t>
  </si>
  <si>
    <t>النسب المئوية للوفيات المسجلة حسب الجنسية والنوع وسبب الوفاة (المراجعة العاشرة القائمة الاساسية)(2013)</t>
  </si>
  <si>
    <t>نسبة النوع Gender Ratio</t>
  </si>
  <si>
    <t>* This table includes non-registered live births data</t>
  </si>
  <si>
    <t xml:space="preserve">Non-Registered Live births by Nationality &amp; Gender </t>
  </si>
  <si>
    <t>Registered Live Births by Nationality, Gender and Gender Ratio at Birth*</t>
  </si>
  <si>
    <t>المواليد الاحياء المسجلون حسب الجنسية والنوع</t>
  </si>
  <si>
    <t>AL DHAAYEN</t>
  </si>
  <si>
    <t>OVERSEAS</t>
  </si>
  <si>
    <t>المواليد الأحياء المسجلون حسب الشهر والبلدية والنوع</t>
  </si>
  <si>
    <t>AL DHAYYEN</t>
  </si>
  <si>
    <t>المواليد الأحياء المسجلون حسب الجنسية ونوع الولادة والبلدية</t>
  </si>
  <si>
    <t>المواليد الأحياء المسجلون حسب الجنسية وصفة القائم بالتوليد والبلدية ومكان الولادة</t>
  </si>
  <si>
    <t>المواليد الأحياء المسجلون حسب النوع والجنسية</t>
  </si>
  <si>
    <t>Other GCC Countries</t>
  </si>
  <si>
    <t>المواليد الأحياء المسجلون حسب الجنسية والنوع وفئة عمر الأم</t>
  </si>
  <si>
    <t>REGISTERED LIVE BIRTHS BY NATIONALITY, GENDER &amp; MOTHER'S AGE GROUP</t>
  </si>
  <si>
    <t>Mother's Age Group  (Years)</t>
  </si>
  <si>
    <t>45 - 50</t>
  </si>
  <si>
    <t>المواليد الأحياء المسجلون حسب جنسية الأم وفئة عمرها ونوع المولود</t>
  </si>
  <si>
    <t xml:space="preserve">                Nationality  &amp; Gender 
  Mother's Age Group                      </t>
  </si>
  <si>
    <t>المواليد الأحياء المسجلون حسب مدة الحياة الزواجية وفئة عمر الأم</t>
  </si>
  <si>
    <t>REGISTERED LIVE BIRTHS BY DURATION OF MARRIAGE &amp; MOTHER'S AGE GROUP</t>
  </si>
  <si>
    <r>
      <t xml:space="preserve"> </t>
    </r>
    <r>
      <rPr>
        <b/>
        <sz val="8"/>
        <rFont val="Arial"/>
        <family val="2"/>
      </rPr>
      <t>Duration of Marriage (Years)</t>
    </r>
    <r>
      <rPr>
        <b/>
        <sz val="10"/>
        <rFont val="Arial"/>
        <family val="2"/>
      </rPr>
      <t xml:space="preserve"> مدة الحياة الزواجية بالسنوات</t>
    </r>
  </si>
  <si>
    <t>Mother's Age Group (Years)</t>
  </si>
  <si>
    <t xml:space="preserve"> Duration of Marriage (Years) مدة الحياة الزواجية بالسنوات</t>
  </si>
  <si>
    <t>المواليد الأحياء المسجلون حسب فئة عمر الأم وترتيب المولود</t>
  </si>
  <si>
    <t>REGISTERED LIVE BIRTHS BY MOTHER'S AGE GROUP &amp; BIRTH ORDER</t>
  </si>
  <si>
    <t>المواليد الأحياء المسجلون حسب مدة الحياة الزواجية وترتيب المولود</t>
  </si>
  <si>
    <t>المواليد الأحياء المسجلون حسب الحالة التعليمية للأب والأم</t>
  </si>
  <si>
    <t>المواليد الأحياء المسجلون حسب فئة عمر الأم وحالتها التعليمية</t>
  </si>
  <si>
    <t>REGISTERED LIVE BIRTHS BY MOTHER'S AGE GROUP &amp; EDUCATIONAL STATUS</t>
  </si>
  <si>
    <r>
      <t xml:space="preserve">Mother's </t>
    </r>
    <r>
      <rPr>
        <b/>
        <sz val="8"/>
        <rFont val="Arial"/>
        <family val="2"/>
      </rPr>
      <t>Age Group (Years)</t>
    </r>
    <r>
      <rPr>
        <b/>
        <sz val="10"/>
        <rFont val="Arial"/>
        <family val="2"/>
      </rPr>
      <t xml:space="preserve"> (فئة عمر الأم (بالسنوات</t>
    </r>
  </si>
  <si>
    <t>المواليد الأحياء المسجلون حسب فئة عمر الأم ومهنتها وجنسيتها</t>
  </si>
  <si>
    <t>REGISTERED LIVE BIRTHS BY MOTEHR'S AGE GROUP, OCCUPATION &amp; NATIONALITY</t>
  </si>
  <si>
    <r>
      <t xml:space="preserve">Mother's </t>
    </r>
    <r>
      <rPr>
        <b/>
        <sz val="8"/>
        <rFont val="Arial"/>
        <family val="2"/>
      </rPr>
      <t>Age Group (Years)</t>
    </r>
    <r>
      <rPr>
        <b/>
        <sz val="10"/>
        <rFont val="Arial"/>
        <family val="2"/>
        <charset val="178"/>
      </rPr>
      <t xml:space="preserve"> (فئة عمر الأم (بالسنوات</t>
    </r>
  </si>
  <si>
    <t>Mother's Occupation</t>
  </si>
  <si>
    <t>المشرعون وموظفو الإدارة العليا والمديرون</t>
  </si>
  <si>
    <t>Legislators, Senior Officials and Managers</t>
  </si>
  <si>
    <t>Craft And Related-Trades Workers</t>
  </si>
  <si>
    <t>Those who have not been classified by occupation</t>
  </si>
  <si>
    <t>Total Workers</t>
  </si>
  <si>
    <t>(2) INCLUDING MOTHERS WHO ARE SEEKING WORK AND ECONOMICALLY NON-ACTIVE</t>
  </si>
  <si>
    <t>REGISTERED LIVE BIRTHS BY FATHER'S AGE GROUP, OCCUPATION &amp; NATIONALITY</t>
  </si>
  <si>
    <t>المواليد الأحياء المسجلون حسب فئة عمر الأب ومهنته وجنسيته</t>
  </si>
  <si>
    <t>Father's Occupation</t>
  </si>
  <si>
    <t xml:space="preserve"> Father's Age Group (Years) (فئة عمر الأب (بالسنوات</t>
  </si>
  <si>
    <t>(1) INCLUDING FATHERS WHO ARE SEEKING WORK AND ECONOMICALLY NON-ACTIVE</t>
  </si>
  <si>
    <t>Registered Qatari Deaths by Place of Death, Age Group &amp; Gender</t>
  </si>
  <si>
    <r>
      <rPr>
        <b/>
        <sz val="8"/>
        <rFont val="Arial"/>
        <family val="2"/>
      </rPr>
      <t>Overseas</t>
    </r>
    <r>
      <rPr>
        <b/>
        <sz val="10"/>
        <rFont val="Arial"/>
        <family val="2"/>
      </rPr>
      <t xml:space="preserve"> </t>
    </r>
    <r>
      <rPr>
        <b/>
        <sz val="11"/>
        <rFont val="Arial"/>
        <family val="2"/>
      </rPr>
      <t>خارج الدولة</t>
    </r>
  </si>
  <si>
    <t>Registered Qatari Deaths by Place of Death &amp; Gender</t>
  </si>
  <si>
    <t>QATARI DEATHS OVERSEAS BY AGE GROUPS&amp; GENDER</t>
  </si>
  <si>
    <t xml:space="preserve">وفيات القطريين خارج الدولة حسب الفئات العمرية والنوع </t>
  </si>
  <si>
    <t>REGISTERED DEATHS BY NATIONALITY, GENDER
AND SINGLE YEAR OF AGE</t>
  </si>
  <si>
    <t>Single Year
of Age</t>
  </si>
  <si>
    <t xml:space="preserve">  Other GCC Countries </t>
  </si>
  <si>
    <r>
      <t xml:space="preserve">No Occupation </t>
    </r>
    <r>
      <rPr>
        <b/>
        <vertAlign val="superscript"/>
        <sz val="9"/>
        <rFont val="Arial"/>
        <family val="2"/>
      </rPr>
      <t>(2)</t>
    </r>
  </si>
  <si>
    <t>حالات معينة تنشأ في فترة ما حول الولادة</t>
  </si>
  <si>
    <t>أسباب خارجية للمرض والوفاة</t>
  </si>
  <si>
    <t>أمراض السل الأخرى</t>
  </si>
  <si>
    <t>تسمم الدم</t>
  </si>
  <si>
    <t>التهاب الكبد الفيروسي</t>
  </si>
  <si>
    <t>بقية الأمراض المعدية والطفيلية</t>
  </si>
  <si>
    <t>ورم خبيث في المريء</t>
  </si>
  <si>
    <t>ورم خبيث في الشفة وتجويف الفم والبلعوم</t>
  </si>
  <si>
    <t>ورم خبيث في المعدة</t>
  </si>
  <si>
    <t>ورم خبيث في القولون والمستقيم والشرج</t>
  </si>
  <si>
    <t>ورم خبيث في الكبد والقنوات الصفراوية داخل الكبد</t>
  </si>
  <si>
    <t>ورم خبيث في القصبة الهوائية والشعب الرئوية والرئة</t>
  </si>
  <si>
    <t>ورم خبيث في الثدي</t>
  </si>
  <si>
    <t>ورم خبيث في عنق الرحم</t>
  </si>
  <si>
    <t xml:space="preserve">أورام خبيثة في مناطق أخرى غير محددة من الرحم </t>
  </si>
  <si>
    <t>ورم خبيث في المبيض</t>
  </si>
  <si>
    <t>ورم خبيث في البروستات</t>
  </si>
  <si>
    <t>ورم خبيث في المثانة البولية</t>
  </si>
  <si>
    <t>ورم خبيث في السحايا والدماغ وأجزاء أخرى من الجهاز العصبي المركزي</t>
  </si>
  <si>
    <t>سرطان الدم</t>
  </si>
  <si>
    <t>بقية الأورام الخبيثة</t>
  </si>
  <si>
    <t>بقية الأورام</t>
  </si>
  <si>
    <t>فقر الدم</t>
  </si>
  <si>
    <t>داء السكري</t>
  </si>
  <si>
    <t>بقية أمراض الغدد الصماء، وأمراض التغذية، والأمراض الاستقلابية</t>
  </si>
  <si>
    <t>بقية أمراض الدم، وأمراض أعضاء تكوين الدم، واضطرابات معينة أخرى تنطوي على آلية مناعية</t>
  </si>
  <si>
    <t>بقية أمراض الجهاز التنفسي</t>
  </si>
  <si>
    <t>أمراض ارتفاع ضغط الدم</t>
  </si>
  <si>
    <t>أمراض القلب الاسكيمي</t>
  </si>
  <si>
    <t>أمراض القلب الأخرى</t>
  </si>
  <si>
    <t>الأمراض القلبية الوعائية</t>
  </si>
  <si>
    <t>تصلب الشرايين</t>
  </si>
  <si>
    <t>بقية أمراض جهاز الدورة الدموية</t>
  </si>
  <si>
    <t>الإنفلونزا</t>
  </si>
  <si>
    <t>الالتهاب الرئوي</t>
  </si>
  <si>
    <t>التهابات الجهاز التنفسي السفلي الحادة الأخرى</t>
  </si>
  <si>
    <t>أمراض الجهاز التنفسي السفلي المزمنة</t>
  </si>
  <si>
    <t>أمراض الكبد</t>
  </si>
  <si>
    <t>بقية أمراض الجهاز الهضمي</t>
  </si>
  <si>
    <t>أمراض الجلد وأمراض الأنسجة تحت الجلدية</t>
  </si>
  <si>
    <t>بقية أمراض الجهاز البولي التناسلي</t>
  </si>
  <si>
    <t>حوادث المرور</t>
  </si>
  <si>
    <t>السقوط</t>
  </si>
  <si>
    <t>الغرق العرضي</t>
  </si>
  <si>
    <t>التعرض للدخان والنار واللهب</t>
  </si>
  <si>
    <t>حوادث التسمم والتعرض لمواد سامة</t>
  </si>
  <si>
    <t>إيذاء النفس المتعمد</t>
  </si>
  <si>
    <t>الاعتداء</t>
  </si>
  <si>
    <t>ورم خبيث في البنكرياس</t>
  </si>
  <si>
    <t>سرطان الغدد اللمفاوية ما عدا مرض هودجكين</t>
  </si>
  <si>
    <t>REGISTERED INFANT DEATHS BY NATIONALITY AND GENDER</t>
  </si>
  <si>
    <t>PERCENTAGE REGISTERED DEATHS BY NATIONALITY, GENDER AND CAUSE OF DEATH (ICD 10 BASIC LIST)</t>
  </si>
  <si>
    <t>الأعراض والعلامات والنتائج السريرية والمخبرية غير الطبيعية، وغير المصنفة في مكان آخر</t>
  </si>
  <si>
    <t>التشوهات والعيوب الخلقية، والشذوذ الكروموسومي</t>
  </si>
  <si>
    <t>بقية دول مجلس التعاون
Other GCC Countries</t>
  </si>
  <si>
    <t>PERCENTAGE OF REGISTERED DEATHS BY NATIONALITY, GENDER AND CAUSE OF DEATH (ICD 10 BASIC LIST)</t>
  </si>
  <si>
    <t>PERCENTAGE  OF REGISTERED DEATHS BY NATIONALITY, GENDER AND CAUSE OF DEATH (ICD 10 BASIC LIST)</t>
  </si>
  <si>
    <t>بقية أمراض الجهاز العصبي</t>
  </si>
  <si>
    <t>الالتهاب الرئوي الخلقي</t>
  </si>
  <si>
    <t>أمراض الجهاز التنفسي الأخرى لدى المولود</t>
  </si>
  <si>
    <t>الضائقة التنفسية لدى المولود</t>
  </si>
  <si>
    <t>بقية الظروف المحيطة بالولادة</t>
  </si>
  <si>
    <t>التشوهات الخلقية الأخرى في القلب</t>
  </si>
  <si>
    <t>التشوهات الخلقية الأخرى في الجهاز العصبي</t>
  </si>
  <si>
    <t>الاضطرابات المتعلقة بمدة الحمل ونمو الجنين</t>
  </si>
  <si>
    <t>General Fertility, Total Fertility and Gross Reproduction Rates, and Average Age 
Of Child Bearing by Nationality</t>
  </si>
  <si>
    <t xml:space="preserve">                Nationality &amp; Gender 
  Year                     </t>
  </si>
  <si>
    <t xml:space="preserve">                    الجنسية والنوع
 السنة</t>
  </si>
  <si>
    <t>..</t>
  </si>
  <si>
    <t>.. غير متوفر</t>
  </si>
  <si>
    <t>.. Not available</t>
  </si>
  <si>
    <t>أقل من عام</t>
  </si>
  <si>
    <t>Diseases of the blood &amp; blood forming organs &amp;cetrain disorders invovling the immune mechanism</t>
  </si>
  <si>
    <t>Endocrine nutritional &amp; metabolic diseases</t>
  </si>
  <si>
    <t>Certain infectious and parasitic diseases</t>
  </si>
  <si>
    <t>امراض الدم واعضاء تكوين الدم واضطرابات معينة تشمل اضطرابات المناعة</t>
  </si>
  <si>
    <t>REGISTERED INFANT DEATHS BY NATIONALITY, 
GENDER AND AGE</t>
  </si>
  <si>
    <t>دول اوروبية
European Countries</t>
  </si>
  <si>
    <t>مجموع المواليد الذين هم أقل من 2500 جرام</t>
  </si>
  <si>
    <t>مجموع المواليد الذين هم  2500 جرام فأكثر</t>
  </si>
  <si>
    <r>
      <t>بدون مهنة</t>
    </r>
    <r>
      <rPr>
        <b/>
        <vertAlign val="superscript"/>
        <sz val="10"/>
        <rFont val="Arial"/>
        <family val="2"/>
        <charset val="178"/>
      </rPr>
      <t xml:space="preserve"> (1)</t>
    </r>
  </si>
  <si>
    <t>(1) تشمل الامهات اللائى يبحثن عن عمل وغير النشطات اقتصاديا</t>
  </si>
  <si>
    <r>
      <t xml:space="preserve">No Occupation </t>
    </r>
    <r>
      <rPr>
        <b/>
        <vertAlign val="superscript"/>
        <sz val="8"/>
        <rFont val="Arial"/>
        <family val="2"/>
        <charset val="178"/>
      </rPr>
      <t>(1)</t>
    </r>
  </si>
  <si>
    <t>(1) INCLUDING MOTHERS WHO ARE SEEKING WORK AND ECONOMICALLY NON-ACTIVE</t>
  </si>
  <si>
    <r>
      <t xml:space="preserve">No Occupation </t>
    </r>
    <r>
      <rPr>
        <b/>
        <vertAlign val="superscript"/>
        <sz val="8"/>
        <rFont val="Arial"/>
        <family val="2"/>
      </rPr>
      <t>(1)</t>
    </r>
  </si>
  <si>
    <t>أخرى</t>
  </si>
  <si>
    <t>others</t>
  </si>
  <si>
    <t xml:space="preserve">                   Nationality &amp;Gender 
  Year                     </t>
  </si>
  <si>
    <t>REGISTERED INFANT DEATHS BY GENDER
 AND NATIONALITY</t>
  </si>
  <si>
    <t>Tables</t>
  </si>
  <si>
    <t>الباب الثالث: الوفيات</t>
  </si>
  <si>
    <t>2010 - 2014</t>
  </si>
  <si>
    <t>2005 - 2014</t>
  </si>
  <si>
    <t>2005  2014</t>
  </si>
  <si>
    <t>Registered Live Births by Nationality,  Gender and Municipality 2014</t>
  </si>
  <si>
    <t>المواليد أحياء المسجلون حسب الجنسية والنوع والبلدية 2014</t>
  </si>
  <si>
    <t>Registered Live Births by Month, Municipality and  Gender (Qataris) 2014</t>
  </si>
  <si>
    <t>المواليد الأحياء المسجلون حسب الشهر والبلدية والنوع (قطريون) 2014</t>
  </si>
  <si>
    <t>Registered Live Births by Month, Municipality and  Gender (Non-Qataris) 2014</t>
  </si>
  <si>
    <t>المواليد الأحياء المسلجون حسب الشهر والبلدية والنوع (غير قطريين) 2014</t>
  </si>
  <si>
    <t>Registered Live Births by Month, Municipality and  Gender (Total) 2014</t>
  </si>
  <si>
    <t>المواليد الأحياء المسجلون حسب الشهر والبلدية والنوع (المجموع) 2014</t>
  </si>
  <si>
    <t>Registered Live Births by Nationality, Type of Births and Municipality 2014</t>
  </si>
  <si>
    <t>المواليد الأحياء المسجلون حسب الجنسية ونوع الولادة والبلدية 2014</t>
  </si>
  <si>
    <t>Registered Live Births by Nationality, Delivery Attendant, Municipality and Place of Delivery 2014</t>
  </si>
  <si>
    <t>المواليد الأحياء المسجلون حسب الجنسية وصفة القائم بالتوليد والبلدية ومكان الولادة 2014</t>
  </si>
  <si>
    <t>Registered Live Births by Nationality, Gender and Mother's Age Group 2014</t>
  </si>
  <si>
    <t>المواليد الأحياء المسجلون حسب الجنسية والنوع وفئة عمر الأم 2014</t>
  </si>
  <si>
    <t>Registered Live Births by Gender and Mother's Nationality and Age Group 2014</t>
  </si>
  <si>
    <t>المواليد الأحياء المسجلون حسب جنسية الأم وفئة عمرها  ونوع المولود 2014</t>
  </si>
  <si>
    <t>Registered Live Births by Duration of Marriage and Mother's Age Group (Qataris) 2014</t>
  </si>
  <si>
    <t>المواليد الأحياء المسجلون حسب مدة الحياة الزواجية وفئة عمر الأم (قطريون)  2014</t>
  </si>
  <si>
    <t>Registered Live births by Duration of Marriage and Mother's Age Group (Non-Qataris) 2014</t>
  </si>
  <si>
    <t>المواليد الأحياء المسجلون حسب مدة الحياة الزواجية وفئة عمر الأم (غير قطريين) 2014</t>
  </si>
  <si>
    <t>Registered Live Births by Duration of Marriage and Mother's Age Group (Total) 2014</t>
  </si>
  <si>
    <t>المواليد أحياء المسجلون حسب مدة الحياة الزواجية وفئة عمر الأم (المجموع) 2014</t>
  </si>
  <si>
    <t>Registered Live Births by Mother's Age Group and Child Order (Qataris) 2014</t>
  </si>
  <si>
    <t>المواليد الأحياء المسجلون حسب فئة عمر الأم وترتيب المولود (قطريون) 2014</t>
  </si>
  <si>
    <t>Registrered Live Births by Mother's Age Group and Child Order (Non-Qataris) 2014</t>
  </si>
  <si>
    <t>المواليد الأحياء المسجلون حسب فئة عمر الأم وترتيب المولود (غير قطريين) 2014</t>
  </si>
  <si>
    <t>Registered Live Births by Mother's Age Group and Child Order (Males) 2014</t>
  </si>
  <si>
    <t>Registered Live Births by Mother's Age Group and Child Order (Females) 2014</t>
  </si>
  <si>
    <t>Registered Live Births by Mother's Age Group and Child Order (Total) 2014</t>
  </si>
  <si>
    <t>المواليد أحياء المسجلون حسب فئة عمر الام وترتيب المولود (المجموع) 2014</t>
  </si>
  <si>
    <t>Registered Live Births by Duration of Marriage, and Child Order (Qataris) 2014</t>
  </si>
  <si>
    <t>المواليد الأحياء المسجلون حسب مدة الحياة الزواجية وترتيب المولود (قطريون) 2014</t>
  </si>
  <si>
    <t>Registered Live Births by Duration of Marriage, and Child Order (Non-Qataris) 2014</t>
  </si>
  <si>
    <t>المواليد الأحياء المسجلون حسب مدة الحياة الزواجية وترتيب المولود (غير قطريين) 2014</t>
  </si>
  <si>
    <t>Registered Live Births by Duration of Marriage, and Child Order (Total) 2014</t>
  </si>
  <si>
    <t>المواليد الأحياء المسجلون حسب مدة الحياة الزواجية وترتيب المولود (المجموع) 2014</t>
  </si>
  <si>
    <t>Registered Live Births by Educational Status of Father and Mother (Qataris) 2014</t>
  </si>
  <si>
    <t>المواليد أحياء المسجلون حسب الحالة التعليمية للأب والأم (قطريون) 2014</t>
  </si>
  <si>
    <t>Registered Live Births by Educational Status of Father and Mother (Other Arabs) 2014</t>
  </si>
  <si>
    <t>المواليد الأحياء المسجلون حسب الحالة التعليمية للأب والأم (عرب آخرون) 2014</t>
  </si>
  <si>
    <t>Registered Live Births by Educational Status of Father and Mother (Foreigners) 2014</t>
  </si>
  <si>
    <t>Registered Live Births by Educational Status of Father and Mother (Total) 2014</t>
  </si>
  <si>
    <t>المواليد أحياء المسجلون حسب الحالة التعليمية للأب والأم (المجموع) 2014</t>
  </si>
  <si>
    <t>Registered Live Births By Mother's Age Group and Educational Status (Qataris) 2014</t>
  </si>
  <si>
    <t>المواليد الأحياء المسجلون حسب فئة عمر الأم وحالتها التعليمية (قطريات) 2014</t>
  </si>
  <si>
    <t>Registered Live Births By Mother's Age Group and Educational Status (Non-Qataris) 2014</t>
  </si>
  <si>
    <t>المواليد أحياء المسجلون حسب فئة عمر الأم وحالتها التعليمية (غير قطريات) 2014</t>
  </si>
  <si>
    <t>Registered Live Births By Mother's Age Group and Educational Status (Total) 2014</t>
  </si>
  <si>
    <t>المواليد الأحياء المسجلون حسب فئة عمر الأم وحالتها التعليمية (المجموع) 2014</t>
  </si>
  <si>
    <t>Registered Live Births by Nationality, Gender and Child Weight 2014</t>
  </si>
  <si>
    <t>المواليد الأحياء المسجلون حسب الجنسية والنوع ووزن المولود 2014</t>
  </si>
  <si>
    <t>Registered Live Births by Mother's Age Group, Occupation and Nationality 2014</t>
  </si>
  <si>
    <t>المواليد الأحياء المسجلون حسب فئة عمر الأم ومهنتها وجنسيتها 2014</t>
  </si>
  <si>
    <t>Registered Live Births by Father's Age Group, Occupation and Nationality 2014</t>
  </si>
  <si>
    <t>المواليد الأحياء المسجلون حسب فئة عمر الأب ومهنته وجنسيته 2014</t>
  </si>
  <si>
    <t>Registered Deaths by Nationality, Gender and Municipality 2014</t>
  </si>
  <si>
    <t>الوفيات المسجلة حسب الجنسية والنوع والبلدية 2014</t>
  </si>
  <si>
    <t>Registered Deaths by Nationality, Gender and Month 2014</t>
  </si>
  <si>
    <t>الوفيات المسجلة حسب الجنسية والنوع والشهر 2014</t>
  </si>
  <si>
    <t>Registered Deaths by Nationality, Gender and Age 2014</t>
  </si>
  <si>
    <t>الوفيات المسجلة حسب الجنسية والنوع والعمر 2014</t>
  </si>
  <si>
    <t>Registered Qatari Deaths by Place of Death, Age Group and Gender 2014</t>
  </si>
  <si>
    <t>الوفيات المسجلة للقطريين حسب مكان الوفاة والفئة العمرية والنوع 2014</t>
  </si>
  <si>
    <t>Registered Qatari Deaths by Place of Death and Gender 2014</t>
  </si>
  <si>
    <t>الوفيات المسجلة للقطريين حسب مكان الوفاة والنوع 2014</t>
  </si>
  <si>
    <t>Qatari Overseas Deaths By Age Groups and Gender 2014</t>
  </si>
  <si>
    <t>وفيات القطريين خارج الدولة حسب الفئات العمرية والنوع 2014</t>
  </si>
  <si>
    <t>Registered Deaths by Nationality, Gender and Single Year of Age 2014</t>
  </si>
  <si>
    <t>الوفيات المسجلة حسب الجنسية والنوع واحاد العمر 2014</t>
  </si>
  <si>
    <t>Registered Deaths (15 years old and over) by Marital Status, Age Group and Gender (Qataris) 2014</t>
  </si>
  <si>
    <t>الوفيات المسجلة (15 عاما فأكثر) حسب الحالة الزواجية وفئة العمر والنوع (قطريون) 2014</t>
  </si>
  <si>
    <t>Registered Deaths (15 years old and over) by Marital Status, Age Group and Gender (Non-Qataris) 2014</t>
  </si>
  <si>
    <t>الوفيات المسجلة (15 عاما فأكثر) حسب الحالة الزواجية وفئة العمر والنوع (غير قطريين) 2014</t>
  </si>
  <si>
    <t>Registered Deaths (15 years old and over) by Marital Status, Age Group and Gender (Total) 2014</t>
  </si>
  <si>
    <t>الوفيات المسجلة (15 عاما فأكثر) حسب الحالة الزواجية وفئة العمر والنوع (المجموع) 2014</t>
  </si>
  <si>
    <t>Registered Deaths (15 years and over) by Occupation, Age Group and Gender (Qataris) 2014</t>
  </si>
  <si>
    <t>الوفيات المسجلة (15 عاما فأكثر) حسب المهنة وفئة العمر والنوع (قطريون) 2014</t>
  </si>
  <si>
    <t>Registered Deaths (15 years and over) by Occupation, Age Group and Gender (Non-Qataris) 2014</t>
  </si>
  <si>
    <t>الوفيات المسجلة (15 عاما فأكثر) حسب المهنة وفئة العمر والنوع (غير قطريين) 2014</t>
  </si>
  <si>
    <t>Registered Deaths (15 years and over) by Occupation, Age Group and  Gender (Total) 2014</t>
  </si>
  <si>
    <t>الوفيات المسجلة (15 عاما فأكثر) حسب المهنة وفئة العمر والنوع (المجموع) 2014</t>
  </si>
  <si>
    <t>Registered Deaths by Nationality, Gender and Cause of Death (ICD 10 Basic List) 2014</t>
  </si>
  <si>
    <t>الوفيات المسجلة حسب الجنسية والنوع وسبب الوفاة (المراجعة العاشرة القائمة الاساسية) 2014</t>
  </si>
  <si>
    <t>Registered Infant Deaths by Nationality, Gender and Municipality 2014</t>
  </si>
  <si>
    <t>وفيات الأطفال الرضع المسجلة حسب الجنسية والنوع والبلدية 2014</t>
  </si>
  <si>
    <t>Registered Infant Deaths by Nationality, Gender and Month 2014</t>
  </si>
  <si>
    <t>وفيات الأطفال الرضع المسجلة حسب الجنسية والنوع والشهر 2014</t>
  </si>
  <si>
    <t>Registered Infant Deaths by Nationality, Gender and Age 2014</t>
  </si>
  <si>
    <t>وفيات الأطفال الرضع المسجلة حسب الجنسية واالنوع والعمر 2014</t>
  </si>
  <si>
    <t>Registered Infant Deaths by Month and Age (Qataris) 2014</t>
  </si>
  <si>
    <t>وفيات الأطفال الرضع المسجلة حسب الشهر والعمر (قطريون) 2014</t>
  </si>
  <si>
    <t>Registered Infant Deaths by Month and Age (Non-Qataris) 2014</t>
  </si>
  <si>
    <t>وفيات الأطفال الرضع المسجلة حسب الشهر والعمر (غير قطريين) 2014</t>
  </si>
  <si>
    <t>Registered Infant Deaths by Month and Age (Total) 2014</t>
  </si>
  <si>
    <t>وفيات الأطفال الرضع المسجلة حسب الشهر والعمر (المجموع) 2014</t>
  </si>
  <si>
    <t>Registered Infant Deaths by Gender and Nationality 2014</t>
  </si>
  <si>
    <t>وفيات الأطفال الرضع المسجلة حسب النوع والجنسية 2014</t>
  </si>
  <si>
    <t>Registered Infant Deaths by Nationality, Gender and Cause of Death (ICD 10 Detailed List) 2014</t>
  </si>
  <si>
    <t>وفيات الاطفال الرضع المسجلة حسب الجنسية والنوع وسبب الوفاة (المراجعة العاشرة القائمة المفصلة) 2014</t>
  </si>
  <si>
    <t>Percentage of Registered Deaths by Nationality,Gender and Cause of Death (ICD 10 basic list) (2014)</t>
  </si>
  <si>
    <t>النسب المئوية للوفيات المسجلة حسب الجنسية والنوع وسبب الوفاة (المراجعة العاشرة القائمة الاساسية)(2014)</t>
  </si>
  <si>
    <t>Crude Birth and Death Rate, Natural Increase Rate, Maternal Mortality Rate and Rate Of Deliveries Under Medical Supervision (2005-2014)</t>
  </si>
  <si>
    <t>معدل المواليد والوفيات الخام  ومعدل الزيادة الطبيعية ومعدل وفيات الأمهات ونسبة الولادات التي تجري تحت إشراف صحي (2005-2014)</t>
  </si>
  <si>
    <t>Neonatal Mortality Rate (2005-2014)</t>
  </si>
  <si>
    <t>معدل وفيات حديثي الولادة (2005-2014)</t>
  </si>
  <si>
    <t>Infant Mortality Rate by Nationality &amp; Gender (2005-2014)</t>
  </si>
  <si>
    <t>معدل وفيات الأطفال الرضع حسب الجنسية والنوع (2005-2014)</t>
  </si>
  <si>
    <t>Under (5) Years Mortality Rate by Nationality &amp; Gender (2005-2014)</t>
  </si>
  <si>
    <t>معدل وفيات الأطفال أقل من (5) سنوات حسب الجنسية والنوع (2005-2014)</t>
  </si>
  <si>
    <t>Child Mortality Rate by Nationlity &amp;  Gender (2005 - 2014)</t>
  </si>
  <si>
    <t>معدل وفيات الأطفال حسب الجنسية والنوع (2005-2014)</t>
  </si>
  <si>
    <t>Registered Vital Events (2005-2014)</t>
  </si>
  <si>
    <t>الواقعات الحيوية المسجلة (2005-2014)</t>
  </si>
  <si>
    <t>Registered Live Births by Nationality,  Gender and  Gender Ratio at birth (2005-2014)</t>
  </si>
  <si>
    <t>المواليد الأحياء المسجلون حسب الجنسية والنوع ونسبة النوع عند الميلاد (2005-2014)</t>
  </si>
  <si>
    <t>Registerd Live Births by Nationality and  Gender (2005-2014)</t>
  </si>
  <si>
    <t>المواليد الأحياء المسجلون حسب الجنسية والنوع (2005-2014)</t>
  </si>
  <si>
    <t>Registered Deaths by Nationality and  Gender (2005-2014)</t>
  </si>
  <si>
    <t>الوفيات المسجلة حسب الجنسية والنوع (2005-2014)</t>
  </si>
  <si>
    <t>Registered Infant Deaths by Nationality &amp; Gender  (2005-2014)</t>
  </si>
  <si>
    <t>وفيات الأطفال الرضع المسجلة حسب الجنسية والنوع (2005-2014)</t>
  </si>
  <si>
    <t>معدل الخصوبة العام والخصوبة الكلية و الإحلال الإجمالى ومتوسط عمر المرأة عند الإنجاب حسب الجنسية (2010-2014)</t>
  </si>
  <si>
    <t>General Fertility, Total Fertility
And Gross Reproduction Rates, and Average Age Of Child Bearing by Nationality (2010-2014)</t>
  </si>
  <si>
    <t>المواليد الأحياء فاقدو القيد حسب الجنسية والنوع (2004-2013)</t>
  </si>
  <si>
    <t>Non-Registered Live Births by Nationality &amp; Gender (2004-2013)</t>
  </si>
  <si>
    <t>معدل وفيات الأطفال أقل من (5) سنوات حسب الجنسية والنوع (2005 - 2014)</t>
  </si>
  <si>
    <t>الواقعات الحيوية المسجلة (2005 -2014)</t>
  </si>
  <si>
    <t>المواليد أحياء المسجلون حسب الجنسية والبلدية (2014)</t>
  </si>
  <si>
    <t>المواليد أحياء المسجلون حسب الشهر والنوع (2014)</t>
  </si>
  <si>
    <t>المواليد أحياء المسجلون حسب الجنسية (2014)</t>
  </si>
  <si>
    <t>المواليد أحياء المسجلون حسب  الجنسية و فئة عمر الأم (2014)</t>
  </si>
  <si>
    <t>المواليد أحياء المسجلون حسب جنسية الأم وفئة عمرها  (2014)</t>
  </si>
  <si>
    <t>المواليد أحياء المسجلون حسب الحالة التعليمية للأم (2014)</t>
  </si>
  <si>
    <t>الوفيات المسجلة حسب الشهر والنوع (2014)</t>
  </si>
  <si>
    <t>الوفيات المسجلة حسب الجنسية والعمر (2014)</t>
  </si>
  <si>
    <t>الوفيات المسجلة للقطريين حسب مكان الوفاة (2014)</t>
  </si>
  <si>
    <t>الوفيات المسجلة حسب الجنسية (2014)</t>
  </si>
  <si>
    <t xml:space="preserve"> Under (5) Years Mortality Rate by Natioanlity &amp; Gender (2005-2014)</t>
  </si>
  <si>
    <t xml:space="preserve">Registerd Vital Events (2005-2014)      </t>
  </si>
  <si>
    <t xml:space="preserve">Registerd Live Births by Nationality and Municipility (2014)  </t>
  </si>
  <si>
    <t>Registered Live Births by Month and Gender (2014)</t>
  </si>
  <si>
    <t>Registered Live Births by Nationality (2014)</t>
  </si>
  <si>
    <t>Registered Live Births By Nationality and Mother's Age Group (2014)</t>
  </si>
  <si>
    <t>Registered Live Births By Mother's Nationality and Age Group (2014)</t>
  </si>
  <si>
    <t xml:space="preserve">Registered Live Births By Mother's Educational Status (2014) </t>
  </si>
  <si>
    <t>Registered Deaths By Month and Gender (2014)</t>
  </si>
  <si>
    <t>Registered Deaths By  Nationality and Age (2014)</t>
  </si>
  <si>
    <t>Register Qatari Deaths By Place Of Death (2014)</t>
  </si>
  <si>
    <t>Registered Deaths By Nationality (2014)</t>
  </si>
  <si>
    <t>أسباب خارجية للمرض والوفاة (V01-Y98)</t>
  </si>
  <si>
    <t>(V01-Y98) External causes of morbidity and mortality</t>
  </si>
  <si>
    <t>Diarrhoea &amp; gastro-enteritis of presumed infectious origin</t>
  </si>
  <si>
    <t>Other intestinal infections diseases</t>
  </si>
  <si>
    <t>Other infections with predominantly sexual mode of transmission  (not including HIV)</t>
  </si>
  <si>
    <t>Malaria</t>
  </si>
  <si>
    <t>Malignant melanoma of skin</t>
  </si>
  <si>
    <t>Reminder of  diseases of the circulatory system</t>
  </si>
  <si>
    <t xml:space="preserve"> Diseases of the musculoskeletal system and conective tissue  </t>
  </si>
  <si>
    <t>Glomerular and renal tubolo-interstitial diseases</t>
  </si>
  <si>
    <t>Reminder of pregnancy, child birth and the puerperium</t>
  </si>
  <si>
    <t>A09</t>
  </si>
  <si>
    <t>A01-08</t>
  </si>
  <si>
    <t>A50-64</t>
  </si>
  <si>
    <t>B20-24</t>
  </si>
  <si>
    <t>B50-54</t>
  </si>
  <si>
    <t>C43</t>
  </si>
  <si>
    <t>M00-99</t>
  </si>
  <si>
    <t>N00-N15</t>
  </si>
  <si>
    <t>O95 - 97</t>
  </si>
  <si>
    <t>غير قطريين Non-Qataris</t>
  </si>
  <si>
    <t>Table No. (13-2)</t>
  </si>
  <si>
    <t>A00-A08</t>
  </si>
  <si>
    <t>J00-J11,J20-J22</t>
  </si>
  <si>
    <t>Other acute respiratory infections</t>
  </si>
  <si>
    <t>K00-K92</t>
  </si>
  <si>
    <t>P00 - P04</t>
  </si>
  <si>
    <t>Fetus and new born affected by maternal factors and by complications of pregnancy, labour and delivery</t>
  </si>
  <si>
    <t>P50-P61</t>
  </si>
  <si>
    <t>Haemorrhagic and haematological disorders of fetus and newborn</t>
  </si>
  <si>
    <t xml:space="preserve">Reminder of   perinatal conditions </t>
  </si>
  <si>
    <t>Q03,Q05</t>
  </si>
  <si>
    <t xml:space="preserve">Congenital hydrocephalus and spina bifida </t>
  </si>
  <si>
    <t xml:space="preserve">Other congenital malformations, of the nervous system </t>
  </si>
  <si>
    <t xml:space="preserve">Congenital malformations, of the heart </t>
  </si>
  <si>
    <t>Q90-Q99</t>
  </si>
  <si>
    <t xml:space="preserve">Down s Syndrome and other chromosomal abnormalities </t>
  </si>
  <si>
    <t>R95</t>
  </si>
  <si>
    <t>Sudden infant death syndrome</t>
  </si>
  <si>
    <t>F01-F99,H00-H59,L00-L98,M00-M99</t>
  </si>
  <si>
    <t>All other diseases</t>
  </si>
  <si>
    <t>كافة الأسباب الخارجية الأخرى</t>
  </si>
  <si>
    <t>الملاريا</t>
  </si>
  <si>
    <t>أمراض الجهاز العضلي الهيكلي والنسيج الضام</t>
  </si>
  <si>
    <t>ما تبقى من أمراض فترة الحمل والولادة والنفاس</t>
  </si>
  <si>
    <t>الجنين والمولود الجديد المتأثر بعوامل الأم ومضاعفات الحمل والمخاض والولادة</t>
  </si>
  <si>
    <t>الاضطرابات النزفية واضطرابات مكونات الدم للجنين والمواليد الجدد</t>
  </si>
  <si>
    <t>استسقاء الخلقية والسنسنة المشقوقة</t>
  </si>
  <si>
    <t>التشوهات الخلقية الأخرى</t>
  </si>
  <si>
    <t>الأعراض الأخرى، والمؤشرات، والنتائج السريرية والمخبرية غير الطبيعية، وغير المصنفة في مكان آخر</t>
  </si>
  <si>
    <t>الإسهال والتهاب المعدة والأمعاء من أصل معدي</t>
  </si>
  <si>
    <t>الأمراض المعدية المعوية الأخرى</t>
  </si>
  <si>
    <t>التهابات ألأخرى التي غالباً ما تنتقل من خلال الجنس (باستثناء فيروس نقص المناعة البشرية)</t>
  </si>
  <si>
    <t>فيروس نقص المناعة البشرية HIV</t>
  </si>
  <si>
    <t>سرطان الجلد الخبيث</t>
  </si>
  <si>
    <t>Human immunodeficiency Virus HIV</t>
  </si>
  <si>
    <t>التهابات الجهاز التنفسي الحادة الأخرى</t>
  </si>
  <si>
    <t>متلازمة موت الرضع المفاجئ</t>
  </si>
  <si>
    <t>كافة الأمراض الأخرى</t>
  </si>
  <si>
    <t>المواليد الأحياء المسجلون حسب النوع والجنسية 2010-2014)</t>
  </si>
  <si>
    <t>Registered Live Births by Gender and Nationality (2010-2014)</t>
  </si>
  <si>
    <t>المواليد أحياء المسجلون حسب فئة عمر الأم وترتيب المولود (الذكور) 2014</t>
  </si>
  <si>
    <t>المواليد الأحياء المسجلون حسب الحالة التعليمية للأب والأم (أجانب) 2014</t>
  </si>
  <si>
    <t>الوفيات المسجلة حسب النوع والجنسية  (2010-2014)</t>
  </si>
  <si>
    <t>Registered Deaths by Gender and Nationality (2010-2014)</t>
  </si>
  <si>
    <t>وفيات الأطفال الرضع المسجلة حسب الجنسية (2014-2005)</t>
  </si>
  <si>
    <t>Registered Infant Deaths by Nationality (2005-2014)</t>
  </si>
  <si>
    <t>وفيات الاطفال الرضع المسجلة حسب النوع والجنسية  2014)</t>
  </si>
  <si>
    <t>Registered Infant Deaths by Gender and Nationality (2014)</t>
  </si>
  <si>
    <r>
      <t xml:space="preserve"> الباب الرابع: وفيات الأطفال الرضع</t>
    </r>
    <r>
      <rPr>
        <b/>
        <sz val="11"/>
        <rFont val="PT Bold Heading"/>
        <charset val="178"/>
      </rPr>
      <t xml:space="preserve">
CHAPTER FOUR: INFANT DAETHS</t>
    </r>
  </si>
  <si>
    <t>Table No (1)</t>
  </si>
  <si>
    <t>Table No (2)</t>
  </si>
  <si>
    <t>Table No (3)</t>
  </si>
  <si>
    <t>Table No (4)</t>
  </si>
  <si>
    <t>جدول رقم (5-1)</t>
  </si>
  <si>
    <t>Table No (5-1)</t>
  </si>
  <si>
    <t>جدول رقم (5-2)</t>
  </si>
  <si>
    <t>Table No (5-2)</t>
  </si>
  <si>
    <t>جدول رقم (5-3)</t>
  </si>
  <si>
    <t>Table No (5-3)</t>
  </si>
  <si>
    <t>Table No (6)</t>
  </si>
  <si>
    <t>جدول (7)</t>
  </si>
  <si>
    <t>Table (7)</t>
  </si>
  <si>
    <r>
      <t>الباب الخامس: الوفيــات المسجلة حسب سبب الوفاة</t>
    </r>
    <r>
      <rPr>
        <b/>
        <sz val="11"/>
        <rFont val="PT Bold Heading"/>
        <charset val="178"/>
      </rPr>
      <t xml:space="preserve">
CHAPTER FIVE: </t>
    </r>
    <r>
      <rPr>
        <b/>
        <sz val="14"/>
        <rFont val="Arial Black"/>
        <family val="2"/>
      </rPr>
      <t>REGISTERED DEATHS BY CAUSE OF DEATH</t>
    </r>
  </si>
  <si>
    <r>
      <t>الباب الثالث: الوفيــات</t>
    </r>
    <r>
      <rPr>
        <b/>
        <sz val="11"/>
        <rFont val="PT Bold Heading"/>
        <charset val="178"/>
      </rPr>
      <t xml:space="preserve">
</t>
    </r>
    <r>
      <rPr>
        <b/>
        <sz val="14"/>
        <rFont val="Arial Black"/>
        <family val="2"/>
      </rPr>
      <t>CHAPTER THREE: DEATHS</t>
    </r>
  </si>
  <si>
    <t>5-1</t>
  </si>
  <si>
    <t>5-2</t>
  </si>
  <si>
    <t>5-3</t>
  </si>
  <si>
    <t>الباب الرابع: وفيات الأطفال الرضع</t>
  </si>
  <si>
    <t>الباب الخامس: الوفيات المسجلة حسب سبب الوفاة</t>
  </si>
  <si>
    <t>CHAPTER FOUR: INFANT DEATHS</t>
  </si>
  <si>
    <t>CHAPTER THREE: DEATHS</t>
  </si>
  <si>
    <t>CHAPTER FIVE: REGISTERED DEATHS BY CAUSE OF DEATH</t>
  </si>
  <si>
    <t>Deaths by Gender, Age groups and Cause of Death (ICD 10 Detailed List) 2014 ( Qataris)</t>
  </si>
  <si>
    <t>Deaths by Gender, Age groups and Cause of Death (ICD 10 Detailed List) 2014 (Non-Qataris)</t>
  </si>
  <si>
    <t>Deaths by Gender, Age groups and Cause of Death (ICD 10 Detailed List) 2014 (Total)</t>
  </si>
  <si>
    <t>الوفيات حسب الفئات العمرية والنوع و سبب الوفاة (المراجعة العاشرة القائمة المفصلة) 2014 (المجموع)</t>
  </si>
  <si>
    <t>الوفيات حسب الفئات العمرية والنوع و سبب الوفاة (المراجعة العاشرة القائمة المفصلة) 2014 (غير قطريين)</t>
  </si>
  <si>
    <t>الوفيات  حسب الفئات العمرية والنوع و سبب الوفاة (المراجعة العاشرة القائمة المفصلة)2014 (قطريون)</t>
  </si>
  <si>
    <t>الوفيات حسب الفئات العمرية والنوع وسبب الوفاة (المراجعة العاشرة القائمة المفصلة)</t>
  </si>
  <si>
    <t>مقدمة</t>
  </si>
  <si>
    <t>Preface</t>
  </si>
  <si>
    <t>تعاريف</t>
  </si>
  <si>
    <t>Definitions</t>
  </si>
  <si>
    <t xml:space="preserve">المحتويات </t>
  </si>
  <si>
    <t>Contents</t>
  </si>
  <si>
    <t xml:space="preserve">                                 Nationality 
                                  &amp; Gender 
  Year                     </t>
  </si>
  <si>
    <t xml:space="preserve">                      الجنسية والنوع
 السنة</t>
  </si>
  <si>
    <t>(فئة عمر الأم (بالسنوات</t>
  </si>
  <si>
    <t xml:space="preserve">عرب آخرون 
Other Arabs </t>
  </si>
  <si>
    <t>أجانب 
Foreigners</t>
  </si>
  <si>
    <t xml:space="preserve">  فئة عمر الأم (بالسنوات)</t>
  </si>
  <si>
    <t>فئة عمر الأم (بالسنوات)</t>
  </si>
  <si>
    <t>Mother's Age Group (Years) (فئة عمر الأم (بالسنوات</t>
  </si>
  <si>
    <t xml:space="preserve"> Mother's Age Group (Years) (فئة عمر الأم (بالسنوات</t>
  </si>
  <si>
    <t>قطريون Qataris</t>
  </si>
  <si>
    <t>REGISTERED INFANT DEATHS BY NATIONALITY, GENDER AND CAUSE OF DEATH (ICD 10 DETAIL LIST)</t>
  </si>
  <si>
    <t xml:space="preserve">DEATHS BY AGE GROUPS, GENDER AND CAUSE OF DEATH (ICD-10 DETAIL LIST) </t>
  </si>
  <si>
    <t>المواليد الأحياء المسجلون حسب فئة عمر الأم وترتيب المولود (الإناث) 2014</t>
  </si>
  <si>
    <t>إناث
F</t>
  </si>
  <si>
    <t>نسبة الإناث
F %</t>
  </si>
  <si>
    <t>أم صلال</t>
  </si>
  <si>
    <t>أخرى  Others</t>
  </si>
  <si>
    <t>الأول</t>
  </si>
  <si>
    <r>
      <t xml:space="preserve">إناث
</t>
    </r>
    <r>
      <rPr>
        <b/>
        <sz val="8"/>
        <rFont val="Arial"/>
        <family val="2"/>
      </rPr>
      <t>F</t>
    </r>
  </si>
  <si>
    <t>*المواليد الأحياء المسجلون حسب الجنسية والنوع ونسبة النوع عند الميلاد</t>
  </si>
  <si>
    <r>
      <t xml:space="preserve">اقل من 20  </t>
    </r>
    <r>
      <rPr>
        <b/>
        <sz val="8"/>
        <rFont val="Arial"/>
        <family val="2"/>
      </rPr>
      <t>Less than 20</t>
    </r>
  </si>
  <si>
    <t>نسبة الإناث
% F</t>
  </si>
  <si>
    <r>
      <t xml:space="preserve">نسبة الذكور
</t>
    </r>
    <r>
      <rPr>
        <b/>
        <sz val="8"/>
        <rFont val="Arial"/>
        <family val="2"/>
      </rPr>
      <t xml:space="preserve">% M </t>
    </r>
  </si>
  <si>
    <r>
      <t xml:space="preserve">نسبة الذكور
</t>
    </r>
    <r>
      <rPr>
        <b/>
        <sz val="8"/>
        <rFont val="Arial"/>
        <family val="2"/>
      </rPr>
      <t>% M</t>
    </r>
  </si>
  <si>
    <r>
      <t xml:space="preserve">إناث
</t>
    </r>
    <r>
      <rPr>
        <b/>
        <sz val="9"/>
        <rFont val="Arial"/>
        <family val="2"/>
      </rPr>
      <t>F</t>
    </r>
  </si>
  <si>
    <r>
      <t xml:space="preserve">ذكور
</t>
    </r>
    <r>
      <rPr>
        <sz val="8"/>
        <rFont val="Arial"/>
        <family val="2"/>
      </rPr>
      <t>M</t>
    </r>
  </si>
  <si>
    <r>
      <t xml:space="preserve">إناث
</t>
    </r>
    <r>
      <rPr>
        <sz val="8"/>
        <rFont val="Arial"/>
        <family val="2"/>
      </rPr>
      <t>F</t>
    </r>
  </si>
  <si>
    <r>
      <t xml:space="preserve">مجموع
</t>
    </r>
    <r>
      <rPr>
        <sz val="8"/>
        <rFont val="Arial"/>
        <family val="2"/>
        <charset val="178"/>
      </rPr>
      <t>T</t>
    </r>
  </si>
  <si>
    <r>
      <t xml:space="preserve">مجموع
</t>
    </r>
    <r>
      <rPr>
        <sz val="8"/>
        <rFont val="Arial"/>
        <family val="2"/>
      </rPr>
      <t>T</t>
    </r>
  </si>
  <si>
    <r>
      <t xml:space="preserve">مجموع
</t>
    </r>
    <r>
      <rPr>
        <b/>
        <sz val="8"/>
        <rFont val="Arial"/>
        <family val="2"/>
        <charset val="178"/>
      </rPr>
      <t>T</t>
    </r>
  </si>
  <si>
    <t>تم احتسابها من سجلات قسم تسجيل المواليد والوفيات - الصحة</t>
  </si>
  <si>
    <t>Calculated from Birth and Death registration Section - Health</t>
  </si>
  <si>
    <t>تم احتسابها من سجلات قسم تسجيل المواليد والوفيات  - الصحة</t>
  </si>
  <si>
    <t xml:space="preserve">تم احتسابها من سجلات قسم تسجيل المواليد والوفيات - الصحة </t>
  </si>
  <si>
    <t>Total births of those less than 2500 gms</t>
  </si>
  <si>
    <t>Total births of those 2500 gms and more</t>
  </si>
  <si>
    <t xml:space="preserve">                   Nationality &amp; Gender
  Year                     </t>
  </si>
  <si>
    <t xml:space="preserve">                     الجنسية والنوع
 السنة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</si>
</sst>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_-* #,##0.00\-;_-* &quot;-&quot;??_-;_-@_-"/>
    <numFmt numFmtId="164" formatCode="0.0"/>
    <numFmt numFmtId="165" formatCode="#,##0_ ;\-#,##0\ "/>
    <numFmt numFmtId="166" formatCode="0_)"/>
  </numFmts>
  <fonts count="52" x14ac:knownFonts="1">
    <font>
      <sz val="10"/>
      <name val="Arial"/>
      <charset val="178"/>
    </font>
    <font>
      <b/>
      <sz val="9"/>
      <name val="Arial Black"/>
      <family val="2"/>
    </font>
    <font>
      <b/>
      <sz val="10"/>
      <name val="Traditional Arabic"/>
      <family val="1"/>
    </font>
    <font>
      <b/>
      <sz val="11"/>
      <name val="PT Bold Heading"/>
      <charset val="178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4"/>
      <color indexed="12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  <charset val="178"/>
    </font>
    <font>
      <b/>
      <sz val="11"/>
      <name val="Arial"/>
      <family val="2"/>
      <charset val="178"/>
    </font>
    <font>
      <sz val="10"/>
      <name val="Arial"/>
      <family val="2"/>
      <charset val="178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  <charset val="178"/>
    </font>
    <font>
      <b/>
      <sz val="12"/>
      <name val="Courier New"/>
      <family val="3"/>
    </font>
    <font>
      <sz val="12"/>
      <name val="Courier New"/>
      <family val="3"/>
    </font>
    <font>
      <b/>
      <sz val="12"/>
      <name val="Arial"/>
      <family val="2"/>
      <charset val="178"/>
    </font>
    <font>
      <b/>
      <sz val="8"/>
      <name val="Arial"/>
      <family val="2"/>
    </font>
    <font>
      <sz val="8"/>
      <name val="Arial"/>
      <family val="2"/>
      <charset val="178"/>
    </font>
    <font>
      <sz val="12"/>
      <name val="Times New Roman"/>
      <family val="1"/>
    </font>
    <font>
      <sz val="11"/>
      <name val="Arial"/>
      <family val="2"/>
    </font>
    <font>
      <b/>
      <sz val="11"/>
      <name val="Courier New"/>
      <family val="3"/>
    </font>
    <font>
      <b/>
      <sz val="10"/>
      <name val="Arial"/>
      <family val="2"/>
      <charset val="178"/>
    </font>
    <font>
      <b/>
      <sz val="9"/>
      <name val="Arial"/>
      <family val="2"/>
      <charset val="178"/>
    </font>
    <font>
      <b/>
      <vertAlign val="superscript"/>
      <sz val="11"/>
      <name val="Arial"/>
      <family val="2"/>
    </font>
    <font>
      <b/>
      <sz val="8"/>
      <color indexed="10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sz val="11"/>
      <name val="Courier New"/>
      <family val="3"/>
    </font>
    <font>
      <sz val="10"/>
      <name val="Courier New"/>
      <family val="3"/>
    </font>
    <font>
      <sz val="8"/>
      <name val="Arial"/>
      <family val="2"/>
    </font>
    <font>
      <b/>
      <sz val="16"/>
      <name val="Arial"/>
      <family val="2"/>
    </font>
    <font>
      <b/>
      <sz val="14"/>
      <color rgb="FFFF0000"/>
      <name val="Arial"/>
      <family val="2"/>
    </font>
    <font>
      <b/>
      <sz val="10"/>
      <name val="Arabic Transparent"/>
      <charset val="178"/>
    </font>
    <font>
      <b/>
      <sz val="8"/>
      <name val="Arial"/>
      <family val="2"/>
      <charset val="178"/>
    </font>
    <font>
      <b/>
      <vertAlign val="superscript"/>
      <sz val="10"/>
      <name val="Arial"/>
      <family val="2"/>
      <charset val="178"/>
    </font>
    <font>
      <b/>
      <sz val="20"/>
      <name val="PT Bold Heading"/>
      <charset val="178"/>
    </font>
    <font>
      <b/>
      <sz val="14"/>
      <name val="Arial Black"/>
      <family val="2"/>
    </font>
    <font>
      <sz val="10"/>
      <name val="Arial"/>
      <family val="2"/>
    </font>
    <font>
      <b/>
      <vertAlign val="superscript"/>
      <sz val="8"/>
      <name val="Arial"/>
      <family val="2"/>
    </font>
    <font>
      <b/>
      <vertAlign val="superscript"/>
      <sz val="8"/>
      <name val="Arial"/>
      <family val="2"/>
      <charset val="178"/>
    </font>
    <font>
      <b/>
      <vertAlign val="superscript"/>
      <sz val="9"/>
      <name val="Arial"/>
      <family val="2"/>
    </font>
    <font>
      <b/>
      <vertAlign val="superscript"/>
      <sz val="9"/>
      <name val="Arial"/>
      <family val="2"/>
      <charset val="178"/>
    </font>
    <font>
      <b/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indexed="63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EECE1"/>
        <bgColor indexed="64"/>
      </patternFill>
    </fill>
  </fills>
  <borders count="148">
    <border>
      <left/>
      <right/>
      <top/>
      <bottom/>
      <diagonal/>
    </border>
    <border diagonalDown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 diagonalUp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/>
      <right/>
      <top style="medium">
        <color indexed="60"/>
      </top>
      <bottom style="medium">
        <color indexed="60"/>
      </bottom>
      <diagonal/>
    </border>
    <border>
      <left style="medium">
        <color indexed="60"/>
      </left>
      <right style="medium">
        <color indexed="60"/>
      </right>
      <top/>
      <bottom/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22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medium">
        <color indexed="60"/>
      </top>
      <bottom/>
      <diagonal/>
    </border>
    <border>
      <left style="thick">
        <color rgb="FF993366"/>
      </left>
      <right style="thick">
        <color rgb="FF993366"/>
      </right>
      <top style="thick">
        <color rgb="FF993366"/>
      </top>
      <bottom style="thick">
        <color rgb="FF993366"/>
      </bottom>
      <diagonal/>
    </border>
    <border>
      <left style="thick">
        <color rgb="FF993366"/>
      </left>
      <right/>
      <top style="thick">
        <color rgb="FF993366"/>
      </top>
      <bottom style="thick">
        <color rgb="FF993366"/>
      </bottom>
      <diagonal/>
    </border>
    <border>
      <left/>
      <right style="thick">
        <color rgb="FF993366"/>
      </right>
      <top style="thick">
        <color rgb="FF993366"/>
      </top>
      <bottom style="thick">
        <color rgb="FF993366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ck">
        <color indexed="64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 diagonalDown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Up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>
      <left style="thick">
        <color theme="0"/>
      </left>
      <right style="thick">
        <color theme="0"/>
      </right>
      <top style="thin">
        <color indexed="64"/>
      </top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 diagonalDown="1">
      <left/>
      <right style="medium">
        <color theme="0"/>
      </right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medium">
        <color theme="0"/>
      </left>
      <right/>
      <top style="thin">
        <color indexed="64"/>
      </top>
      <bottom style="medium">
        <color theme="0"/>
      </bottom>
      <diagonal style="medium">
        <color theme="0"/>
      </diagonal>
    </border>
    <border diagonalDown="1">
      <left/>
      <right style="medium">
        <color theme="0"/>
      </right>
      <top style="medium">
        <color theme="0"/>
      </top>
      <bottom style="thin">
        <color indexed="64"/>
      </bottom>
      <diagonal style="medium">
        <color theme="0"/>
      </diagonal>
    </border>
    <border diagonalUp="1">
      <left style="medium">
        <color theme="0"/>
      </left>
      <right/>
      <top style="medium">
        <color theme="0"/>
      </top>
      <bottom style="thin">
        <color indexed="64"/>
      </bottom>
      <diagonal style="medium">
        <color theme="0"/>
      </diagonal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/>
      <right style="thick">
        <color theme="0"/>
      </right>
      <top style="thick">
        <color theme="0"/>
      </top>
      <bottom style="thin">
        <color indexed="64"/>
      </bottom>
      <diagonal/>
    </border>
    <border>
      <left style="thick">
        <color theme="0"/>
      </left>
      <right/>
      <top style="thick">
        <color theme="0"/>
      </top>
      <bottom style="thin">
        <color indexed="64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/>
      <top style="thin">
        <color indexed="64"/>
      </top>
      <bottom style="medium">
        <color theme="0"/>
      </bottom>
      <diagonal/>
    </border>
    <border>
      <left/>
      <right/>
      <top style="thin">
        <color indexed="64"/>
      </top>
      <bottom style="medium">
        <color theme="0"/>
      </bottom>
      <diagonal/>
    </border>
    <border>
      <left/>
      <right style="medium">
        <color theme="0"/>
      </right>
      <top style="thin">
        <color indexed="64"/>
      </top>
      <bottom style="medium">
        <color theme="0"/>
      </bottom>
      <diagonal/>
    </border>
    <border diagonalDown="1">
      <left style="thick">
        <color theme="0"/>
      </left>
      <right style="thick">
        <color theme="0"/>
      </right>
      <top style="thin">
        <color indexed="64"/>
      </top>
      <bottom/>
      <diagonal style="thick">
        <color theme="0"/>
      </diagonal>
    </border>
    <border diagonalDown="1">
      <left style="thick">
        <color theme="0"/>
      </left>
      <right style="thick">
        <color theme="0"/>
      </right>
      <top/>
      <bottom style="thin">
        <color auto="1"/>
      </bottom>
      <diagonal style="thick">
        <color theme="0"/>
      </diagonal>
    </border>
    <border diagonalUp="1">
      <left style="thick">
        <color theme="0"/>
      </left>
      <right style="thick">
        <color theme="0"/>
      </right>
      <top style="thin">
        <color indexed="64"/>
      </top>
      <bottom/>
      <diagonal style="thick">
        <color theme="0"/>
      </diagonal>
    </border>
    <border diagonalUp="1">
      <left style="thick">
        <color theme="0"/>
      </left>
      <right style="thick">
        <color theme="0"/>
      </right>
      <top/>
      <bottom style="thin">
        <color indexed="64"/>
      </bottom>
      <diagonal style="thick">
        <color theme="0"/>
      </diagonal>
    </border>
    <border>
      <left/>
      <right style="thick">
        <color theme="0"/>
      </right>
      <top style="thin">
        <color indexed="64"/>
      </top>
      <bottom/>
      <diagonal/>
    </border>
    <border>
      <left style="thick">
        <color theme="0"/>
      </left>
      <right/>
      <top style="thin">
        <color indexed="64"/>
      </top>
      <bottom/>
      <diagonal/>
    </border>
    <border>
      <left/>
      <right style="thick">
        <color theme="0"/>
      </right>
      <top/>
      <bottom style="thin">
        <color indexed="64"/>
      </bottom>
      <diagonal/>
    </border>
    <border>
      <left style="thick">
        <color theme="0"/>
      </left>
      <right/>
      <top/>
      <bottom style="thin">
        <color indexed="64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 style="thin">
        <color indexed="64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ck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 style="thin">
        <color indexed="64"/>
      </top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thick">
        <color theme="0"/>
      </bottom>
      <diagonal/>
    </border>
    <border>
      <left style="thick">
        <color rgb="FFFFFFFF"/>
      </left>
      <right style="thick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n">
        <color indexed="64"/>
      </bottom>
      <diagonal/>
    </border>
    <border>
      <left style="thick">
        <color rgb="FFFFFFFF"/>
      </left>
      <right style="thick">
        <color theme="0"/>
      </right>
      <top/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n">
        <color indexed="64"/>
      </bottom>
      <diagonal/>
    </border>
    <border diagonalUp="1"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>
      <left/>
      <right/>
      <top style="thin">
        <color indexed="64"/>
      </top>
      <bottom/>
      <diagonal/>
    </border>
    <border diagonalDown="1">
      <left/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 diagonalUp="1">
      <left style="thick">
        <color theme="0"/>
      </left>
      <right/>
      <top style="thin">
        <color indexed="64"/>
      </top>
      <bottom style="thick">
        <color theme="0"/>
      </bottom>
      <diagonal style="thick">
        <color theme="0"/>
      </diagonal>
    </border>
    <border diagonalDown="1">
      <left/>
      <right style="thick">
        <color theme="0"/>
      </right>
      <top style="thick">
        <color theme="0"/>
      </top>
      <bottom style="thin">
        <color indexed="64"/>
      </bottom>
      <diagonal style="thick">
        <color theme="0"/>
      </diagonal>
    </border>
    <border diagonalUp="1">
      <left style="thick">
        <color theme="0"/>
      </left>
      <right/>
      <top style="thick">
        <color theme="0"/>
      </top>
      <bottom style="thin">
        <color indexed="64"/>
      </bottom>
      <diagonal style="thick">
        <color theme="0"/>
      </diagonal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thin">
        <color indexed="64"/>
      </bottom>
      <diagonal/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thin">
        <color indexed="64"/>
      </bottom>
      <diagonal/>
    </border>
    <border diagonalUp="1">
      <left style="thick">
        <color theme="0"/>
      </left>
      <right/>
      <top style="thin">
        <color indexed="64"/>
      </top>
      <bottom style="thin">
        <color indexed="64"/>
      </bottom>
      <diagonal style="medium">
        <color theme="0"/>
      </diagonal>
    </border>
    <border diagonalUp="1">
      <left/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Down="1">
      <left/>
      <right style="medium">
        <color theme="0"/>
      </right>
      <top style="medium">
        <color theme="0"/>
      </top>
      <bottom/>
      <diagonal style="medium">
        <color theme="0"/>
      </diagonal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 diagonalUp="1">
      <left style="medium">
        <color theme="0"/>
      </left>
      <right/>
      <top style="medium">
        <color theme="0"/>
      </top>
      <bottom/>
      <diagonal style="medium">
        <color theme="0"/>
      </diagonal>
    </border>
    <border diagonalDown="1">
      <left style="thick">
        <color theme="0"/>
      </left>
      <right style="thick">
        <color theme="0"/>
      </right>
      <top style="thick">
        <color theme="0"/>
      </top>
      <bottom/>
      <diagonal style="thick">
        <color theme="0"/>
      </diagonal>
    </border>
    <border diagonalUp="1">
      <left style="thick">
        <color theme="0"/>
      </left>
      <right style="thick">
        <color theme="0"/>
      </right>
      <top style="thick">
        <color theme="0"/>
      </top>
      <bottom/>
      <diagonal style="thick">
        <color theme="0"/>
      </diagonal>
    </border>
    <border>
      <left style="thick">
        <color theme="0"/>
      </left>
      <right/>
      <top style="thin">
        <color indexed="64"/>
      </top>
      <bottom style="thick">
        <color theme="0"/>
      </bottom>
      <diagonal/>
    </border>
    <border>
      <left/>
      <right style="thick">
        <color theme="0"/>
      </right>
      <top style="thin">
        <color indexed="64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n">
        <color theme="1"/>
      </bottom>
      <diagonal/>
    </border>
    <border diagonalDown="1">
      <left/>
      <right style="thick">
        <color theme="0"/>
      </right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thick">
        <color theme="0"/>
      </left>
      <right/>
      <top style="thin">
        <color indexed="64"/>
      </top>
      <bottom style="medium">
        <color theme="0"/>
      </bottom>
      <diagonal style="medium">
        <color theme="0"/>
      </diagonal>
    </border>
    <border>
      <left/>
      <right style="medium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theme="0"/>
      </right>
      <top style="thin">
        <color auto="1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n">
        <color indexed="64"/>
      </bottom>
      <diagonal/>
    </border>
    <border diagonalDown="1">
      <left/>
      <right style="thick">
        <color theme="0"/>
      </right>
      <top style="medium">
        <color theme="0"/>
      </top>
      <bottom/>
      <diagonal style="medium">
        <color theme="0"/>
      </diagonal>
    </border>
    <border diagonalUp="1">
      <left style="thick">
        <color theme="0"/>
      </left>
      <right/>
      <top style="medium">
        <color theme="0"/>
      </top>
      <bottom/>
      <diagonal style="medium">
        <color theme="0"/>
      </diagonal>
    </border>
    <border>
      <left style="medium">
        <color theme="0"/>
      </left>
      <right/>
      <top style="medium">
        <color theme="0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/>
      <bottom style="thin">
        <color theme="1"/>
      </bottom>
      <diagonal/>
    </border>
    <border>
      <left/>
      <right/>
      <top/>
      <bottom style="medium">
        <color theme="0"/>
      </bottom>
      <diagonal/>
    </border>
    <border>
      <left/>
      <right style="medium">
        <color theme="0"/>
      </right>
      <top style="thin">
        <color theme="1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thin">
        <color theme="1"/>
      </top>
      <bottom style="thin">
        <color theme="1"/>
      </bottom>
      <diagonal/>
    </border>
    <border>
      <left/>
      <right style="medium">
        <color theme="0"/>
      </right>
      <top style="medium">
        <color theme="0"/>
      </top>
      <bottom style="thin">
        <color theme="1"/>
      </bottom>
      <diagonal/>
    </border>
    <border>
      <left/>
      <right/>
      <top style="medium">
        <color theme="0"/>
      </top>
      <bottom/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n">
        <color theme="1"/>
      </bottom>
      <diagonal/>
    </border>
    <border>
      <left style="medium">
        <color theme="0"/>
      </left>
      <right/>
      <top style="thin">
        <color theme="1"/>
      </top>
      <bottom style="thin">
        <color theme="1"/>
      </bottom>
      <diagonal/>
    </border>
    <border>
      <left/>
      <right style="thick">
        <color theme="0"/>
      </right>
      <top style="thick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 style="thin">
        <color theme="1"/>
      </top>
      <bottom style="thick">
        <color theme="0"/>
      </bottom>
      <diagonal/>
    </border>
    <border>
      <left/>
      <right style="thick">
        <color theme="0"/>
      </right>
      <top style="thin">
        <color theme="1"/>
      </top>
      <bottom style="thick">
        <color theme="0"/>
      </bottom>
      <diagonal/>
    </border>
    <border>
      <left style="thick">
        <color theme="0"/>
      </left>
      <right style="thick">
        <color rgb="FFFFFFFF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 style="thick">
        <color rgb="FFFFFFFF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rgb="FFFFFFFF"/>
      </right>
      <top style="thick">
        <color theme="0"/>
      </top>
      <bottom style="thin">
        <color indexed="64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/>
      <top style="thick">
        <color rgb="FFFFFFFF"/>
      </top>
      <bottom/>
      <diagonal/>
    </border>
    <border>
      <left/>
      <right style="medium">
        <color theme="0"/>
      </right>
      <top style="thin">
        <color theme="1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thin">
        <color theme="1"/>
      </top>
      <bottom style="medium">
        <color theme="0"/>
      </bottom>
      <diagonal/>
    </border>
    <border>
      <left style="medium">
        <color theme="0"/>
      </left>
      <right/>
      <top style="thin">
        <color theme="1"/>
      </top>
      <bottom style="medium">
        <color theme="0"/>
      </bottom>
      <diagonal/>
    </border>
    <border>
      <left/>
      <right style="medium">
        <color theme="0"/>
      </right>
      <top/>
      <bottom style="thin">
        <color theme="1"/>
      </bottom>
      <diagonal/>
    </border>
    <border>
      <left style="medium">
        <color theme="0"/>
      </left>
      <right style="medium">
        <color theme="0"/>
      </right>
      <top/>
      <bottom style="thin">
        <color theme="1"/>
      </bottom>
      <diagonal/>
    </border>
    <border>
      <left style="medium">
        <color theme="0"/>
      </left>
      <right/>
      <top/>
      <bottom style="thin">
        <color theme="1"/>
      </bottom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 style="thick">
        <color theme="0"/>
      </top>
      <bottom style="thin">
        <color indexed="64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/>
      <right/>
      <top/>
      <bottom style="thick">
        <color theme="0"/>
      </bottom>
      <diagonal/>
    </border>
  </borders>
  <cellStyleXfs count="42">
    <xf numFmtId="0" fontId="0" fillId="0" borderId="0"/>
    <xf numFmtId="0" fontId="7" fillId="0" borderId="0" applyAlignment="0">
      <alignment horizontal="centerContinuous" vertical="center"/>
    </xf>
    <xf numFmtId="0" fontId="8" fillId="0" borderId="0" applyAlignment="0">
      <alignment horizontal="centerContinuous" vertical="center"/>
    </xf>
    <xf numFmtId="0" fontId="9" fillId="0" borderId="0">
      <alignment horizontal="left" vertical="center"/>
    </xf>
    <xf numFmtId="0" fontId="9" fillId="0" borderId="0"/>
    <xf numFmtId="0" fontId="10" fillId="0" borderId="0">
      <alignment horizontal="right" vertical="center"/>
    </xf>
    <xf numFmtId="1" fontId="5" fillId="2" borderId="1">
      <alignment horizontal="left" vertical="center" wrapText="1"/>
    </xf>
    <xf numFmtId="0" fontId="11" fillId="2" borderId="2" applyAlignment="0">
      <alignment horizontal="center" vertical="center"/>
    </xf>
    <xf numFmtId="0" fontId="12" fillId="2" borderId="2">
      <alignment horizontal="center" vertical="center" wrapText="1"/>
    </xf>
    <xf numFmtId="0" fontId="10" fillId="2" borderId="3">
      <alignment horizontal="right" vertical="center" wrapText="1"/>
    </xf>
    <xf numFmtId="0" fontId="13" fillId="0" borderId="4">
      <alignment horizontal="left" vertical="center"/>
    </xf>
    <xf numFmtId="0" fontId="13" fillId="2" borderId="5">
      <alignment horizontal="left" vertical="center" wrapText="1" indent="1"/>
    </xf>
    <xf numFmtId="0" fontId="13" fillId="0" borderId="5">
      <alignment horizontal="right" vertical="center" indent="1"/>
    </xf>
    <xf numFmtId="0" fontId="9" fillId="0" borderId="0">
      <alignment horizontal="left" vertical="center"/>
    </xf>
    <xf numFmtId="0" fontId="10" fillId="0" borderId="0">
      <alignment horizontal="right" vertical="center"/>
    </xf>
    <xf numFmtId="0" fontId="16" fillId="0" borderId="5">
      <alignment horizontal="right" vertical="center" indent="1"/>
    </xf>
    <xf numFmtId="0" fontId="10" fillId="2" borderId="5">
      <alignment horizontal="right" vertical="center" wrapText="1" indent="1" readingOrder="2"/>
    </xf>
    <xf numFmtId="0" fontId="7" fillId="0" borderId="0" applyAlignment="0">
      <alignment horizontal="centerContinuous" vertical="center"/>
    </xf>
    <xf numFmtId="0" fontId="7" fillId="0" borderId="0" applyAlignment="0">
      <alignment horizontal="centerContinuous" vertical="center"/>
    </xf>
    <xf numFmtId="0" fontId="8" fillId="0" borderId="0" applyAlignment="0">
      <alignment horizontal="centerContinuous" vertical="center"/>
    </xf>
    <xf numFmtId="0" fontId="8" fillId="0" borderId="0" applyAlignment="0">
      <alignment horizontal="centerContinuous" vertical="center"/>
    </xf>
    <xf numFmtId="0" fontId="10" fillId="2" borderId="3">
      <alignment horizontal="right" vertical="center" wrapText="1"/>
    </xf>
    <xf numFmtId="1" fontId="19" fillId="2" borderId="2">
      <alignment horizontal="center" vertical="center"/>
    </xf>
    <xf numFmtId="0" fontId="20" fillId="2" borderId="2">
      <alignment horizontal="center" vertical="center" wrapText="1"/>
    </xf>
    <xf numFmtId="0" fontId="9" fillId="0" borderId="0">
      <alignment horizontal="center" vertical="center" readingOrder="2"/>
    </xf>
    <xf numFmtId="0" fontId="21" fillId="0" borderId="0">
      <alignment horizontal="left" vertical="center"/>
    </xf>
    <xf numFmtId="0" fontId="9" fillId="0" borderId="0"/>
    <xf numFmtId="0" fontId="16" fillId="0" borderId="0">
      <alignment horizontal="right" vertical="center"/>
    </xf>
    <xf numFmtId="0" fontId="9" fillId="0" borderId="0">
      <alignment horizontal="left" vertical="center"/>
    </xf>
    <xf numFmtId="0" fontId="9" fillId="0" borderId="0">
      <alignment horizontal="left" vertical="center"/>
    </xf>
    <xf numFmtId="0" fontId="10" fillId="2" borderId="5">
      <alignment horizontal="right" vertical="center" wrapText="1" indent="1" readingOrder="2"/>
    </xf>
    <xf numFmtId="0" fontId="13" fillId="0" borderId="10">
      <alignment horizontal="left" vertical="center"/>
    </xf>
    <xf numFmtId="0" fontId="28" fillId="0" borderId="0">
      <alignment horizontal="left" vertical="center"/>
    </xf>
    <xf numFmtId="43" fontId="41" fillId="0" borderId="0" applyFont="0" applyFill="0" applyBorder="0" applyAlignment="0" applyProtection="0"/>
    <xf numFmtId="0" fontId="9" fillId="0" borderId="0"/>
    <xf numFmtId="0" fontId="47" fillId="0" borderId="0"/>
    <xf numFmtId="0" fontId="9" fillId="0" borderId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51" fillId="0" borderId="0"/>
  </cellStyleXfs>
  <cellXfs count="1583">
    <xf numFmtId="0" fontId="0" fillId="0" borderId="0" xfId="0"/>
    <xf numFmtId="0" fontId="0" fillId="0" borderId="0" xfId="0" applyAlignment="1">
      <alignment vertical="center"/>
    </xf>
    <xf numFmtId="0" fontId="9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0" fillId="0" borderId="0" xfId="14" applyFont="1" applyAlignment="1">
      <alignment horizontal="right" vertical="center" readingOrder="2"/>
    </xf>
    <xf numFmtId="0" fontId="9" fillId="0" borderId="8" xfId="12" applyFont="1" applyBorder="1">
      <alignment horizontal="right" vertical="center" indent="1"/>
    </xf>
    <xf numFmtId="0" fontId="6" fillId="4" borderId="7" xfId="11" applyFont="1" applyFill="1" applyBorder="1" applyAlignment="1">
      <alignment horizontal="left" vertical="center" wrapText="1" indent="1" readingOrder="1"/>
    </xf>
    <xf numFmtId="0" fontId="9" fillId="0" borderId="8" xfId="12" applyFont="1" applyBorder="1" applyAlignment="1">
      <alignment horizontal="center" vertical="center"/>
    </xf>
    <xf numFmtId="0" fontId="6" fillId="4" borderId="9" xfId="11" applyFont="1" applyFill="1" applyBorder="1" applyAlignment="1">
      <alignment horizontal="left" vertical="center" wrapText="1" indent="1" readingOrder="1"/>
    </xf>
    <xf numFmtId="0" fontId="18" fillId="0" borderId="0" xfId="0" applyFont="1"/>
    <xf numFmtId="0" fontId="22" fillId="0" borderId="0" xfId="0" applyFont="1" applyAlignment="1">
      <alignment horizontal="justify" readingOrder="2"/>
    </xf>
    <xf numFmtId="0" fontId="6" fillId="0" borderId="0" xfId="4" applyFont="1" applyAlignment="1">
      <alignment vertical="center"/>
    </xf>
    <xf numFmtId="0" fontId="15" fillId="0" borderId="0" xfId="4" applyFont="1" applyAlignment="1">
      <alignment horizontal="center" vertical="center"/>
    </xf>
    <xf numFmtId="2" fontId="15" fillId="0" borderId="0" xfId="4" applyNumberFormat="1" applyFont="1" applyAlignment="1">
      <alignment horizontal="center" vertical="center"/>
    </xf>
    <xf numFmtId="0" fontId="15" fillId="5" borderId="0" xfId="11" applyFont="1" applyFill="1" applyBorder="1" applyAlignment="1">
      <alignment horizontal="center" vertical="center" wrapText="1"/>
    </xf>
    <xf numFmtId="164" fontId="6" fillId="0" borderId="0" xfId="15" applyNumberFormat="1" applyFont="1" applyBorder="1">
      <alignment horizontal="right" vertical="center" indent="1"/>
    </xf>
    <xf numFmtId="164" fontId="6" fillId="0" borderId="0" xfId="12" applyNumberFormat="1" applyFont="1" applyBorder="1">
      <alignment horizontal="right" vertical="center" indent="1"/>
    </xf>
    <xf numFmtId="164" fontId="15" fillId="0" borderId="0" xfId="12" applyNumberFormat="1" applyFont="1" applyBorder="1">
      <alignment horizontal="right" vertical="center" indent="1"/>
    </xf>
    <xf numFmtId="0" fontId="15" fillId="0" borderId="0" xfId="4" applyFont="1" applyAlignment="1">
      <alignment vertical="center" wrapText="1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6" fillId="0" borderId="0" xfId="0" applyFont="1" applyAlignment="1">
      <alignment vertical="center"/>
    </xf>
    <xf numFmtId="0" fontId="15" fillId="0" borderId="0" xfId="31" applyFont="1" applyBorder="1">
      <alignment horizontal="left" vertical="center"/>
    </xf>
    <xf numFmtId="164" fontId="15" fillId="0" borderId="0" xfId="4" applyNumberFormat="1" applyFont="1" applyAlignment="1">
      <alignment vertical="center"/>
    </xf>
    <xf numFmtId="1" fontId="15" fillId="0" borderId="0" xfId="4" applyNumberFormat="1" applyFont="1" applyAlignment="1">
      <alignment vertical="center"/>
    </xf>
    <xf numFmtId="0" fontId="23" fillId="0" borderId="0" xfId="0" applyFont="1" applyAlignment="1">
      <alignment vertical="center"/>
    </xf>
    <xf numFmtId="0" fontId="15" fillId="0" borderId="0" xfId="4" applyFont="1"/>
    <xf numFmtId="164" fontId="15" fillId="0" borderId="0" xfId="4" applyNumberFormat="1" applyFont="1"/>
    <xf numFmtId="0" fontId="29" fillId="0" borderId="16" xfId="0" applyFont="1" applyBorder="1" applyAlignment="1">
      <alignment vertical="center" wrapText="1"/>
    </xf>
    <xf numFmtId="0" fontId="30" fillId="0" borderId="0" xfId="0" applyFont="1" applyBorder="1" applyAlignment="1">
      <alignment vertical="center"/>
    </xf>
    <xf numFmtId="0" fontId="10" fillId="0" borderId="16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14" fillId="0" borderId="0" xfId="17" applyFont="1" applyAlignment="1">
      <alignment vertical="center"/>
    </xf>
    <xf numFmtId="0" fontId="10" fillId="0" borderId="0" xfId="19" applyFont="1" applyAlignment="1">
      <alignment vertical="center" wrapText="1"/>
    </xf>
    <xf numFmtId="0" fontId="10" fillId="0" borderId="0" xfId="19" applyFont="1" applyAlignment="1">
      <alignment vertical="center"/>
    </xf>
    <xf numFmtId="0" fontId="6" fillId="0" borderId="0" xfId="0" applyFont="1"/>
    <xf numFmtId="0" fontId="32" fillId="0" borderId="0" xfId="0" applyFont="1" applyAlignment="1"/>
    <xf numFmtId="0" fontId="31" fillId="0" borderId="0" xfId="0" applyFont="1" applyAlignment="1"/>
    <xf numFmtId="0" fontId="9" fillId="0" borderId="0" xfId="0" applyFont="1"/>
    <xf numFmtId="0" fontId="23" fillId="0" borderId="0" xfId="0" applyFont="1"/>
    <xf numFmtId="0" fontId="34" fillId="0" borderId="0" xfId="0" applyFont="1" applyAlignment="1">
      <alignment vertical="center"/>
    </xf>
    <xf numFmtId="0" fontId="10" fillId="0" borderId="16" xfId="0" applyFont="1" applyBorder="1" applyAlignment="1">
      <alignment horizontal="center" vertical="center" wrapText="1"/>
    </xf>
    <xf numFmtId="0" fontId="30" fillId="0" borderId="16" xfId="0" applyFont="1" applyBorder="1" applyAlignment="1">
      <alignment vertical="center"/>
    </xf>
    <xf numFmtId="0" fontId="10" fillId="0" borderId="0" xfId="0" applyFont="1" applyAlignment="1">
      <alignment vertical="center" wrapText="1"/>
    </xf>
    <xf numFmtId="0" fontId="0" fillId="0" borderId="18" xfId="0" applyBorder="1" applyAlignment="1">
      <alignment vertical="center" wrapText="1"/>
    </xf>
    <xf numFmtId="0" fontId="35" fillId="6" borderId="0" xfId="0" applyFont="1" applyFill="1" applyAlignment="1">
      <alignment horizontal="center" vertical="center"/>
    </xf>
    <xf numFmtId="0" fontId="0" fillId="0" borderId="19" xfId="0" applyBorder="1" applyAlignment="1">
      <alignment vertical="center" wrapText="1"/>
    </xf>
    <xf numFmtId="0" fontId="29" fillId="0" borderId="0" xfId="0" applyFont="1" applyAlignment="1">
      <alignment vertical="center"/>
    </xf>
    <xf numFmtId="0" fontId="0" fillId="0" borderId="20" xfId="0" applyBorder="1" applyAlignment="1">
      <alignment vertical="center" wrapText="1"/>
    </xf>
    <xf numFmtId="1" fontId="25" fillId="7" borderId="32" xfId="22" applyFont="1" applyFill="1" applyBorder="1" applyAlignment="1">
      <alignment horizontal="left" vertical="center" wrapText="1" indent="1"/>
    </xf>
    <xf numFmtId="0" fontId="25" fillId="7" borderId="32" xfId="8" applyFont="1" applyFill="1" applyBorder="1">
      <alignment horizontal="center" vertical="center" wrapText="1"/>
    </xf>
    <xf numFmtId="1" fontId="25" fillId="7" borderId="32" xfId="22" applyFont="1" applyFill="1" applyBorder="1" applyAlignment="1">
      <alignment horizontal="center" vertical="center" wrapText="1"/>
    </xf>
    <xf numFmtId="1" fontId="36" fillId="8" borderId="21" xfId="22" applyFont="1" applyFill="1" applyBorder="1" applyAlignment="1">
      <alignment horizontal="center" vertical="center" wrapText="1"/>
    </xf>
    <xf numFmtId="0" fontId="36" fillId="8" borderId="22" xfId="11" applyFont="1" applyFill="1" applyBorder="1" applyAlignment="1">
      <alignment horizontal="center" vertical="center" wrapText="1"/>
    </xf>
    <xf numFmtId="1" fontId="36" fillId="8" borderId="22" xfId="22" applyFont="1" applyFill="1" applyBorder="1" applyAlignment="1">
      <alignment horizontal="center" vertical="center" wrapText="1"/>
    </xf>
    <xf numFmtId="1" fontId="33" fillId="8" borderId="21" xfId="22" applyFont="1" applyFill="1" applyBorder="1" applyAlignment="1">
      <alignment horizontal="center" vertical="center" wrapText="1"/>
    </xf>
    <xf numFmtId="1" fontId="33" fillId="8" borderId="22" xfId="22" applyFont="1" applyFill="1" applyBorder="1" applyAlignment="1">
      <alignment horizontal="center" vertical="center" wrapText="1"/>
    </xf>
    <xf numFmtId="1" fontId="33" fillId="7" borderId="22" xfId="22" applyFont="1" applyFill="1" applyBorder="1" applyAlignment="1">
      <alignment horizontal="center" vertical="center" wrapText="1"/>
    </xf>
    <xf numFmtId="1" fontId="36" fillId="7" borderId="22" xfId="22" applyFont="1" applyFill="1" applyBorder="1" applyAlignment="1">
      <alignment horizontal="center" vertical="center" wrapText="1"/>
    </xf>
    <xf numFmtId="0" fontId="36" fillId="7" borderId="22" xfId="11" applyFont="1" applyFill="1" applyBorder="1" applyAlignment="1">
      <alignment horizontal="center" vertical="center" wrapText="1"/>
    </xf>
    <xf numFmtId="0" fontId="36" fillId="7" borderId="23" xfId="11" applyFont="1" applyFill="1" applyBorder="1" applyAlignment="1">
      <alignment horizontal="center" vertical="center" wrapText="1"/>
    </xf>
    <xf numFmtId="0" fontId="6" fillId="7" borderId="35" xfId="8" applyFont="1" applyFill="1" applyBorder="1" applyAlignment="1">
      <alignment horizontal="center" wrapText="1"/>
    </xf>
    <xf numFmtId="0" fontId="6" fillId="8" borderId="42" xfId="11" applyFont="1" applyFill="1" applyBorder="1" applyAlignment="1">
      <alignment horizontal="center" vertical="center" wrapText="1"/>
    </xf>
    <xf numFmtId="0" fontId="6" fillId="7" borderId="44" xfId="11" applyFont="1" applyFill="1" applyBorder="1" applyAlignment="1">
      <alignment horizontal="center" vertical="center" wrapText="1"/>
    </xf>
    <xf numFmtId="0" fontId="6" fillId="8" borderId="44" xfId="11" applyFont="1" applyFill="1" applyBorder="1" applyAlignment="1">
      <alignment horizontal="center" vertical="center" wrapText="1"/>
    </xf>
    <xf numFmtId="0" fontId="6" fillId="7" borderId="46" xfId="11" applyFont="1" applyFill="1" applyBorder="1" applyAlignment="1">
      <alignment horizontal="center" vertical="center" wrapText="1"/>
    </xf>
    <xf numFmtId="0" fontId="5" fillId="0" borderId="22" xfId="0" applyFont="1" applyBorder="1" applyAlignment="1">
      <alignment horizontal="center" vertical="top" wrapText="1" readingOrder="1"/>
    </xf>
    <xf numFmtId="0" fontId="6" fillId="7" borderId="32" xfId="0" applyFont="1" applyFill="1" applyBorder="1" applyAlignment="1">
      <alignment horizontal="center" vertical="center" wrapText="1" readingOrder="2"/>
    </xf>
    <xf numFmtId="0" fontId="6" fillId="7" borderId="32" xfId="0" applyFont="1" applyFill="1" applyBorder="1" applyAlignment="1">
      <alignment horizontal="center" vertical="center" wrapText="1" readingOrder="1"/>
    </xf>
    <xf numFmtId="0" fontId="33" fillId="0" borderId="22" xfId="0" applyFont="1" applyBorder="1" applyAlignment="1">
      <alignment horizontal="left" vertical="center" wrapText="1" indent="1"/>
    </xf>
    <xf numFmtId="49" fontId="5" fillId="0" borderId="21" xfId="0" applyNumberFormat="1" applyFont="1" applyBorder="1" applyAlignment="1">
      <alignment horizontal="center" vertical="center" wrapText="1" readingOrder="1"/>
    </xf>
    <xf numFmtId="49" fontId="5" fillId="0" borderId="22" xfId="0" applyNumberFormat="1" applyFont="1" applyBorder="1" applyAlignment="1">
      <alignment horizontal="center" vertical="center" wrapText="1" readingOrder="1"/>
    </xf>
    <xf numFmtId="0" fontId="6" fillId="0" borderId="22" xfId="0" applyFont="1" applyBorder="1" applyAlignment="1">
      <alignment horizontal="right" vertical="center" wrapText="1" indent="1" readingOrder="2"/>
    </xf>
    <xf numFmtId="0" fontId="33" fillId="7" borderId="22" xfId="0" applyFont="1" applyFill="1" applyBorder="1" applyAlignment="1">
      <alignment horizontal="left" vertical="center" wrapText="1" indent="1"/>
    </xf>
    <xf numFmtId="0" fontId="5" fillId="7" borderId="22" xfId="0" applyFont="1" applyFill="1" applyBorder="1" applyAlignment="1">
      <alignment horizontal="center" vertical="top" wrapText="1" readingOrder="1"/>
    </xf>
    <xf numFmtId="49" fontId="5" fillId="7" borderId="22" xfId="0" applyNumberFormat="1" applyFont="1" applyFill="1" applyBorder="1" applyAlignment="1">
      <alignment horizontal="center" vertical="center" wrapText="1" readingOrder="1"/>
    </xf>
    <xf numFmtId="0" fontId="6" fillId="7" borderId="22" xfId="0" applyFont="1" applyFill="1" applyBorder="1" applyAlignment="1">
      <alignment horizontal="right" vertical="center" wrapText="1" indent="1" readingOrder="2"/>
    </xf>
    <xf numFmtId="49" fontId="5" fillId="7" borderId="23" xfId="0" applyNumberFormat="1" applyFont="1" applyFill="1" applyBorder="1" applyAlignment="1">
      <alignment horizontal="center" vertical="center" wrapText="1" readingOrder="1"/>
    </xf>
    <xf numFmtId="0" fontId="2" fillId="0" borderId="22" xfId="0" applyFont="1" applyBorder="1" applyAlignment="1">
      <alignment horizontal="center" vertical="center" wrapText="1" readingOrder="1"/>
    </xf>
    <xf numFmtId="0" fontId="3" fillId="0" borderId="22" xfId="0" applyFont="1" applyBorder="1" applyAlignment="1">
      <alignment horizontal="center" vertical="center" wrapText="1" readingOrder="2"/>
    </xf>
    <xf numFmtId="0" fontId="1" fillId="0" borderId="22" xfId="0" applyFont="1" applyBorder="1" applyAlignment="1">
      <alignment horizontal="center" vertical="center" wrapText="1" readingOrder="1"/>
    </xf>
    <xf numFmtId="0" fontId="5" fillId="0" borderId="22" xfId="0" applyFont="1" applyBorder="1" applyAlignment="1">
      <alignment horizontal="center" vertical="center" wrapText="1" readingOrder="1"/>
    </xf>
    <xf numFmtId="0" fontId="2" fillId="0" borderId="36" xfId="0" applyFont="1" applyBorder="1" applyAlignment="1">
      <alignment horizontal="center" vertical="center" wrapText="1" readingOrder="1"/>
    </xf>
    <xf numFmtId="0" fontId="2" fillId="0" borderId="36" xfId="0" applyFont="1" applyBorder="1" applyAlignment="1">
      <alignment vertical="center" wrapText="1" readingOrder="1"/>
    </xf>
    <xf numFmtId="0" fontId="6" fillId="0" borderId="22" xfId="0" applyFont="1" applyBorder="1" applyAlignment="1">
      <alignment horizontal="right" vertical="center" wrapText="1" readingOrder="2"/>
    </xf>
    <xf numFmtId="0" fontId="33" fillId="0" borderId="22" xfId="0" applyFont="1" applyBorder="1" applyAlignment="1">
      <alignment horizontal="left" vertical="center" wrapText="1"/>
    </xf>
    <xf numFmtId="0" fontId="4" fillId="0" borderId="22" xfId="0" applyFont="1" applyBorder="1" applyAlignment="1">
      <alignment horizontal="left" vertical="center" wrapText="1"/>
    </xf>
    <xf numFmtId="0" fontId="1" fillId="7" borderId="22" xfId="0" applyFont="1" applyFill="1" applyBorder="1" applyAlignment="1">
      <alignment horizontal="center" vertical="center" wrapText="1" readingOrder="1"/>
    </xf>
    <xf numFmtId="0" fontId="2" fillId="7" borderId="22" xfId="0" applyFont="1" applyFill="1" applyBorder="1" applyAlignment="1">
      <alignment horizontal="center" vertical="center" wrapText="1" readingOrder="1"/>
    </xf>
    <xf numFmtId="49" fontId="2" fillId="7" borderId="22" xfId="0" applyNumberFormat="1" applyFont="1" applyFill="1" applyBorder="1" applyAlignment="1">
      <alignment vertical="center" wrapText="1" readingOrder="1"/>
    </xf>
    <xf numFmtId="0" fontId="3" fillId="7" borderId="22" xfId="0" applyFont="1" applyFill="1" applyBorder="1" applyAlignment="1">
      <alignment horizontal="center" vertical="top" wrapText="1" readingOrder="2"/>
    </xf>
    <xf numFmtId="0" fontId="33" fillId="7" borderId="22" xfId="0" applyFont="1" applyFill="1" applyBorder="1" applyAlignment="1">
      <alignment horizontal="left" vertical="center" wrapText="1"/>
    </xf>
    <xf numFmtId="0" fontId="5" fillId="7" borderId="22" xfId="0" applyFont="1" applyFill="1" applyBorder="1" applyAlignment="1">
      <alignment horizontal="center" vertical="center" wrapText="1" readingOrder="1"/>
    </xf>
    <xf numFmtId="0" fontId="6" fillId="7" borderId="22" xfId="0" applyFont="1" applyFill="1" applyBorder="1" applyAlignment="1">
      <alignment horizontal="right" vertical="center" wrapText="1" readingOrder="2"/>
    </xf>
    <xf numFmtId="0" fontId="3" fillId="7" borderId="22" xfId="0" applyFont="1" applyFill="1" applyBorder="1" applyAlignment="1">
      <alignment horizontal="center" vertical="center" wrapText="1" readingOrder="2"/>
    </xf>
    <xf numFmtId="0" fontId="33" fillId="7" borderId="23" xfId="0" applyFont="1" applyFill="1" applyBorder="1" applyAlignment="1">
      <alignment horizontal="left" vertical="center" wrapText="1"/>
    </xf>
    <xf numFmtId="0" fontId="5" fillId="7" borderId="23" xfId="0" applyFont="1" applyFill="1" applyBorder="1" applyAlignment="1">
      <alignment horizontal="center" vertical="center" wrapText="1" readingOrder="1"/>
    </xf>
    <xf numFmtId="0" fontId="6" fillId="7" borderId="23" xfId="0" applyFont="1" applyFill="1" applyBorder="1" applyAlignment="1">
      <alignment horizontal="right" vertical="center" wrapText="1" readingOrder="2"/>
    </xf>
    <xf numFmtId="0" fontId="12" fillId="7" borderId="32" xfId="8" applyFont="1" applyFill="1" applyBorder="1" applyAlignment="1">
      <alignment horizontal="center" vertical="center" wrapText="1" readingOrder="1"/>
    </xf>
    <xf numFmtId="0" fontId="9" fillId="0" borderId="0" xfId="4" applyFont="1" applyAlignment="1">
      <alignment vertical="center"/>
    </xf>
    <xf numFmtId="0" fontId="15" fillId="0" borderId="0" xfId="4" applyFont="1" applyAlignment="1">
      <alignment vertical="center"/>
    </xf>
    <xf numFmtId="0" fontId="15" fillId="0" borderId="0" xfId="0" applyFont="1"/>
    <xf numFmtId="0" fontId="24" fillId="0" borderId="0" xfId="0" applyFont="1" applyAlignment="1"/>
    <xf numFmtId="0" fontId="15" fillId="0" borderId="0" xfId="0" applyFont="1" applyAlignment="1">
      <alignment horizontal="center"/>
    </xf>
    <xf numFmtId="0" fontId="5" fillId="7" borderId="32" xfId="8" applyFont="1" applyFill="1" applyBorder="1" applyAlignment="1">
      <alignment horizontal="center" vertical="center" wrapText="1" readingOrder="1"/>
    </xf>
    <xf numFmtId="0" fontId="6" fillId="8" borderId="21" xfId="16" applyFont="1" applyFill="1" applyBorder="1" applyAlignment="1">
      <alignment horizontal="center" vertical="center" wrapText="1" readingOrder="2"/>
    </xf>
    <xf numFmtId="0" fontId="6" fillId="8" borderId="22" xfId="16" applyFont="1" applyFill="1" applyBorder="1" applyAlignment="1">
      <alignment horizontal="center" vertical="center" wrapText="1" readingOrder="2"/>
    </xf>
    <xf numFmtId="0" fontId="6" fillId="7" borderId="22" xfId="16" applyFont="1" applyFill="1" applyBorder="1" applyAlignment="1">
      <alignment horizontal="center" vertical="center" wrapText="1" readingOrder="2"/>
    </xf>
    <xf numFmtId="0" fontId="6" fillId="7" borderId="52" xfId="16" applyFont="1" applyFill="1" applyBorder="1" applyAlignment="1">
      <alignment horizontal="center" vertical="center" wrapText="1" readingOrder="2"/>
    </xf>
    <xf numFmtId="0" fontId="6" fillId="8" borderId="52" xfId="16" applyFont="1" applyFill="1" applyBorder="1" applyAlignment="1">
      <alignment horizontal="center" vertical="center" wrapText="1" readingOrder="2"/>
    </xf>
    <xf numFmtId="0" fontId="33" fillId="8" borderId="36" xfId="11" applyFont="1" applyFill="1" applyBorder="1" applyAlignment="1">
      <alignment horizontal="center" vertical="center" wrapText="1"/>
    </xf>
    <xf numFmtId="0" fontId="6" fillId="8" borderId="36" xfId="16" applyFont="1" applyFill="1" applyBorder="1" applyAlignment="1">
      <alignment horizontal="center" vertical="center" wrapText="1" readingOrder="2"/>
    </xf>
    <xf numFmtId="0" fontId="6" fillId="8" borderId="23" xfId="16" applyFont="1" applyFill="1" applyBorder="1" applyAlignment="1">
      <alignment horizontal="center" vertical="center" wrapText="1" readingOrder="2"/>
    </xf>
    <xf numFmtId="0" fontId="6" fillId="7" borderId="37" xfId="8" applyFont="1" applyFill="1" applyBorder="1" applyAlignment="1">
      <alignment horizontal="center" vertical="center" wrapText="1" readingOrder="1"/>
    </xf>
    <xf numFmtId="0" fontId="6" fillId="8" borderId="15" xfId="16" applyFont="1" applyFill="1" applyBorder="1" applyAlignment="1">
      <alignment horizontal="center" vertical="center" wrapText="1" readingOrder="2"/>
    </xf>
    <xf numFmtId="0" fontId="6" fillId="8" borderId="14" xfId="16" applyFont="1" applyFill="1" applyBorder="1" applyAlignment="1">
      <alignment horizontal="center" vertical="center" wrapText="1" readingOrder="2"/>
    </xf>
    <xf numFmtId="0" fontId="6" fillId="7" borderId="14" xfId="16" applyFont="1" applyFill="1" applyBorder="1" applyAlignment="1">
      <alignment horizontal="center" vertical="center" wrapText="1" readingOrder="2"/>
    </xf>
    <xf numFmtId="0" fontId="25" fillId="8" borderId="14" xfId="7" applyFont="1" applyFill="1" applyBorder="1" applyAlignment="1">
      <alignment horizontal="center" vertical="center"/>
    </xf>
    <xf numFmtId="0" fontId="25" fillId="8" borderId="29" xfId="7" applyFont="1" applyFill="1" applyBorder="1" applyAlignment="1">
      <alignment horizontal="center" vertical="center"/>
    </xf>
    <xf numFmtId="0" fontId="33" fillId="8" borderId="42" xfId="11" applyFont="1" applyFill="1" applyBorder="1">
      <alignment horizontal="left" vertical="center" wrapText="1" indent="1"/>
    </xf>
    <xf numFmtId="0" fontId="33" fillId="7" borderId="44" xfId="11" applyFont="1" applyFill="1" applyBorder="1">
      <alignment horizontal="left" vertical="center" wrapText="1" indent="1"/>
    </xf>
    <xf numFmtId="0" fontId="6" fillId="7" borderId="45" xfId="16" applyFont="1" applyFill="1" applyBorder="1">
      <alignment horizontal="right" vertical="center" wrapText="1" indent="1" readingOrder="2"/>
    </xf>
    <xf numFmtId="0" fontId="33" fillId="8" borderId="44" xfId="11" applyFont="1" applyFill="1" applyBorder="1">
      <alignment horizontal="left" vertical="center" wrapText="1" indent="1"/>
    </xf>
    <xf numFmtId="0" fontId="6" fillId="7" borderId="66" xfId="16" applyFont="1" applyFill="1" applyBorder="1">
      <alignment horizontal="right" vertical="center" wrapText="1" indent="1" readingOrder="2"/>
    </xf>
    <xf numFmtId="0" fontId="20" fillId="8" borderId="27" xfId="7" applyFont="1" applyFill="1" applyBorder="1" applyAlignment="1">
      <alignment horizontal="center" vertical="center"/>
    </xf>
    <xf numFmtId="0" fontId="25" fillId="8" borderId="25" xfId="7" applyFont="1" applyFill="1" applyBorder="1" applyAlignment="1">
      <alignment horizontal="center" vertical="center"/>
    </xf>
    <xf numFmtId="0" fontId="15" fillId="8" borderId="43" xfId="16" applyFont="1" applyFill="1" applyBorder="1" applyAlignment="1">
      <alignment horizontal="center" vertical="center" wrapText="1" readingOrder="2"/>
    </xf>
    <xf numFmtId="0" fontId="15" fillId="7" borderId="45" xfId="16" applyFont="1" applyFill="1" applyBorder="1" applyAlignment="1">
      <alignment horizontal="center" vertical="center" wrapText="1" readingOrder="2"/>
    </xf>
    <xf numFmtId="0" fontId="15" fillId="8" borderId="45" xfId="16" applyFont="1" applyFill="1" applyBorder="1" applyAlignment="1">
      <alignment horizontal="center" vertical="center" wrapText="1" readingOrder="2"/>
    </xf>
    <xf numFmtId="0" fontId="6" fillId="8" borderId="66" xfId="16" applyFont="1" applyFill="1" applyBorder="1" applyAlignment="1">
      <alignment horizontal="center" vertical="center" wrapText="1" readingOrder="2"/>
    </xf>
    <xf numFmtId="0" fontId="6" fillId="7" borderId="25" xfId="7" applyFont="1" applyFill="1" applyBorder="1" applyAlignment="1">
      <alignment horizontal="center" vertical="center"/>
    </xf>
    <xf numFmtId="164" fontId="9" fillId="8" borderId="22" xfId="12" applyNumberFormat="1" applyFont="1" applyFill="1" applyBorder="1" applyAlignment="1">
      <alignment horizontal="right" vertical="center" indent="1"/>
    </xf>
    <xf numFmtId="164" fontId="9" fillId="7" borderId="22" xfId="12" applyNumberFormat="1" applyFont="1" applyFill="1" applyBorder="1" applyAlignment="1">
      <alignment horizontal="right" vertical="center" indent="1"/>
    </xf>
    <xf numFmtId="0" fontId="6" fillId="8" borderId="22" xfId="30" applyFont="1" applyFill="1" applyBorder="1" applyAlignment="1">
      <alignment horizontal="center" vertical="center" wrapText="1" readingOrder="2"/>
    </xf>
    <xf numFmtId="0" fontId="6" fillId="7" borderId="22" xfId="30" applyFont="1" applyFill="1" applyBorder="1" applyAlignment="1">
      <alignment horizontal="center" vertical="center" wrapText="1" readingOrder="2"/>
    </xf>
    <xf numFmtId="164" fontId="9" fillId="8" borderId="52" xfId="12" applyNumberFormat="1" applyFont="1" applyFill="1" applyBorder="1" applyAlignment="1">
      <alignment horizontal="right" vertical="center" indent="1"/>
    </xf>
    <xf numFmtId="0" fontId="6" fillId="8" borderId="52" xfId="30" applyFont="1" applyFill="1" applyBorder="1" applyAlignment="1">
      <alignment horizontal="center" vertical="center" wrapText="1" readingOrder="2"/>
    </xf>
    <xf numFmtId="0" fontId="6" fillId="8" borderId="21" xfId="30" applyFont="1" applyFill="1" applyBorder="1" applyAlignment="1">
      <alignment horizontal="center" vertical="center" wrapText="1" readingOrder="2"/>
    </xf>
    <xf numFmtId="0" fontId="6" fillId="8" borderId="43" xfId="30" applyFont="1" applyFill="1" applyBorder="1">
      <alignment horizontal="right" vertical="center" wrapText="1" indent="1" readingOrder="2"/>
    </xf>
    <xf numFmtId="0" fontId="6" fillId="7" borderId="45" xfId="30" applyFont="1" applyFill="1" applyBorder="1">
      <alignment horizontal="right" vertical="center" wrapText="1" indent="1" readingOrder="2"/>
    </xf>
    <xf numFmtId="0" fontId="6" fillId="8" borderId="45" xfId="30" applyFont="1" applyFill="1" applyBorder="1">
      <alignment horizontal="right" vertical="center" wrapText="1" indent="1" readingOrder="2"/>
    </xf>
    <xf numFmtId="0" fontId="20" fillId="7" borderId="27" xfId="7" applyFont="1" applyFill="1" applyBorder="1" applyAlignment="1">
      <alignment horizontal="center" vertical="center"/>
    </xf>
    <xf numFmtId="0" fontId="6" fillId="8" borderId="25" xfId="7" applyFont="1" applyFill="1" applyBorder="1" applyAlignment="1">
      <alignment horizontal="center" vertical="center"/>
    </xf>
    <xf numFmtId="1" fontId="9" fillId="8" borderId="14" xfId="12" applyNumberFormat="1" applyFont="1" applyFill="1" applyBorder="1" applyAlignment="1">
      <alignment horizontal="right" vertical="center" indent="1"/>
    </xf>
    <xf numFmtId="0" fontId="25" fillId="7" borderId="37" xfId="8" applyFont="1" applyFill="1" applyBorder="1">
      <alignment horizontal="center" vertical="center" wrapText="1"/>
    </xf>
    <xf numFmtId="0" fontId="25" fillId="7" borderId="32" xfId="7" applyFont="1" applyFill="1" applyBorder="1" applyAlignment="1">
      <alignment horizontal="center" vertical="center"/>
    </xf>
    <xf numFmtId="0" fontId="6" fillId="8" borderId="54" xfId="16" applyFont="1" applyFill="1" applyBorder="1">
      <alignment horizontal="right" vertical="center" wrapText="1" indent="1" readingOrder="2"/>
    </xf>
    <xf numFmtId="0" fontId="6" fillId="8" borderId="45" xfId="16" applyFont="1" applyFill="1" applyBorder="1">
      <alignment horizontal="right" vertical="center" wrapText="1" indent="1" readingOrder="2"/>
    </xf>
    <xf numFmtId="0" fontId="6" fillId="8" borderId="47" xfId="16" applyFont="1" applyFill="1" applyBorder="1">
      <alignment horizontal="right" vertical="center" wrapText="1" indent="1" readingOrder="2"/>
    </xf>
    <xf numFmtId="0" fontId="25" fillId="8" borderId="22" xfId="30" applyFont="1" applyFill="1" applyBorder="1">
      <alignment horizontal="right" vertical="center" wrapText="1" indent="1" readingOrder="2"/>
    </xf>
    <xf numFmtId="0" fontId="25" fillId="7" borderId="22" xfId="30" applyFont="1" applyFill="1" applyBorder="1">
      <alignment horizontal="right" vertical="center" wrapText="1" indent="1" readingOrder="2"/>
    </xf>
    <xf numFmtId="0" fontId="25" fillId="8" borderId="21" xfId="30" applyFont="1" applyFill="1" applyBorder="1">
      <alignment horizontal="right" vertical="center" wrapText="1" indent="1" readingOrder="2"/>
    </xf>
    <xf numFmtId="0" fontId="25" fillId="7" borderId="23" xfId="7" applyFont="1" applyFill="1" applyBorder="1" applyAlignment="1">
      <alignment horizontal="center" vertical="center" wrapText="1"/>
    </xf>
    <xf numFmtId="0" fontId="25" fillId="7" borderId="52" xfId="30" applyFont="1" applyFill="1" applyBorder="1">
      <alignment horizontal="right" vertical="center" wrapText="1" indent="1" readingOrder="2"/>
    </xf>
    <xf numFmtId="0" fontId="6" fillId="7" borderId="22" xfId="7" applyFont="1" applyFill="1" applyBorder="1" applyAlignment="1">
      <alignment horizontal="center" vertical="center" wrapText="1"/>
    </xf>
    <xf numFmtId="0" fontId="6" fillId="8" borderId="36" xfId="7" applyFont="1" applyFill="1" applyBorder="1" applyAlignment="1">
      <alignment horizontal="center" vertical="center"/>
    </xf>
    <xf numFmtId="0" fontId="6" fillId="7" borderId="37" xfId="8" applyFont="1" applyFill="1" applyBorder="1">
      <alignment horizontal="center" vertical="center" wrapText="1"/>
    </xf>
    <xf numFmtId="0" fontId="25" fillId="8" borderId="22" xfId="16" applyFont="1" applyFill="1" applyBorder="1" applyAlignment="1">
      <alignment horizontal="center" vertical="center" wrapText="1" readingOrder="2"/>
    </xf>
    <xf numFmtId="0" fontId="25" fillId="7" borderId="22" xfId="16" applyFont="1" applyFill="1" applyBorder="1" applyAlignment="1">
      <alignment horizontal="center" vertical="center" wrapText="1" readingOrder="2"/>
    </xf>
    <xf numFmtId="0" fontId="25" fillId="8" borderId="21" xfId="16" applyFont="1" applyFill="1" applyBorder="1" applyAlignment="1">
      <alignment horizontal="center" vertical="center" wrapText="1" readingOrder="2"/>
    </xf>
    <xf numFmtId="49" fontId="25" fillId="7" borderId="37" xfId="8" applyNumberFormat="1" applyFont="1" applyFill="1" applyBorder="1">
      <alignment horizontal="center" vertical="center" wrapText="1"/>
    </xf>
    <xf numFmtId="0" fontId="25" fillId="7" borderId="52" xfId="16" applyFont="1" applyFill="1" applyBorder="1" applyAlignment="1">
      <alignment horizontal="center" vertical="center" wrapText="1" readingOrder="2"/>
    </xf>
    <xf numFmtId="0" fontId="25" fillId="8" borderId="81" xfId="16" applyFont="1" applyFill="1" applyBorder="1" applyAlignment="1">
      <alignment horizontal="center" vertical="center" wrapText="1" readingOrder="2"/>
    </xf>
    <xf numFmtId="0" fontId="25" fillId="8" borderId="82" xfId="16" applyFont="1" applyFill="1" applyBorder="1" applyAlignment="1">
      <alignment horizontal="center" vertical="center" wrapText="1" readingOrder="2"/>
    </xf>
    <xf numFmtId="0" fontId="25" fillId="7" borderId="82" xfId="16" applyFont="1" applyFill="1" applyBorder="1" applyAlignment="1">
      <alignment horizontal="center" vertical="center" wrapText="1" readingOrder="2"/>
    </xf>
    <xf numFmtId="0" fontId="25" fillId="7" borderId="78" xfId="16" applyFont="1" applyFill="1" applyBorder="1" applyAlignment="1">
      <alignment horizontal="center" vertical="center" wrapText="1" readingOrder="2"/>
    </xf>
    <xf numFmtId="0" fontId="25" fillId="8" borderId="87" xfId="16" applyFont="1" applyFill="1" applyBorder="1" applyAlignment="1">
      <alignment horizontal="center" vertical="center" wrapText="1" readingOrder="2"/>
    </xf>
    <xf numFmtId="0" fontId="15" fillId="8" borderId="22" xfId="11" applyFont="1" applyFill="1" applyBorder="1" applyAlignment="1">
      <alignment horizontal="center" vertical="center" wrapText="1" readingOrder="2"/>
    </xf>
    <xf numFmtId="0" fontId="15" fillId="7" borderId="22" xfId="11" applyFont="1" applyFill="1" applyBorder="1" applyAlignment="1">
      <alignment horizontal="center" vertical="center" wrapText="1" readingOrder="2"/>
    </xf>
    <xf numFmtId="0" fontId="6" fillId="7" borderId="37" xfId="7" applyFont="1" applyFill="1" applyBorder="1" applyAlignment="1">
      <alignment horizontal="center" vertical="center" wrapText="1" readingOrder="1"/>
    </xf>
    <xf numFmtId="0" fontId="6" fillId="8" borderId="22" xfId="11" applyFont="1" applyFill="1" applyBorder="1" applyAlignment="1">
      <alignment horizontal="right" vertical="center" wrapText="1" indent="1" readingOrder="2"/>
    </xf>
    <xf numFmtId="0" fontId="6" fillId="7" borderId="22" xfId="11" applyFont="1" applyFill="1" applyBorder="1" applyAlignment="1">
      <alignment horizontal="right" vertical="center" wrapText="1" indent="1" readingOrder="2"/>
    </xf>
    <xf numFmtId="0" fontId="6" fillId="8" borderId="21" xfId="11" applyFont="1" applyFill="1" applyBorder="1" applyAlignment="1">
      <alignment horizontal="right" vertical="center" wrapText="1" indent="1" readingOrder="2"/>
    </xf>
    <xf numFmtId="0" fontId="6" fillId="8" borderId="52" xfId="11" applyFont="1" applyFill="1" applyBorder="1" applyAlignment="1">
      <alignment horizontal="right" vertical="center" wrapText="1" indent="1" readingOrder="2"/>
    </xf>
    <xf numFmtId="0" fontId="10" fillId="0" borderId="0" xfId="2" applyFont="1" applyAlignment="1">
      <alignment vertical="center"/>
    </xf>
    <xf numFmtId="0" fontId="6" fillId="8" borderId="32" xfId="7" applyFont="1" applyFill="1" applyBorder="1" applyAlignment="1">
      <alignment horizontal="center" vertical="center"/>
    </xf>
    <xf numFmtId="0" fontId="6" fillId="7" borderId="32" xfId="7" applyFont="1" applyFill="1" applyBorder="1" applyAlignment="1">
      <alignment horizontal="center" vertical="center" wrapText="1"/>
    </xf>
    <xf numFmtId="0" fontId="25" fillId="7" borderId="37" xfId="11" applyFont="1" applyFill="1" applyBorder="1" applyAlignment="1">
      <alignment horizontal="center" vertical="center" wrapText="1" readingOrder="1"/>
    </xf>
    <xf numFmtId="0" fontId="33" fillId="8" borderId="22" xfId="11" applyFont="1" applyFill="1" applyBorder="1" applyAlignment="1">
      <alignment horizontal="left" vertical="center" wrapText="1" indent="1"/>
    </xf>
    <xf numFmtId="0" fontId="33" fillId="7" borderId="22" xfId="11" applyFont="1" applyFill="1" applyBorder="1" applyAlignment="1">
      <alignment horizontal="left" vertical="center" wrapText="1" indent="1"/>
    </xf>
    <xf numFmtId="0" fontId="6" fillId="8" borderId="43" xfId="11" applyFont="1" applyFill="1" applyBorder="1" applyAlignment="1">
      <alignment horizontal="right" vertical="center" wrapText="1" indent="1" readingOrder="2"/>
    </xf>
    <xf numFmtId="0" fontId="6" fillId="7" borderId="45" xfId="11" applyFont="1" applyFill="1" applyBorder="1" applyAlignment="1">
      <alignment horizontal="right" vertical="center" wrapText="1" indent="1" readingOrder="2"/>
    </xf>
    <xf numFmtId="0" fontId="6" fillId="8" borderId="45" xfId="11" applyFont="1" applyFill="1" applyBorder="1" applyAlignment="1">
      <alignment horizontal="right" vertical="center" wrapText="1" indent="1" readingOrder="2"/>
    </xf>
    <xf numFmtId="0" fontId="6" fillId="7" borderId="66" xfId="11" applyFont="1" applyFill="1" applyBorder="1" applyAlignment="1">
      <alignment horizontal="right" vertical="center" wrapText="1" indent="1" readingOrder="2"/>
    </xf>
    <xf numFmtId="0" fontId="9" fillId="8" borderId="21" xfId="12" applyFont="1" applyFill="1" applyBorder="1" applyAlignment="1">
      <alignment horizontal="right" vertical="center" indent="1"/>
    </xf>
    <xf numFmtId="0" fontId="9" fillId="7" borderId="22" xfId="12" applyFont="1" applyFill="1" applyBorder="1" applyAlignment="1">
      <alignment horizontal="right" vertical="center" indent="1"/>
    </xf>
    <xf numFmtId="0" fontId="9" fillId="8" borderId="22" xfId="12" applyFont="1" applyFill="1" applyBorder="1" applyAlignment="1">
      <alignment horizontal="right" vertical="center" indent="1"/>
    </xf>
    <xf numFmtId="0" fontId="9" fillId="8" borderId="52" xfId="12" applyFont="1" applyFill="1" applyBorder="1" applyAlignment="1">
      <alignment horizontal="right" vertical="center" indent="1"/>
    </xf>
    <xf numFmtId="0" fontId="6" fillId="8" borderId="22" xfId="12" applyFont="1" applyFill="1" applyBorder="1">
      <alignment horizontal="right" vertical="center" indent="1"/>
    </xf>
    <xf numFmtId="0" fontId="6" fillId="8" borderId="22" xfId="30" applyFont="1" applyFill="1" applyBorder="1" applyAlignment="1">
      <alignment horizontal="right" vertical="center" wrapText="1" indent="1" readingOrder="2"/>
    </xf>
    <xf numFmtId="16" fontId="6" fillId="8" borderId="22" xfId="30" applyNumberFormat="1" applyFont="1" applyFill="1" applyBorder="1" applyAlignment="1">
      <alignment horizontal="right" vertical="center" wrapText="1" indent="1" readingOrder="2"/>
    </xf>
    <xf numFmtId="0" fontId="6" fillId="7" borderId="22" xfId="12" applyFont="1" applyFill="1" applyBorder="1">
      <alignment horizontal="right" vertical="center" indent="1"/>
    </xf>
    <xf numFmtId="16" fontId="6" fillId="7" borderId="22" xfId="30" applyNumberFormat="1" applyFont="1" applyFill="1" applyBorder="1" applyAlignment="1">
      <alignment horizontal="right" vertical="center" wrapText="1" indent="1" readingOrder="2"/>
    </xf>
    <xf numFmtId="0" fontId="6" fillId="7" borderId="22" xfId="30" applyFont="1" applyFill="1" applyBorder="1" applyAlignment="1">
      <alignment horizontal="right" vertical="center" wrapText="1" indent="1" readingOrder="2"/>
    </xf>
    <xf numFmtId="0" fontId="6" fillId="8" borderId="21" xfId="12" applyFont="1" applyFill="1" applyBorder="1">
      <alignment horizontal="right" vertical="center" indent="1"/>
    </xf>
    <xf numFmtId="0" fontId="6" fillId="8" borderId="21" xfId="30" applyFont="1" applyFill="1" applyBorder="1" applyAlignment="1">
      <alignment horizontal="right" vertical="center" wrapText="1" indent="1" readingOrder="2"/>
    </xf>
    <xf numFmtId="1" fontId="6" fillId="7" borderId="32" xfId="22" applyFont="1" applyFill="1" applyBorder="1">
      <alignment horizontal="center" vertical="center"/>
    </xf>
    <xf numFmtId="0" fontId="6" fillId="8" borderId="23" xfId="7" applyFont="1" applyFill="1" applyBorder="1" applyAlignment="1">
      <alignment horizontal="center" vertical="center"/>
    </xf>
    <xf numFmtId="0" fontId="6" fillId="7" borderId="52" xfId="12" applyFont="1" applyFill="1" applyBorder="1">
      <alignment horizontal="right" vertical="center" indent="1"/>
    </xf>
    <xf numFmtId="0" fontId="6" fillId="7" borderId="52" xfId="30" applyFont="1" applyFill="1" applyBorder="1" applyAlignment="1">
      <alignment horizontal="right" vertical="center" wrapText="1" indent="1" readingOrder="2"/>
    </xf>
    <xf numFmtId="1" fontId="6" fillId="8" borderId="14" xfId="12" applyNumberFormat="1" applyFont="1" applyFill="1" applyBorder="1">
      <alignment horizontal="right" vertical="center" indent="1"/>
    </xf>
    <xf numFmtId="1" fontId="6" fillId="7" borderId="14" xfId="12" applyNumberFormat="1" applyFont="1" applyFill="1" applyBorder="1">
      <alignment horizontal="right" vertical="center" indent="1"/>
    </xf>
    <xf numFmtId="0" fontId="6" fillId="8" borderId="54" xfId="30" applyFont="1" applyFill="1" applyBorder="1" applyAlignment="1">
      <alignment horizontal="center" vertical="center" wrapText="1" readingOrder="2"/>
    </xf>
    <xf numFmtId="0" fontId="10" fillId="7" borderId="45" xfId="30" applyFont="1" applyFill="1" applyBorder="1" applyAlignment="1">
      <alignment horizontal="center" vertical="center" wrapText="1" readingOrder="2"/>
    </xf>
    <xf numFmtId="0" fontId="10" fillId="8" borderId="45" xfId="30" applyFont="1" applyFill="1" applyBorder="1" applyAlignment="1">
      <alignment horizontal="center" vertical="center" wrapText="1" readingOrder="2"/>
    </xf>
    <xf numFmtId="0" fontId="6" fillId="8" borderId="66" xfId="30" applyFont="1" applyFill="1" applyBorder="1" applyAlignment="1">
      <alignment horizontal="center" vertical="center" wrapText="1" readingOrder="2"/>
    </xf>
    <xf numFmtId="0" fontId="10" fillId="8" borderId="43" xfId="30" applyFont="1" applyFill="1" applyBorder="1" applyAlignment="1">
      <alignment horizontal="center" vertical="center" wrapText="1" readingOrder="2"/>
    </xf>
    <xf numFmtId="1" fontId="9" fillId="7" borderId="29" xfId="12" applyNumberFormat="1" applyFont="1" applyFill="1" applyBorder="1" applyAlignment="1">
      <alignment horizontal="right" vertical="center" indent="1"/>
    </xf>
    <xf numFmtId="0" fontId="10" fillId="7" borderId="47" xfId="30" applyFont="1" applyFill="1" applyBorder="1" applyAlignment="1">
      <alignment horizontal="center" vertical="center" wrapText="1" readingOrder="2"/>
    </xf>
    <xf numFmtId="0" fontId="6" fillId="8" borderId="22" xfId="7" applyFont="1" applyFill="1" applyBorder="1" applyAlignment="1">
      <alignment horizontal="center" vertical="center" wrapText="1" readingOrder="2"/>
    </xf>
    <xf numFmtId="0" fontId="6" fillId="8" borderId="36" xfId="7" applyFont="1" applyFill="1" applyBorder="1" applyAlignment="1">
      <alignment horizontal="center" vertical="center" wrapText="1" readingOrder="2"/>
    </xf>
    <xf numFmtId="0" fontId="6" fillId="7" borderId="22" xfId="7" applyFont="1" applyFill="1" applyBorder="1" applyAlignment="1">
      <alignment horizontal="center" vertical="center" wrapText="1" readingOrder="2"/>
    </xf>
    <xf numFmtId="0" fontId="6" fillId="7" borderId="23" xfId="7" applyFont="1" applyFill="1" applyBorder="1" applyAlignment="1">
      <alignment horizontal="center" vertical="center" wrapText="1" readingOrder="2"/>
    </xf>
    <xf numFmtId="0" fontId="13" fillId="0" borderId="0" xfId="0" applyFont="1"/>
    <xf numFmtId="0" fontId="25" fillId="8" borderId="32" xfId="7" applyFont="1" applyFill="1" applyBorder="1" applyAlignment="1">
      <alignment horizontal="center" vertical="center"/>
    </xf>
    <xf numFmtId="0" fontId="33" fillId="8" borderId="36" xfId="11" applyFont="1" applyFill="1" applyBorder="1" applyAlignment="1">
      <alignment horizontal="left" vertical="center" wrapText="1" indent="1"/>
    </xf>
    <xf numFmtId="0" fontId="33" fillId="0" borderId="21" xfId="0" applyFont="1" applyBorder="1" applyAlignment="1">
      <alignment horizontal="left" vertical="center" wrapText="1"/>
    </xf>
    <xf numFmtId="0" fontId="5" fillId="0" borderId="21" xfId="0" applyFont="1" applyBorder="1" applyAlignment="1">
      <alignment horizontal="center" vertical="center" wrapText="1" readingOrder="1"/>
    </xf>
    <xf numFmtId="0" fontId="6" fillId="0" borderId="21" xfId="0" applyFont="1" applyBorder="1" applyAlignment="1">
      <alignment horizontal="right" vertical="center" wrapText="1" readingOrder="2"/>
    </xf>
    <xf numFmtId="0" fontId="33" fillId="7" borderId="52" xfId="0" applyFont="1" applyFill="1" applyBorder="1" applyAlignment="1">
      <alignment horizontal="left" vertical="center" wrapText="1"/>
    </xf>
    <xf numFmtId="0" fontId="5" fillId="7" borderId="52" xfId="0" applyFont="1" applyFill="1" applyBorder="1" applyAlignment="1">
      <alignment horizontal="center" vertical="center" wrapText="1" readingOrder="1"/>
    </xf>
    <xf numFmtId="49" fontId="5" fillId="7" borderId="52" xfId="0" applyNumberFormat="1" applyFont="1" applyFill="1" applyBorder="1" applyAlignment="1">
      <alignment horizontal="center" vertical="center" wrapText="1" readingOrder="1"/>
    </xf>
    <xf numFmtId="0" fontId="6" fillId="7" borderId="52" xfId="0" applyFont="1" applyFill="1" applyBorder="1" applyAlignment="1">
      <alignment horizontal="right" vertical="center" wrapText="1" readingOrder="2"/>
    </xf>
    <xf numFmtId="0" fontId="6" fillId="8" borderId="22" xfId="30" applyFont="1" applyFill="1" applyBorder="1" applyAlignment="1">
      <alignment horizontal="right" vertical="center" wrapText="1" readingOrder="2"/>
    </xf>
    <xf numFmtId="0" fontId="6" fillId="8" borderId="36" xfId="30" applyFont="1" applyFill="1" applyBorder="1" applyAlignment="1">
      <alignment horizontal="right" vertical="center" wrapText="1" readingOrder="2"/>
    </xf>
    <xf numFmtId="1" fontId="25" fillId="7" borderId="32" xfId="22" applyFont="1" applyFill="1" applyBorder="1">
      <alignment horizontal="center" vertical="center"/>
    </xf>
    <xf numFmtId="0" fontId="6" fillId="7" borderId="23" xfId="30" applyFont="1" applyFill="1" applyBorder="1" applyAlignment="1">
      <alignment horizontal="right" vertical="center" wrapText="1" indent="1" readingOrder="2"/>
    </xf>
    <xf numFmtId="49" fontId="6" fillId="7" borderId="97" xfId="11" applyNumberFormat="1" applyFont="1" applyFill="1" applyBorder="1" applyAlignment="1">
      <alignment horizontal="center" vertical="center" wrapText="1"/>
    </xf>
    <xf numFmtId="16" fontId="10" fillId="7" borderId="97" xfId="30" applyNumberFormat="1" applyFont="1" applyFill="1" applyBorder="1" applyAlignment="1">
      <alignment horizontal="center" vertical="center" wrapText="1" readingOrder="2"/>
    </xf>
    <xf numFmtId="0" fontId="10" fillId="8" borderId="97" xfId="30" applyFont="1" applyFill="1" applyBorder="1" applyAlignment="1">
      <alignment horizontal="center" vertical="center" wrapText="1" readingOrder="2"/>
    </xf>
    <xf numFmtId="0" fontId="10" fillId="8" borderId="98" xfId="30" applyFont="1" applyFill="1" applyBorder="1" applyAlignment="1">
      <alignment horizontal="center" vertical="center" wrapText="1" readingOrder="2"/>
    </xf>
    <xf numFmtId="1" fontId="6" fillId="8" borderId="53" xfId="12" applyNumberFormat="1" applyFont="1" applyFill="1" applyBorder="1">
      <alignment horizontal="right" vertical="center" indent="1"/>
    </xf>
    <xf numFmtId="1" fontId="6" fillId="8" borderId="29" xfId="12" applyNumberFormat="1" applyFont="1" applyFill="1" applyBorder="1">
      <alignment horizontal="right" vertical="center" indent="1"/>
    </xf>
    <xf numFmtId="0" fontId="25" fillId="8" borderId="21" xfId="16" applyFont="1" applyFill="1" applyBorder="1">
      <alignment horizontal="right" vertical="center" wrapText="1" indent="1" readingOrder="2"/>
    </xf>
    <xf numFmtId="0" fontId="25" fillId="8" borderId="22" xfId="16" applyFont="1" applyFill="1" applyBorder="1">
      <alignment horizontal="right" vertical="center" wrapText="1" indent="1" readingOrder="2"/>
    </xf>
    <xf numFmtId="0" fontId="25" fillId="7" borderId="22" xfId="16" applyFont="1" applyFill="1" applyBorder="1">
      <alignment horizontal="right" vertical="center" wrapText="1" indent="1" readingOrder="2"/>
    </xf>
    <xf numFmtId="0" fontId="25" fillId="7" borderId="52" xfId="16" applyFont="1" applyFill="1" applyBorder="1">
      <alignment horizontal="right" vertical="center" wrapText="1" indent="1" readingOrder="2"/>
    </xf>
    <xf numFmtId="0" fontId="25" fillId="8" borderId="52" xfId="16" applyFont="1" applyFill="1" applyBorder="1">
      <alignment horizontal="right" vertical="center" wrapText="1" indent="1" readingOrder="2"/>
    </xf>
    <xf numFmtId="0" fontId="6" fillId="7" borderId="24" xfId="8" applyFont="1" applyFill="1" applyBorder="1">
      <alignment horizontal="center" vertical="center" wrapText="1"/>
    </xf>
    <xf numFmtId="0" fontId="6" fillId="7" borderId="32" xfId="8" applyFont="1" applyFill="1" applyBorder="1">
      <alignment horizontal="center" vertical="center" wrapText="1"/>
    </xf>
    <xf numFmtId="0" fontId="15" fillId="8" borderId="43" xfId="16" applyFont="1" applyFill="1" applyBorder="1">
      <alignment horizontal="right" vertical="center" wrapText="1" indent="1" readingOrder="2"/>
    </xf>
    <xf numFmtId="0" fontId="15" fillId="8" borderId="45" xfId="16" applyFont="1" applyFill="1" applyBorder="1">
      <alignment horizontal="right" vertical="center" wrapText="1" indent="1" readingOrder="2"/>
    </xf>
    <xf numFmtId="0" fontId="25" fillId="7" borderId="37" xfId="8" applyFont="1" applyFill="1" applyBorder="1" applyAlignment="1">
      <alignment horizontal="center" vertical="center" wrapText="1" readingOrder="1"/>
    </xf>
    <xf numFmtId="0" fontId="25" fillId="7" borderId="32" xfId="8" applyFont="1" applyFill="1" applyBorder="1" applyAlignment="1">
      <alignment horizontal="center" vertical="center" wrapText="1" readingOrder="1"/>
    </xf>
    <xf numFmtId="0" fontId="25" fillId="8" borderId="36" xfId="7" applyFont="1" applyFill="1" applyBorder="1" applyAlignment="1">
      <alignment horizontal="center" vertical="center"/>
    </xf>
    <xf numFmtId="0" fontId="33" fillId="8" borderId="22" xfId="11" applyFont="1" applyFill="1" applyBorder="1" applyAlignment="1">
      <alignment horizontal="center" vertical="center" wrapText="1"/>
    </xf>
    <xf numFmtId="0" fontId="15" fillId="8" borderId="22" xfId="30" applyFont="1" applyFill="1" applyBorder="1" applyAlignment="1">
      <alignment horizontal="center" vertical="center" wrapText="1" readingOrder="2"/>
    </xf>
    <xf numFmtId="0" fontId="33" fillId="7" borderId="22" xfId="11" applyFont="1" applyFill="1" applyBorder="1" applyAlignment="1">
      <alignment horizontal="center" vertical="center" wrapText="1"/>
    </xf>
    <xf numFmtId="0" fontId="15" fillId="7" borderId="22" xfId="30" applyFont="1" applyFill="1" applyBorder="1" applyAlignment="1">
      <alignment horizontal="center" vertical="center" wrapText="1" readingOrder="2"/>
    </xf>
    <xf numFmtId="0" fontId="33" fillId="7" borderId="23" xfId="11" applyFont="1" applyFill="1" applyBorder="1" applyAlignment="1">
      <alignment horizontal="center" vertical="center" wrapText="1"/>
    </xf>
    <xf numFmtId="0" fontId="17" fillId="0" borderId="0" xfId="0" applyFont="1" applyAlignment="1">
      <alignment horizontal="right"/>
    </xf>
    <xf numFmtId="0" fontId="6" fillId="7" borderId="35" xfId="8" applyFont="1" applyFill="1" applyBorder="1">
      <alignment horizontal="center" vertical="center" wrapText="1"/>
    </xf>
    <xf numFmtId="0" fontId="6" fillId="8" borderId="21" xfId="15" applyFont="1" applyFill="1" applyBorder="1">
      <alignment horizontal="right" vertical="center" indent="1"/>
    </xf>
    <xf numFmtId="0" fontId="6" fillId="7" borderId="37" xfId="7" applyFont="1" applyFill="1" applyBorder="1" applyAlignment="1">
      <alignment horizontal="center" vertical="center" wrapText="1"/>
    </xf>
    <xf numFmtId="0" fontId="9" fillId="0" borderId="0" xfId="0" applyFont="1" applyBorder="1"/>
    <xf numFmtId="0" fontId="6" fillId="7" borderId="24" xfId="7" applyFont="1" applyFill="1" applyBorder="1" applyAlignment="1">
      <alignment horizontal="center" vertical="center" wrapText="1"/>
    </xf>
    <xf numFmtId="0" fontId="15" fillId="7" borderId="32" xfId="7" applyFont="1" applyFill="1" applyBorder="1" applyAlignment="1">
      <alignment horizontal="center" vertical="center" wrapText="1" readingOrder="1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vertical="center" readingOrder="1"/>
    </xf>
    <xf numFmtId="164" fontId="6" fillId="8" borderId="15" xfId="12" applyNumberFormat="1" applyFont="1" applyFill="1" applyBorder="1">
      <alignment horizontal="right" vertical="center" indent="1"/>
    </xf>
    <xf numFmtId="164" fontId="6" fillId="7" borderId="14" xfId="12" applyNumberFormat="1" applyFont="1" applyFill="1" applyBorder="1">
      <alignment horizontal="right" vertical="center" indent="1"/>
    </xf>
    <xf numFmtId="0" fontId="39" fillId="7" borderId="11" xfId="0" applyFont="1" applyFill="1" applyBorder="1" applyAlignment="1">
      <alignment horizontal="center" vertical="top" wrapText="1" readingOrder="1"/>
    </xf>
    <xf numFmtId="0" fontId="10" fillId="0" borderId="0" xfId="19" applyFont="1" applyAlignment="1"/>
    <xf numFmtId="0" fontId="14" fillId="0" borderId="0" xfId="17" applyFont="1" applyAlignment="1"/>
    <xf numFmtId="0" fontId="25" fillId="7" borderId="35" xfId="8" applyFont="1" applyFill="1" applyBorder="1">
      <alignment horizontal="center" vertical="center" wrapText="1"/>
    </xf>
    <xf numFmtId="0" fontId="25" fillId="7" borderId="35" xfId="7" applyFont="1" applyFill="1" applyBorder="1" applyAlignment="1">
      <alignment horizontal="center" vertical="center" wrapText="1" readingOrder="1"/>
    </xf>
    <xf numFmtId="0" fontId="6" fillId="7" borderId="22" xfId="15" applyFont="1" applyFill="1" applyBorder="1">
      <alignment horizontal="right" vertical="center" indent="1"/>
    </xf>
    <xf numFmtId="0" fontId="6" fillId="8" borderId="22" xfId="15" applyFont="1" applyFill="1" applyBorder="1">
      <alignment horizontal="right" vertical="center" indent="1"/>
    </xf>
    <xf numFmtId="0" fontId="6" fillId="7" borderId="52" xfId="15" applyFont="1" applyFill="1" applyBorder="1">
      <alignment horizontal="right" vertical="center" indent="1"/>
    </xf>
    <xf numFmtId="0" fontId="6" fillId="7" borderId="22" xfId="15" applyFont="1" applyFill="1" applyBorder="1" applyAlignment="1">
      <alignment horizontal="right" vertical="center" indent="1"/>
    </xf>
    <xf numFmtId="0" fontId="6" fillId="8" borderId="21" xfId="15" applyFont="1" applyFill="1" applyBorder="1" applyAlignment="1">
      <alignment horizontal="right" vertical="center" indent="1"/>
    </xf>
    <xf numFmtId="0" fontId="6" fillId="8" borderId="22" xfId="15" applyFont="1" applyFill="1" applyBorder="1" applyAlignment="1">
      <alignment horizontal="right" vertical="center" indent="1"/>
    </xf>
    <xf numFmtId="0" fontId="6" fillId="8" borderId="52" xfId="15" applyFont="1" applyFill="1" applyBorder="1" applyAlignment="1">
      <alignment horizontal="right" vertical="center" indent="1"/>
    </xf>
    <xf numFmtId="0" fontId="6" fillId="8" borderId="36" xfId="7" applyFont="1" applyFill="1" applyBorder="1" applyAlignment="1">
      <alignment horizontal="right" vertical="center" indent="1"/>
    </xf>
    <xf numFmtId="1" fontId="6" fillId="0" borderId="36" xfId="12" applyNumberFormat="1" applyFont="1" applyBorder="1">
      <alignment horizontal="right" vertical="center" indent="1"/>
    </xf>
    <xf numFmtId="1" fontId="6" fillId="7" borderId="22" xfId="12" applyNumberFormat="1" applyFont="1" applyFill="1" applyBorder="1">
      <alignment horizontal="right" vertical="center" indent="1"/>
    </xf>
    <xf numFmtId="1" fontId="6" fillId="7" borderId="52" xfId="12" applyNumberFormat="1" applyFont="1" applyFill="1" applyBorder="1">
      <alignment horizontal="right" vertical="center" indent="1"/>
    </xf>
    <xf numFmtId="0" fontId="6" fillId="7" borderId="24" xfId="7" applyFont="1" applyFill="1" applyBorder="1" applyAlignment="1">
      <alignment horizontal="right" vertical="center" indent="1"/>
    </xf>
    <xf numFmtId="0" fontId="9" fillId="0" borderId="28" xfId="0" applyFont="1" applyBorder="1"/>
    <xf numFmtId="0" fontId="9" fillId="7" borderId="0" xfId="0" applyFont="1" applyFill="1"/>
    <xf numFmtId="1" fontId="6" fillId="7" borderId="24" xfId="12" applyNumberFormat="1" applyFont="1" applyFill="1" applyBorder="1">
      <alignment horizontal="right" vertical="center" indent="1"/>
    </xf>
    <xf numFmtId="164" fontId="6" fillId="8" borderId="21" xfId="15" applyNumberFormat="1" applyFont="1" applyFill="1" applyBorder="1" applyAlignment="1">
      <alignment horizontal="right" vertical="center" indent="1"/>
    </xf>
    <xf numFmtId="164" fontId="9" fillId="8" borderId="21" xfId="15" applyNumberFormat="1" applyFont="1" applyFill="1" applyBorder="1" applyAlignment="1">
      <alignment horizontal="right" vertical="center" indent="1"/>
    </xf>
    <xf numFmtId="0" fontId="9" fillId="8" borderId="21" xfId="15" applyFont="1" applyFill="1" applyBorder="1" applyAlignment="1">
      <alignment horizontal="right" vertical="center" indent="1"/>
    </xf>
    <xf numFmtId="164" fontId="9" fillId="8" borderId="21" xfId="12" applyNumberFormat="1" applyFont="1" applyFill="1" applyBorder="1" applyAlignment="1">
      <alignment horizontal="right" vertical="center" indent="1"/>
    </xf>
    <xf numFmtId="164" fontId="6" fillId="7" borderId="22" xfId="15" applyNumberFormat="1" applyFont="1" applyFill="1" applyBorder="1" applyAlignment="1">
      <alignment horizontal="right" vertical="center" indent="1"/>
    </xf>
    <xf numFmtId="164" fontId="9" fillId="7" borderId="22" xfId="15" applyNumberFormat="1" applyFont="1" applyFill="1" applyBorder="1" applyAlignment="1">
      <alignment horizontal="right" vertical="center" indent="1"/>
    </xf>
    <xf numFmtId="0" fontId="9" fillId="7" borderId="22" xfId="15" applyFont="1" applyFill="1" applyBorder="1" applyAlignment="1">
      <alignment horizontal="right" vertical="center" indent="1"/>
    </xf>
    <xf numFmtId="164" fontId="6" fillId="8" borderId="22" xfId="15" applyNumberFormat="1" applyFont="1" applyFill="1" applyBorder="1" applyAlignment="1">
      <alignment horizontal="right" vertical="center" indent="1"/>
    </xf>
    <xf numFmtId="164" fontId="9" fillId="8" borderId="22" xfId="15" applyNumberFormat="1" applyFont="1" applyFill="1" applyBorder="1" applyAlignment="1">
      <alignment horizontal="right" vertical="center" indent="1"/>
    </xf>
    <xf numFmtId="0" fontId="9" fillId="8" borderId="22" xfId="15" applyFont="1" applyFill="1" applyBorder="1" applyAlignment="1">
      <alignment horizontal="right" vertical="center" indent="1"/>
    </xf>
    <xf numFmtId="164" fontId="6" fillId="8" borderId="52" xfId="15" applyNumberFormat="1" applyFont="1" applyFill="1" applyBorder="1" applyAlignment="1">
      <alignment horizontal="right" vertical="center" indent="1"/>
    </xf>
    <xf numFmtId="164" fontId="9" fillId="8" borderId="52" xfId="15" applyNumberFormat="1" applyFont="1" applyFill="1" applyBorder="1" applyAlignment="1">
      <alignment horizontal="right" vertical="center" indent="1"/>
    </xf>
    <xf numFmtId="0" fontId="9" fillId="8" borderId="52" xfId="15" applyFont="1" applyFill="1" applyBorder="1" applyAlignment="1">
      <alignment horizontal="right" vertical="center" indent="1"/>
    </xf>
    <xf numFmtId="164" fontId="6" fillId="7" borderId="22" xfId="15" applyNumberFormat="1" applyFont="1" applyFill="1" applyBorder="1">
      <alignment horizontal="right" vertical="center" indent="1"/>
    </xf>
    <xf numFmtId="164" fontId="6" fillId="7" borderId="22" xfId="12" applyNumberFormat="1" applyFont="1" applyFill="1" applyBorder="1">
      <alignment horizontal="right" vertical="center" indent="1"/>
    </xf>
    <xf numFmtId="164" fontId="6" fillId="8" borderId="22" xfId="15" applyNumberFormat="1" applyFont="1" applyFill="1" applyBorder="1">
      <alignment horizontal="right" vertical="center" indent="1"/>
    </xf>
    <xf numFmtId="164" fontId="6" fillId="8" borderId="22" xfId="12" applyNumberFormat="1" applyFont="1" applyFill="1" applyBorder="1">
      <alignment horizontal="right" vertical="center" indent="1"/>
    </xf>
    <xf numFmtId="0" fontId="15" fillId="3" borderId="6" xfId="8" applyFont="1" applyFill="1" applyBorder="1" applyAlignment="1">
      <alignment horizontal="center" vertical="center" wrapText="1"/>
    </xf>
    <xf numFmtId="0" fontId="25" fillId="0" borderId="0" xfId="27" applyFont="1" applyAlignment="1">
      <alignment horizontal="right" vertical="center" readingOrder="2"/>
    </xf>
    <xf numFmtId="0" fontId="15" fillId="0" borderId="0" xfId="0" applyFont="1" applyAlignment="1">
      <alignment vertical="center" wrapText="1"/>
    </xf>
    <xf numFmtId="0" fontId="9" fillId="0" borderId="0" xfId="4" applyFont="1"/>
    <xf numFmtId="0" fontId="9" fillId="0" borderId="0" xfId="4" applyFont="1" applyBorder="1"/>
    <xf numFmtId="0" fontId="6" fillId="8" borderId="24" xfId="7" applyFont="1" applyFill="1" applyBorder="1" applyAlignment="1">
      <alignment horizontal="center" vertical="center"/>
    </xf>
    <xf numFmtId="1" fontId="9" fillId="0" borderId="0" xfId="0" applyNumberFormat="1" applyFont="1"/>
    <xf numFmtId="0" fontId="10" fillId="8" borderId="69" xfId="11" applyFont="1" applyFill="1" applyBorder="1" applyAlignment="1">
      <alignment horizontal="center" vertical="center" wrapText="1" readingOrder="2"/>
    </xf>
    <xf numFmtId="0" fontId="6" fillId="7" borderId="22" xfId="0" applyFont="1" applyFill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7" borderId="23" xfId="0" applyFont="1" applyFill="1" applyBorder="1" applyAlignment="1">
      <alignment horizontal="center" vertical="center" wrapText="1"/>
    </xf>
    <xf numFmtId="0" fontId="14" fillId="0" borderId="0" xfId="1" applyFont="1" applyAlignment="1">
      <alignment vertical="center"/>
    </xf>
    <xf numFmtId="0" fontId="23" fillId="0" borderId="0" xfId="4" applyFont="1"/>
    <xf numFmtId="0" fontId="23" fillId="0" borderId="0" xfId="4" applyFont="1" applyAlignment="1">
      <alignment wrapText="1"/>
    </xf>
    <xf numFmtId="0" fontId="23" fillId="0" borderId="0" xfId="4" applyFont="1" applyAlignment="1">
      <alignment vertical="center" wrapText="1"/>
    </xf>
    <xf numFmtId="0" fontId="23" fillId="0" borderId="0" xfId="4" applyFont="1" applyAlignment="1">
      <alignment vertical="center"/>
    </xf>
    <xf numFmtId="0" fontId="26" fillId="7" borderId="0" xfId="7" applyFont="1" applyFill="1" applyBorder="1" applyAlignment="1">
      <alignment horizontal="center" vertical="center"/>
    </xf>
    <xf numFmtId="0" fontId="25" fillId="7" borderId="0" xfId="7" applyFont="1" applyFill="1" applyBorder="1" applyAlignment="1">
      <alignment horizontal="center" vertical="center"/>
    </xf>
    <xf numFmtId="0" fontId="6" fillId="7" borderId="0" xfId="7" applyFont="1" applyFill="1" applyBorder="1" applyAlignment="1">
      <alignment horizontal="center" vertical="center"/>
    </xf>
    <xf numFmtId="0" fontId="15" fillId="0" borderId="0" xfId="0" applyFont="1" applyAlignment="1">
      <alignment wrapText="1"/>
    </xf>
    <xf numFmtId="0" fontId="6" fillId="7" borderId="104" xfId="8" applyFont="1" applyFill="1" applyBorder="1">
      <alignment horizontal="center" vertical="center" wrapText="1"/>
    </xf>
    <xf numFmtId="0" fontId="6" fillId="7" borderId="104" xfId="7" applyFont="1" applyFill="1" applyBorder="1" applyAlignment="1">
      <alignment horizontal="center" vertical="center" wrapText="1"/>
    </xf>
    <xf numFmtId="0" fontId="6" fillId="8" borderId="56" xfId="11" applyFont="1" applyFill="1" applyBorder="1" applyAlignment="1">
      <alignment horizontal="center" vertical="center" wrapText="1"/>
    </xf>
    <xf numFmtId="0" fontId="6" fillId="7" borderId="31" xfId="7" applyFont="1" applyFill="1" applyBorder="1" applyAlignment="1">
      <alignment horizontal="center" vertical="center" wrapText="1"/>
    </xf>
    <xf numFmtId="0" fontId="6" fillId="7" borderId="31" xfId="8" applyFont="1" applyFill="1" applyBorder="1">
      <alignment horizontal="center" vertical="center" wrapText="1"/>
    </xf>
    <xf numFmtId="165" fontId="9" fillId="7" borderId="22" xfId="12" applyNumberFormat="1" applyFont="1" applyFill="1" applyBorder="1">
      <alignment horizontal="right" vertical="center" indent="1"/>
    </xf>
    <xf numFmtId="165" fontId="9" fillId="8" borderId="15" xfId="33" applyNumberFormat="1" applyFont="1" applyFill="1" applyBorder="1" applyAlignment="1">
      <alignment horizontal="right" vertical="center" indent="1"/>
    </xf>
    <xf numFmtId="165" fontId="9" fillId="7" borderId="14" xfId="33" applyNumberFormat="1" applyFont="1" applyFill="1" applyBorder="1" applyAlignment="1">
      <alignment horizontal="right" vertical="center" indent="1"/>
    </xf>
    <xf numFmtId="165" fontId="9" fillId="8" borderId="14" xfId="33" applyNumberFormat="1" applyFont="1" applyFill="1" applyBorder="1" applyAlignment="1">
      <alignment horizontal="right" vertical="center" indent="1"/>
    </xf>
    <xf numFmtId="165" fontId="9" fillId="7" borderId="17" xfId="33" applyNumberFormat="1" applyFont="1" applyFill="1" applyBorder="1" applyAlignment="1">
      <alignment horizontal="right" vertical="center" indent="1"/>
    </xf>
    <xf numFmtId="165" fontId="6" fillId="0" borderId="36" xfId="12" applyNumberFormat="1" applyFont="1" applyBorder="1">
      <alignment horizontal="right" vertical="center" indent="1"/>
    </xf>
    <xf numFmtId="165" fontId="9" fillId="0" borderId="36" xfId="12" applyNumberFormat="1" applyFont="1" applyBorder="1">
      <alignment horizontal="right" vertical="center" indent="1"/>
    </xf>
    <xf numFmtId="165" fontId="6" fillId="7" borderId="14" xfId="15" applyNumberFormat="1" applyFont="1" applyFill="1" applyBorder="1" applyAlignment="1">
      <alignment horizontal="right" vertical="center" indent="1"/>
    </xf>
    <xf numFmtId="165" fontId="9" fillId="7" borderId="14" xfId="12" applyNumberFormat="1" applyFont="1" applyFill="1" applyBorder="1" applyAlignment="1">
      <alignment horizontal="right" vertical="center" indent="1"/>
    </xf>
    <xf numFmtId="165" fontId="6" fillId="8" borderId="14" xfId="15" applyNumberFormat="1" applyFont="1" applyFill="1" applyBorder="1" applyAlignment="1">
      <alignment horizontal="right" vertical="center" indent="1"/>
    </xf>
    <xf numFmtId="165" fontId="9" fillId="8" borderId="14" xfId="12" applyNumberFormat="1" applyFont="1" applyFill="1" applyBorder="1" applyAlignment="1">
      <alignment horizontal="right" vertical="center" indent="1"/>
    </xf>
    <xf numFmtId="165" fontId="6" fillId="7" borderId="14" xfId="7" applyNumberFormat="1" applyFont="1" applyFill="1" applyBorder="1" applyAlignment="1">
      <alignment horizontal="right" vertical="center" indent="1"/>
    </xf>
    <xf numFmtId="165" fontId="6" fillId="8" borderId="17" xfId="15" applyNumberFormat="1" applyFont="1" applyFill="1" applyBorder="1" applyAlignment="1">
      <alignment horizontal="right" vertical="center" indent="1"/>
    </xf>
    <xf numFmtId="165" fontId="9" fillId="8" borderId="17" xfId="12" applyNumberFormat="1" applyFont="1" applyFill="1" applyBorder="1" applyAlignment="1">
      <alignment horizontal="right" vertical="center" indent="1"/>
    </xf>
    <xf numFmtId="165" fontId="15" fillId="0" borderId="0" xfId="0" applyNumberFormat="1" applyFont="1" applyAlignment="1">
      <alignment vertical="center"/>
    </xf>
    <xf numFmtId="0" fontId="33" fillId="8" borderId="22" xfId="11" applyFont="1" applyFill="1" applyBorder="1" applyAlignment="1">
      <alignment horizontal="center" vertical="center" wrapText="1"/>
    </xf>
    <xf numFmtId="164" fontId="15" fillId="0" borderId="0" xfId="0" applyNumberFormat="1" applyFont="1" applyAlignment="1">
      <alignment vertical="center"/>
    </xf>
    <xf numFmtId="164" fontId="5" fillId="0" borderId="0" xfId="0" applyNumberFormat="1" applyFont="1" applyAlignment="1">
      <alignment vertical="center"/>
    </xf>
    <xf numFmtId="0" fontId="6" fillId="8" borderId="53" xfId="16" applyFont="1" applyFill="1" applyBorder="1" applyAlignment="1">
      <alignment horizontal="right" vertical="center" wrapText="1" indent="1" readingOrder="2"/>
    </xf>
    <xf numFmtId="0" fontId="6" fillId="7" borderId="14" xfId="16" applyFont="1" applyFill="1" applyBorder="1" applyAlignment="1">
      <alignment horizontal="right" vertical="center" wrapText="1" indent="1" readingOrder="2"/>
    </xf>
    <xf numFmtId="0" fontId="6" fillId="8" borderId="14" xfId="16" applyFont="1" applyFill="1" applyBorder="1" applyAlignment="1">
      <alignment horizontal="right" vertical="center" wrapText="1" indent="1" readingOrder="2"/>
    </xf>
    <xf numFmtId="0" fontId="6" fillId="7" borderId="17" xfId="16" applyFont="1" applyFill="1" applyBorder="1" applyAlignment="1">
      <alignment horizontal="right" vertical="center" wrapText="1" indent="1" readingOrder="2"/>
    </xf>
    <xf numFmtId="0" fontId="15" fillId="8" borderId="54" xfId="16" applyFont="1" applyFill="1" applyBorder="1" applyAlignment="1">
      <alignment horizontal="center" vertical="center" wrapText="1" readingOrder="2"/>
    </xf>
    <xf numFmtId="165" fontId="6" fillId="8" borderId="24" xfId="7" applyNumberFormat="1" applyFont="1" applyFill="1" applyBorder="1" applyAlignment="1">
      <alignment horizontal="right" vertical="center" indent="1"/>
    </xf>
    <xf numFmtId="165" fontId="6" fillId="8" borderId="53" xfId="15" applyNumberFormat="1" applyFont="1" applyFill="1" applyBorder="1" applyAlignment="1">
      <alignment horizontal="right" vertical="center" indent="1"/>
    </xf>
    <xf numFmtId="165" fontId="9" fillId="8" borderId="53" xfId="12" applyNumberFormat="1" applyFont="1" applyFill="1" applyBorder="1" applyAlignment="1">
      <alignment horizontal="right" vertical="center" indent="1"/>
    </xf>
    <xf numFmtId="0" fontId="15" fillId="7" borderId="45" xfId="30" applyFont="1" applyFill="1" applyBorder="1" applyAlignment="1">
      <alignment horizontal="center" vertical="center" wrapText="1" readingOrder="2"/>
    </xf>
    <xf numFmtId="0" fontId="15" fillId="8" borderId="45" xfId="30" applyFont="1" applyFill="1" applyBorder="1" applyAlignment="1">
      <alignment horizontal="center" vertical="center" wrapText="1" readingOrder="2"/>
    </xf>
    <xf numFmtId="0" fontId="15" fillId="8" borderId="66" xfId="30" applyFont="1" applyFill="1" applyBorder="1" applyAlignment="1">
      <alignment horizontal="center" vertical="center" wrapText="1" readingOrder="2"/>
    </xf>
    <xf numFmtId="49" fontId="6" fillId="7" borderId="26" xfId="11" applyNumberFormat="1" applyFont="1" applyFill="1" applyBorder="1" applyAlignment="1">
      <alignment horizontal="center" vertical="center" wrapText="1"/>
    </xf>
    <xf numFmtId="16" fontId="6" fillId="7" borderId="26" xfId="30" applyNumberFormat="1" applyFont="1" applyFill="1" applyBorder="1" applyAlignment="1">
      <alignment horizontal="center" vertical="center" wrapText="1" readingOrder="2"/>
    </xf>
    <xf numFmtId="0" fontId="20" fillId="8" borderId="21" xfId="11" applyFont="1" applyFill="1" applyBorder="1" applyAlignment="1">
      <alignment horizontal="center" vertical="center" wrapText="1"/>
    </xf>
    <xf numFmtId="0" fontId="20" fillId="8" borderId="22" xfId="11" applyFont="1" applyFill="1" applyBorder="1" applyAlignment="1">
      <alignment horizontal="center" vertical="center" wrapText="1"/>
    </xf>
    <xf numFmtId="0" fontId="20" fillId="7" borderId="22" xfId="11" applyFont="1" applyFill="1" applyBorder="1" applyAlignment="1">
      <alignment horizontal="center" vertical="center" wrapText="1"/>
    </xf>
    <xf numFmtId="0" fontId="20" fillId="8" borderId="52" xfId="11" applyFont="1" applyFill="1" applyBorder="1" applyAlignment="1">
      <alignment horizontal="center" vertical="center" wrapText="1"/>
    </xf>
    <xf numFmtId="0" fontId="20" fillId="7" borderId="52" xfId="11" applyFont="1" applyFill="1" applyBorder="1" applyAlignment="1">
      <alignment horizontal="center" vertical="center" wrapText="1"/>
    </xf>
    <xf numFmtId="0" fontId="20" fillId="8" borderId="36" xfId="11" applyFont="1" applyFill="1" applyBorder="1" applyAlignment="1">
      <alignment horizontal="center" vertical="center" wrapText="1"/>
    </xf>
    <xf numFmtId="0" fontId="20" fillId="8" borderId="23" xfId="11" applyFont="1" applyFill="1" applyBorder="1" applyAlignment="1">
      <alignment horizontal="center" vertical="center" wrapText="1"/>
    </xf>
    <xf numFmtId="0" fontId="20" fillId="7" borderId="36" xfId="11" applyFont="1" applyFill="1" applyBorder="1" applyAlignment="1">
      <alignment horizontal="center" vertical="center" wrapText="1"/>
    </xf>
    <xf numFmtId="49" fontId="6" fillId="7" borderId="37" xfId="8" applyNumberFormat="1" applyFont="1" applyFill="1" applyBorder="1">
      <alignment horizontal="center" vertical="center" wrapText="1"/>
    </xf>
    <xf numFmtId="0" fontId="6" fillId="7" borderId="37" xfId="11" applyFont="1" applyFill="1" applyBorder="1" applyAlignment="1">
      <alignment horizontal="center" vertical="center" wrapText="1" readingOrder="1"/>
    </xf>
    <xf numFmtId="0" fontId="6" fillId="8" borderId="21" xfId="11" applyFont="1" applyFill="1" applyBorder="1" applyAlignment="1">
      <alignment horizontal="center" vertical="center" wrapText="1"/>
    </xf>
    <xf numFmtId="0" fontId="6" fillId="7" borderId="22" xfId="11" applyFont="1" applyFill="1" applyBorder="1" applyAlignment="1">
      <alignment horizontal="center" vertical="center" wrapText="1"/>
    </xf>
    <xf numFmtId="0" fontId="6" fillId="8" borderId="22" xfId="11" applyFont="1" applyFill="1" applyBorder="1" applyAlignment="1">
      <alignment horizontal="center" vertical="center" wrapText="1"/>
    </xf>
    <xf numFmtId="0" fontId="20" fillId="8" borderId="82" xfId="11" applyFont="1" applyFill="1" applyBorder="1" applyAlignment="1">
      <alignment horizontal="center" vertical="center" wrapText="1"/>
    </xf>
    <xf numFmtId="0" fontId="20" fillId="8" borderId="81" xfId="11" applyFont="1" applyFill="1" applyBorder="1" applyAlignment="1">
      <alignment horizontal="center" vertical="center" wrapText="1"/>
    </xf>
    <xf numFmtId="0" fontId="20" fillId="7" borderId="82" xfId="11" applyFont="1" applyFill="1" applyBorder="1" applyAlignment="1">
      <alignment horizontal="center" vertical="center" wrapText="1"/>
    </xf>
    <xf numFmtId="0" fontId="20" fillId="7" borderId="78" xfId="11" applyFont="1" applyFill="1" applyBorder="1" applyAlignment="1">
      <alignment horizontal="center" vertical="center" wrapText="1"/>
    </xf>
    <xf numFmtId="0" fontId="20" fillId="8" borderId="87" xfId="11" applyFont="1" applyFill="1" applyBorder="1" applyAlignment="1">
      <alignment horizontal="center" vertical="center" wrapText="1"/>
    </xf>
    <xf numFmtId="1" fontId="6" fillId="8" borderId="24" xfId="7" applyNumberFormat="1" applyFont="1" applyFill="1" applyBorder="1" applyAlignment="1">
      <alignment horizontal="right" vertical="center" indent="1"/>
    </xf>
    <xf numFmtId="0" fontId="6" fillId="7" borderId="48" xfId="0" applyFont="1" applyFill="1" applyBorder="1" applyAlignment="1">
      <alignment horizontal="center" vertical="center" wrapText="1"/>
    </xf>
    <xf numFmtId="0" fontId="6" fillId="0" borderId="48" xfId="0" applyFont="1" applyBorder="1" applyAlignment="1">
      <alignment horizontal="center" vertical="center" wrapText="1"/>
    </xf>
    <xf numFmtId="0" fontId="6" fillId="7" borderId="50" xfId="0" applyFont="1" applyFill="1" applyBorder="1" applyAlignment="1">
      <alignment horizontal="center" vertical="center" wrapText="1"/>
    </xf>
    <xf numFmtId="0" fontId="6" fillId="7" borderId="22" xfId="11" applyFont="1" applyFill="1" applyBorder="1" applyAlignment="1">
      <alignment horizontal="center" vertical="center" wrapText="1" readingOrder="1"/>
    </xf>
    <xf numFmtId="0" fontId="6" fillId="8" borderId="22" xfId="11" applyFont="1" applyFill="1" applyBorder="1" applyAlignment="1">
      <alignment horizontal="center" vertical="center" wrapText="1" readingOrder="1"/>
    </xf>
    <xf numFmtId="0" fontId="20" fillId="7" borderId="22" xfId="11" applyFont="1" applyFill="1" applyBorder="1" applyAlignment="1">
      <alignment horizontal="left" vertical="center" wrapText="1" indent="1" readingOrder="1"/>
    </xf>
    <xf numFmtId="0" fontId="20" fillId="7" borderId="23" xfId="11" applyFont="1" applyFill="1" applyBorder="1" applyAlignment="1">
      <alignment horizontal="left" vertical="center" wrapText="1" indent="1" readingOrder="1"/>
    </xf>
    <xf numFmtId="0" fontId="20" fillId="8" borderId="36" xfId="11" applyFont="1" applyFill="1" applyBorder="1" applyAlignment="1">
      <alignment horizontal="left" vertical="center" wrapText="1" indent="1" readingOrder="1"/>
    </xf>
    <xf numFmtId="0" fontId="20" fillId="8" borderId="42" xfId="11" applyFont="1" applyFill="1" applyBorder="1" applyAlignment="1">
      <alignment horizontal="left" vertical="center" wrapText="1" indent="1" readingOrder="1"/>
    </xf>
    <xf numFmtId="0" fontId="20" fillId="7" borderId="44" xfId="11" applyFont="1" applyFill="1" applyBorder="1" applyAlignment="1">
      <alignment horizontal="left" vertical="center" wrapText="1" indent="1" readingOrder="1"/>
    </xf>
    <xf numFmtId="0" fontId="20" fillId="8" borderId="44" xfId="11" applyFont="1" applyFill="1" applyBorder="1" applyAlignment="1">
      <alignment horizontal="left" vertical="center" wrapText="1" indent="1" readingOrder="1"/>
    </xf>
    <xf numFmtId="0" fontId="20" fillId="7" borderId="65" xfId="11" applyFont="1" applyFill="1" applyBorder="1" applyAlignment="1">
      <alignment horizontal="left" vertical="center" wrapText="1" indent="1" readingOrder="1"/>
    </xf>
    <xf numFmtId="0" fontId="20" fillId="8" borderId="56" xfId="11" applyFont="1" applyFill="1" applyBorder="1" applyAlignment="1">
      <alignment horizontal="center" vertical="center" wrapText="1"/>
    </xf>
    <xf numFmtId="0" fontId="6" fillId="8" borderId="65" xfId="11" applyFont="1" applyFill="1" applyBorder="1" applyAlignment="1">
      <alignment horizontal="center" vertical="center" wrapText="1"/>
    </xf>
    <xf numFmtId="0" fontId="20" fillId="8" borderId="22" xfId="11" applyFont="1" applyFill="1" applyBorder="1" applyAlignment="1">
      <alignment horizontal="center" vertical="center" wrapText="1"/>
    </xf>
    <xf numFmtId="0" fontId="20" fillId="7" borderId="22" xfId="11" applyFont="1" applyFill="1" applyBorder="1" applyAlignment="1">
      <alignment horizontal="center" vertical="center" wrapText="1"/>
    </xf>
    <xf numFmtId="0" fontId="20" fillId="7" borderId="52" xfId="11" applyFont="1" applyFill="1" applyBorder="1" applyAlignment="1">
      <alignment horizontal="center" vertical="center" wrapText="1"/>
    </xf>
    <xf numFmtId="0" fontId="25" fillId="7" borderId="21" xfId="16" applyFont="1" applyFill="1" applyBorder="1" applyAlignment="1">
      <alignment horizontal="center" vertical="center" wrapText="1" readingOrder="2"/>
    </xf>
    <xf numFmtId="0" fontId="20" fillId="7" borderId="21" xfId="11" applyFont="1" applyFill="1" applyBorder="1" applyAlignment="1">
      <alignment horizontal="center" vertical="center" wrapText="1"/>
    </xf>
    <xf numFmtId="0" fontId="6" fillId="7" borderId="0" xfId="0" applyFont="1" applyFill="1"/>
    <xf numFmtId="0" fontId="25" fillId="7" borderId="21" xfId="16" applyFont="1" applyFill="1" applyBorder="1" applyAlignment="1">
      <alignment horizontal="center" vertical="center" wrapText="1" readingOrder="2"/>
    </xf>
    <xf numFmtId="0" fontId="25" fillId="8" borderId="36" xfId="16" applyFont="1" applyFill="1" applyBorder="1" applyAlignment="1">
      <alignment horizontal="center" vertical="center" wrapText="1" readingOrder="2"/>
    </xf>
    <xf numFmtId="0" fontId="25" fillId="8" borderId="23" xfId="16" applyFont="1" applyFill="1" applyBorder="1" applyAlignment="1">
      <alignment horizontal="center" vertical="center" wrapText="1" readingOrder="2"/>
    </xf>
    <xf numFmtId="0" fontId="15" fillId="7" borderId="0" xfId="0" applyFont="1" applyFill="1"/>
    <xf numFmtId="0" fontId="37" fillId="8" borderId="36" xfId="11" applyFont="1" applyFill="1" applyBorder="1" applyAlignment="1">
      <alignment horizontal="center" vertical="center" wrapText="1"/>
    </xf>
    <xf numFmtId="0" fontId="37" fillId="8" borderId="22" xfId="11" applyFont="1" applyFill="1" applyBorder="1" applyAlignment="1">
      <alignment horizontal="center" vertical="center" wrapText="1"/>
    </xf>
    <xf numFmtId="0" fontId="37" fillId="7" borderId="36" xfId="11" applyFont="1" applyFill="1" applyBorder="1" applyAlignment="1">
      <alignment horizontal="center" vertical="center" wrapText="1"/>
    </xf>
    <xf numFmtId="0" fontId="37" fillId="7" borderId="22" xfId="11" applyFont="1" applyFill="1" applyBorder="1" applyAlignment="1">
      <alignment horizontal="center" vertical="center" wrapText="1"/>
    </xf>
    <xf numFmtId="0" fontId="37" fillId="7" borderId="109" xfId="11" applyFont="1" applyFill="1" applyBorder="1" applyAlignment="1">
      <alignment horizontal="center" vertical="center" wrapText="1"/>
    </xf>
    <xf numFmtId="0" fontId="37" fillId="7" borderId="48" xfId="11" applyFont="1" applyFill="1" applyBorder="1" applyAlignment="1">
      <alignment horizontal="center" vertical="center" wrapText="1"/>
    </xf>
    <xf numFmtId="0" fontId="37" fillId="8" borderId="109" xfId="11" applyFont="1" applyFill="1" applyBorder="1" applyAlignment="1">
      <alignment horizontal="center" vertical="center" wrapText="1"/>
    </xf>
    <xf numFmtId="0" fontId="37" fillId="8" borderId="48" xfId="11" applyFont="1" applyFill="1" applyBorder="1" applyAlignment="1">
      <alignment horizontal="center" vertical="center" wrapText="1"/>
    </xf>
    <xf numFmtId="0" fontId="15" fillId="8" borderId="0" xfId="0" applyFont="1" applyFill="1"/>
    <xf numFmtId="0" fontId="25" fillId="8" borderId="0" xfId="27" applyFont="1" applyFill="1" applyAlignment="1">
      <alignment horizontal="right" vertical="center" readingOrder="2"/>
    </xf>
    <xf numFmtId="0" fontId="6" fillId="7" borderId="32" xfId="7" applyFont="1" applyFill="1" applyBorder="1" applyAlignment="1">
      <alignment horizontal="center" vertical="center"/>
    </xf>
    <xf numFmtId="0" fontId="6" fillId="7" borderId="32" xfId="8" applyFont="1" applyFill="1" applyBorder="1">
      <alignment horizontal="center" vertical="center" wrapText="1"/>
    </xf>
    <xf numFmtId="0" fontId="6" fillId="8" borderId="42" xfId="11" applyFont="1" applyFill="1" applyBorder="1">
      <alignment horizontal="left" vertical="center" wrapText="1" indent="1"/>
    </xf>
    <xf numFmtId="0" fontId="6" fillId="8" borderId="44" xfId="11" applyFont="1" applyFill="1" applyBorder="1">
      <alignment horizontal="left" vertical="center" wrapText="1" indent="1"/>
    </xf>
    <xf numFmtId="0" fontId="6" fillId="7" borderId="44" xfId="11" applyFont="1" applyFill="1" applyBorder="1">
      <alignment horizontal="left" vertical="center" wrapText="1" indent="1"/>
    </xf>
    <xf numFmtId="0" fontId="6" fillId="7" borderId="65" xfId="11" applyFont="1" applyFill="1" applyBorder="1">
      <alignment horizontal="left" vertical="center" wrapText="1" indent="1"/>
    </xf>
    <xf numFmtId="0" fontId="6" fillId="7" borderId="23" xfId="7" applyFont="1" applyFill="1" applyBorder="1" applyAlignment="1">
      <alignment horizontal="center" vertical="center" wrapText="1"/>
    </xf>
    <xf numFmtId="0" fontId="25" fillId="8" borderId="21" xfId="11" applyFont="1" applyFill="1" applyBorder="1">
      <alignment horizontal="left" vertical="center" wrapText="1" indent="1"/>
    </xf>
    <xf numFmtId="0" fontId="25" fillId="7" borderId="22" xfId="11" applyFont="1" applyFill="1" applyBorder="1">
      <alignment horizontal="left" vertical="center" wrapText="1" indent="1"/>
    </xf>
    <xf numFmtId="0" fontId="25" fillId="8" borderId="22" xfId="11" applyFont="1" applyFill="1" applyBorder="1">
      <alignment horizontal="left" vertical="center" wrapText="1" indent="1"/>
    </xf>
    <xf numFmtId="0" fontId="25" fillId="7" borderId="51" xfId="11" applyFont="1" applyFill="1" applyBorder="1">
      <alignment horizontal="left" vertical="center" wrapText="1" indent="1"/>
    </xf>
    <xf numFmtId="0" fontId="25" fillId="8" borderId="100" xfId="11" applyFont="1" applyFill="1" applyBorder="1" applyAlignment="1">
      <alignment horizontal="center" vertical="center" wrapText="1"/>
    </xf>
    <xf numFmtId="0" fontId="15" fillId="8" borderId="43" xfId="11" applyFont="1" applyFill="1" applyBorder="1" applyAlignment="1">
      <alignment horizontal="right" vertical="center" wrapText="1" indent="2" readingOrder="2"/>
    </xf>
    <xf numFmtId="0" fontId="15" fillId="7" borderId="45" xfId="11" applyFont="1" applyFill="1" applyBorder="1" applyAlignment="1">
      <alignment horizontal="right" vertical="center" wrapText="1" indent="2" readingOrder="2"/>
    </xf>
    <xf numFmtId="0" fontId="15" fillId="8" borderId="45" xfId="11" applyFont="1" applyFill="1" applyBorder="1" applyAlignment="1">
      <alignment horizontal="right" vertical="center" wrapText="1" indent="2" readingOrder="2"/>
    </xf>
    <xf numFmtId="0" fontId="15" fillId="8" borderId="66" xfId="11" applyFont="1" applyFill="1" applyBorder="1" applyAlignment="1">
      <alignment horizontal="right" vertical="center" wrapText="1" indent="2" readingOrder="2"/>
    </xf>
    <xf numFmtId="0" fontId="15" fillId="7" borderId="28" xfId="11" applyFont="1" applyFill="1" applyBorder="1" applyAlignment="1">
      <alignment horizontal="right" vertical="center" wrapText="1" indent="2" readingOrder="2"/>
    </xf>
    <xf numFmtId="0" fontId="6" fillId="8" borderId="27" xfId="7" applyFont="1" applyFill="1" applyBorder="1" applyAlignment="1">
      <alignment horizontal="center" vertical="center"/>
    </xf>
    <xf numFmtId="0" fontId="5" fillId="8" borderId="53" xfId="11" applyFont="1" applyFill="1" applyBorder="1" applyAlignment="1">
      <alignment horizontal="left" vertical="center" wrapText="1" indent="1"/>
    </xf>
    <xf numFmtId="0" fontId="5" fillId="7" borderId="14" xfId="11" applyFont="1" applyFill="1" applyBorder="1" applyAlignment="1">
      <alignment horizontal="left" vertical="center" wrapText="1" indent="1"/>
    </xf>
    <xf numFmtId="0" fontId="5" fillId="8" borderId="14" xfId="11" applyFont="1" applyFill="1" applyBorder="1" applyAlignment="1">
      <alignment horizontal="left" vertical="center" wrapText="1" indent="1"/>
    </xf>
    <xf numFmtId="0" fontId="5" fillId="7" borderId="17" xfId="11" applyFont="1" applyFill="1" applyBorder="1" applyAlignment="1">
      <alignment horizontal="left" vertical="center" wrapText="1" indent="1"/>
    </xf>
    <xf numFmtId="0" fontId="15" fillId="7" borderId="27" xfId="7" applyFont="1" applyFill="1" applyBorder="1" applyAlignment="1">
      <alignment horizontal="center" vertical="center"/>
    </xf>
    <xf numFmtId="0" fontId="6" fillId="8" borderId="21" xfId="11" applyFont="1" applyFill="1" applyBorder="1">
      <alignment horizontal="left" vertical="center" wrapText="1" indent="1"/>
    </xf>
    <xf numFmtId="0" fontId="6" fillId="7" borderId="22" xfId="11" applyFont="1" applyFill="1" applyBorder="1">
      <alignment horizontal="left" vertical="center" wrapText="1" indent="1"/>
    </xf>
    <xf numFmtId="0" fontId="6" fillId="8" borderId="22" xfId="11" applyFont="1" applyFill="1" applyBorder="1">
      <alignment horizontal="left" vertical="center" wrapText="1" indent="1"/>
    </xf>
    <xf numFmtId="0" fontId="6" fillId="8" borderId="52" xfId="11" applyFont="1" applyFill="1" applyBorder="1">
      <alignment horizontal="left" vertical="center" wrapText="1" indent="1"/>
    </xf>
    <xf numFmtId="0" fontId="6" fillId="8" borderId="56" xfId="11" applyFont="1" applyFill="1" applyBorder="1">
      <alignment horizontal="left" vertical="center" wrapText="1" indent="1"/>
    </xf>
    <xf numFmtId="0" fontId="6" fillId="8" borderId="46" xfId="11" applyFont="1" applyFill="1" applyBorder="1">
      <alignment horizontal="left" vertical="center" wrapText="1" indent="1"/>
    </xf>
    <xf numFmtId="0" fontId="6" fillId="7" borderId="27" xfId="7" applyFont="1" applyFill="1" applyBorder="1" applyAlignment="1">
      <alignment horizontal="center" vertical="center"/>
    </xf>
    <xf numFmtId="0" fontId="6" fillId="7" borderId="52" xfId="11" applyFont="1" applyFill="1" applyBorder="1">
      <alignment horizontal="left" vertical="center" wrapText="1" indent="1"/>
    </xf>
    <xf numFmtId="0" fontId="6" fillId="8" borderId="52" xfId="11" applyFont="1" applyFill="1" applyBorder="1" applyAlignment="1">
      <alignment horizontal="center" vertical="center" wrapText="1"/>
    </xf>
    <xf numFmtId="0" fontId="26" fillId="8" borderId="82" xfId="16" applyFont="1" applyFill="1" applyBorder="1" applyAlignment="1">
      <alignment horizontal="center" vertical="center" wrapText="1" readingOrder="2"/>
    </xf>
    <xf numFmtId="0" fontId="26" fillId="8" borderId="78" xfId="16" applyFont="1" applyFill="1" applyBorder="1" applyAlignment="1">
      <alignment horizontal="center" vertical="center" wrapText="1" readingOrder="2"/>
    </xf>
    <xf numFmtId="0" fontId="6" fillId="7" borderId="22" xfId="11" applyFont="1" applyFill="1" applyBorder="1" applyAlignment="1">
      <alignment horizontal="left" vertical="center" wrapText="1" indent="1" readingOrder="1"/>
    </xf>
    <xf numFmtId="0" fontId="6" fillId="8" borderId="21" xfId="11" applyFont="1" applyFill="1" applyBorder="1" applyAlignment="1">
      <alignment horizontal="left" vertical="center" wrapText="1" indent="1" readingOrder="1"/>
    </xf>
    <xf numFmtId="0" fontId="6" fillId="8" borderId="22" xfId="11" applyFont="1" applyFill="1" applyBorder="1" applyAlignment="1">
      <alignment horizontal="left" vertical="center" wrapText="1" indent="1" readingOrder="1"/>
    </xf>
    <xf numFmtId="0" fontId="6" fillId="8" borderId="52" xfId="11" applyFont="1" applyFill="1" applyBorder="1" applyAlignment="1">
      <alignment horizontal="left" vertical="center" wrapText="1" indent="1" readingOrder="1"/>
    </xf>
    <xf numFmtId="0" fontId="6" fillId="8" borderId="21" xfId="11" applyFont="1" applyFill="1" applyBorder="1" applyAlignment="1">
      <alignment horizontal="left" vertical="center" wrapText="1" indent="1"/>
    </xf>
    <xf numFmtId="49" fontId="6" fillId="7" borderId="22" xfId="11" applyNumberFormat="1" applyFont="1" applyFill="1" applyBorder="1" applyAlignment="1">
      <alignment horizontal="left" vertical="center" wrapText="1" indent="1"/>
    </xf>
    <xf numFmtId="0" fontId="6" fillId="8" borderId="22" xfId="11" applyFont="1" applyFill="1" applyBorder="1" applyAlignment="1">
      <alignment horizontal="left" vertical="center" wrapText="1" indent="1"/>
    </xf>
    <xf numFmtId="0" fontId="6" fillId="7" borderId="22" xfId="11" applyFont="1" applyFill="1" applyBorder="1" applyAlignment="1">
      <alignment horizontal="left" vertical="center" wrapText="1" indent="1"/>
    </xf>
    <xf numFmtId="0" fontId="6" fillId="7" borderId="52" xfId="11" applyFont="1" applyFill="1" applyBorder="1" applyAlignment="1">
      <alignment horizontal="left" vertical="center" wrapText="1" indent="1"/>
    </xf>
    <xf numFmtId="0" fontId="6" fillId="8" borderId="55" xfId="11" applyFont="1" applyFill="1" applyBorder="1" applyAlignment="1">
      <alignment horizontal="center" vertical="center" wrapText="1"/>
    </xf>
    <xf numFmtId="0" fontId="6" fillId="8" borderId="97" xfId="11" applyFont="1" applyFill="1" applyBorder="1" applyAlignment="1">
      <alignment horizontal="center" vertical="center" wrapText="1"/>
    </xf>
    <xf numFmtId="0" fontId="6" fillId="8" borderId="98" xfId="11" applyFont="1" applyFill="1" applyBorder="1" applyAlignment="1">
      <alignment horizontal="center" vertical="center" wrapText="1"/>
    </xf>
    <xf numFmtId="0" fontId="6" fillId="8" borderId="22" xfId="7" applyFont="1" applyFill="1" applyBorder="1" applyAlignment="1">
      <alignment horizontal="center" vertical="center"/>
    </xf>
    <xf numFmtId="0" fontId="6" fillId="8" borderId="22" xfId="7" applyFont="1" applyFill="1" applyBorder="1" applyAlignment="1">
      <alignment horizontal="center" vertical="center" wrapText="1"/>
    </xf>
    <xf numFmtId="0" fontId="6" fillId="7" borderId="52" xfId="7" applyFont="1" applyFill="1" applyBorder="1" applyAlignment="1">
      <alignment horizontal="center" vertical="center" wrapText="1"/>
    </xf>
    <xf numFmtId="0" fontId="6" fillId="8" borderId="42" xfId="11" applyFont="1" applyFill="1" applyBorder="1" applyAlignment="1">
      <alignment horizontal="left" vertical="center" wrapText="1" indent="1" readingOrder="1"/>
    </xf>
    <xf numFmtId="0" fontId="6" fillId="7" borderId="44" xfId="11" applyFont="1" applyFill="1" applyBorder="1" applyAlignment="1">
      <alignment horizontal="left" vertical="center" wrapText="1" indent="1" readingOrder="1"/>
    </xf>
    <xf numFmtId="0" fontId="6" fillId="8" borderId="44" xfId="11" applyFont="1" applyFill="1" applyBorder="1" applyAlignment="1">
      <alignment horizontal="left" vertical="center" wrapText="1" indent="1" readingOrder="1"/>
    </xf>
    <xf numFmtId="0" fontId="6" fillId="7" borderId="65" xfId="11" applyFont="1" applyFill="1" applyBorder="1" applyAlignment="1">
      <alignment horizontal="left" vertical="center" wrapText="1" indent="1" readingOrder="1"/>
    </xf>
    <xf numFmtId="0" fontId="6" fillId="8" borderId="36" xfId="11" applyFont="1" applyFill="1" applyBorder="1" applyAlignment="1">
      <alignment horizontal="left" vertical="center" wrapText="1"/>
    </xf>
    <xf numFmtId="0" fontId="6" fillId="8" borderId="22" xfId="11" applyFont="1" applyFill="1" applyBorder="1" applyAlignment="1">
      <alignment horizontal="left" vertical="center" wrapText="1"/>
    </xf>
    <xf numFmtId="0" fontId="25" fillId="8" borderId="36" xfId="11" applyFont="1" applyFill="1" applyBorder="1" applyAlignment="1">
      <alignment horizontal="left" vertical="center" wrapText="1"/>
    </xf>
    <xf numFmtId="0" fontId="25" fillId="7" borderId="22" xfId="11" applyFont="1" applyFill="1" applyBorder="1" applyAlignment="1">
      <alignment horizontal="center" vertical="center" wrapText="1"/>
    </xf>
    <xf numFmtId="0" fontId="25" fillId="8" borderId="22" xfId="11" applyFont="1" applyFill="1" applyBorder="1" applyAlignment="1">
      <alignment horizontal="center" vertical="center" wrapText="1"/>
    </xf>
    <xf numFmtId="0" fontId="25" fillId="8" borderId="22" xfId="11" applyFont="1" applyFill="1" applyBorder="1" applyAlignment="1">
      <alignment horizontal="left" vertical="center" wrapText="1"/>
    </xf>
    <xf numFmtId="0" fontId="25" fillId="8" borderId="52" xfId="11" applyFont="1" applyFill="1" applyBorder="1" applyAlignment="1">
      <alignment horizontal="center" vertical="center" wrapText="1"/>
    </xf>
    <xf numFmtId="0" fontId="25" fillId="7" borderId="52" xfId="11" applyFont="1" applyFill="1" applyBorder="1">
      <alignment horizontal="left" vertical="center" wrapText="1" indent="1"/>
    </xf>
    <xf numFmtId="0" fontId="10" fillId="8" borderId="22" xfId="11" applyFont="1" applyFill="1" applyBorder="1" applyAlignment="1">
      <alignment horizontal="center" vertical="center" wrapText="1" readingOrder="2"/>
    </xf>
    <xf numFmtId="0" fontId="10" fillId="7" borderId="23" xfId="11" applyFont="1" applyFill="1" applyBorder="1" applyAlignment="1">
      <alignment horizontal="center" vertical="center" wrapText="1" readingOrder="2"/>
    </xf>
    <xf numFmtId="0" fontId="15" fillId="7" borderId="49" xfId="0" applyFont="1" applyFill="1" applyBorder="1" applyAlignment="1">
      <alignment horizontal="center" vertical="center" wrapText="1" readingOrder="2"/>
    </xf>
    <xf numFmtId="0" fontId="15" fillId="0" borderId="49" xfId="0" applyFont="1" applyBorder="1" applyAlignment="1">
      <alignment horizontal="center" vertical="center" wrapText="1" readingOrder="2"/>
    </xf>
    <xf numFmtId="0" fontId="15" fillId="7" borderId="51" xfId="0" applyFont="1" applyFill="1" applyBorder="1" applyAlignment="1">
      <alignment horizontal="center" vertical="center" wrapText="1" readingOrder="2"/>
    </xf>
    <xf numFmtId="0" fontId="15" fillId="7" borderId="22" xfId="0" applyFont="1" applyFill="1" applyBorder="1" applyAlignment="1">
      <alignment horizontal="center" vertical="center" wrapText="1" readingOrder="2"/>
    </xf>
    <xf numFmtId="0" fontId="15" fillId="0" borderId="22" xfId="0" applyFont="1" applyBorder="1" applyAlignment="1">
      <alignment horizontal="center" vertical="center" wrapText="1" readingOrder="2"/>
    </xf>
    <xf numFmtId="0" fontId="15" fillId="7" borderId="23" xfId="0" applyFont="1" applyFill="1" applyBorder="1" applyAlignment="1">
      <alignment horizontal="center" vertical="center" wrapText="1" readingOrder="2"/>
    </xf>
    <xf numFmtId="0" fontId="15" fillId="7" borderId="45" xfId="11" applyFont="1" applyFill="1" applyBorder="1" applyAlignment="1">
      <alignment horizontal="center" vertical="center" wrapText="1" readingOrder="2"/>
    </xf>
    <xf numFmtId="0" fontId="15" fillId="8" borderId="45" xfId="11" applyFont="1" applyFill="1" applyBorder="1" applyAlignment="1">
      <alignment horizontal="center" vertical="center" wrapText="1" readingOrder="2"/>
    </xf>
    <xf numFmtId="0" fontId="15" fillId="7" borderId="47" xfId="11" applyFont="1" applyFill="1" applyBorder="1" applyAlignment="1">
      <alignment horizontal="center" vertical="center" wrapText="1" readingOrder="2"/>
    </xf>
    <xf numFmtId="2" fontId="9" fillId="8" borderId="21" xfId="4" applyNumberFormat="1" applyFont="1" applyFill="1" applyBorder="1" applyAlignment="1">
      <alignment horizontal="right" vertical="center" indent="1"/>
    </xf>
    <xf numFmtId="2" fontId="9" fillId="8" borderId="22" xfId="4" applyNumberFormat="1" applyFont="1" applyFill="1" applyBorder="1" applyAlignment="1">
      <alignment horizontal="right" vertical="center" indent="1"/>
    </xf>
    <xf numFmtId="2" fontId="6" fillId="8" borderId="22" xfId="4" applyNumberFormat="1" applyFont="1" applyFill="1" applyBorder="1" applyAlignment="1">
      <alignment horizontal="right" vertical="center" indent="1"/>
    </xf>
    <xf numFmtId="2" fontId="9" fillId="7" borderId="22" xfId="4" applyNumberFormat="1" applyFont="1" applyFill="1" applyBorder="1" applyAlignment="1">
      <alignment horizontal="right" vertical="center" indent="1"/>
    </xf>
    <xf numFmtId="2" fontId="6" fillId="7" borderId="22" xfId="4" applyNumberFormat="1" applyFont="1" applyFill="1" applyBorder="1" applyAlignment="1">
      <alignment horizontal="right" vertical="center" indent="1"/>
    </xf>
    <xf numFmtId="2" fontId="6" fillId="7" borderId="23" xfId="4" applyNumberFormat="1" applyFont="1" applyFill="1" applyBorder="1" applyAlignment="1">
      <alignment horizontal="right" vertical="center" indent="1"/>
    </xf>
    <xf numFmtId="2" fontId="9" fillId="8" borderId="22" xfId="12" applyNumberFormat="1" applyFont="1" applyFill="1" applyBorder="1" applyAlignment="1">
      <alignment horizontal="right" vertical="center" indent="1"/>
    </xf>
    <xf numFmtId="2" fontId="9" fillId="7" borderId="23" xfId="12" applyNumberFormat="1" applyFont="1" applyFill="1" applyBorder="1" applyAlignment="1">
      <alignment horizontal="right" vertical="center" indent="1"/>
    </xf>
    <xf numFmtId="164" fontId="9" fillId="7" borderId="23" xfId="12" applyNumberFormat="1" applyFont="1" applyFill="1" applyBorder="1" applyAlignment="1">
      <alignment horizontal="right" vertical="center" indent="1"/>
    </xf>
    <xf numFmtId="2" fontId="23" fillId="8" borderId="21" xfId="11" applyNumberFormat="1" applyFont="1" applyFill="1" applyBorder="1" applyAlignment="1">
      <alignment horizontal="right" vertical="center" indent="1"/>
    </xf>
    <xf numFmtId="2" fontId="23" fillId="8" borderId="22" xfId="11" applyNumberFormat="1" applyFont="1" applyFill="1" applyBorder="1" applyAlignment="1">
      <alignment horizontal="right" vertical="center" indent="1"/>
    </xf>
    <xf numFmtId="2" fontId="15" fillId="8" borderId="22" xfId="11" applyNumberFormat="1" applyFont="1" applyFill="1" applyBorder="1" applyAlignment="1">
      <alignment horizontal="right" vertical="center" indent="1"/>
    </xf>
    <xf numFmtId="2" fontId="23" fillId="7" borderId="22" xfId="11" applyNumberFormat="1" applyFont="1" applyFill="1" applyBorder="1" applyAlignment="1">
      <alignment horizontal="right" vertical="center" indent="1"/>
    </xf>
    <xf numFmtId="2" fontId="15" fillId="7" borderId="22" xfId="11" applyNumberFormat="1" applyFont="1" applyFill="1" applyBorder="1" applyAlignment="1">
      <alignment horizontal="right" vertical="center" indent="1"/>
    </xf>
    <xf numFmtId="2" fontId="15" fillId="7" borderId="23" xfId="11" applyNumberFormat="1" applyFont="1" applyFill="1" applyBorder="1" applyAlignment="1">
      <alignment horizontal="right" vertical="center" indent="1"/>
    </xf>
    <xf numFmtId="0" fontId="6" fillId="0" borderId="22" xfId="0" applyFont="1" applyBorder="1" applyAlignment="1">
      <alignment horizontal="right" vertical="center" indent="1"/>
    </xf>
    <xf numFmtId="0" fontId="9" fillId="0" borderId="22" xfId="0" applyFont="1" applyBorder="1" applyAlignment="1">
      <alignment horizontal="right" vertical="center" indent="1"/>
    </xf>
    <xf numFmtId="0" fontId="6" fillId="7" borderId="23" xfId="0" applyFont="1" applyFill="1" applyBorder="1" applyAlignment="1">
      <alignment horizontal="right" vertical="center" indent="1"/>
    </xf>
    <xf numFmtId="0" fontId="9" fillId="7" borderId="23" xfId="0" applyFont="1" applyFill="1" applyBorder="1" applyAlignment="1">
      <alignment horizontal="right" vertical="center" indent="1"/>
    </xf>
    <xf numFmtId="164" fontId="6" fillId="7" borderId="22" xfId="0" applyNumberFormat="1" applyFont="1" applyFill="1" applyBorder="1" applyAlignment="1">
      <alignment horizontal="right" vertical="center" indent="1"/>
    </xf>
    <xf numFmtId="164" fontId="9" fillId="7" borderId="22" xfId="0" applyNumberFormat="1" applyFont="1" applyFill="1" applyBorder="1" applyAlignment="1">
      <alignment horizontal="right" vertical="center" indent="1"/>
    </xf>
    <xf numFmtId="164" fontId="6" fillId="0" borderId="22" xfId="0" applyNumberFormat="1" applyFont="1" applyBorder="1" applyAlignment="1">
      <alignment horizontal="right" vertical="center" indent="1"/>
    </xf>
    <xf numFmtId="164" fontId="9" fillId="0" borderId="22" xfId="0" applyNumberFormat="1" applyFont="1" applyBorder="1" applyAlignment="1">
      <alignment horizontal="right" vertical="center" indent="1"/>
    </xf>
    <xf numFmtId="3" fontId="9" fillId="7" borderId="22" xfId="0" applyNumberFormat="1" applyFont="1" applyFill="1" applyBorder="1" applyAlignment="1">
      <alignment horizontal="right" vertical="center" indent="1"/>
    </xf>
    <xf numFmtId="3" fontId="9" fillId="0" borderId="22" xfId="0" applyNumberFormat="1" applyFont="1" applyBorder="1" applyAlignment="1">
      <alignment horizontal="right" vertical="center" indent="1"/>
    </xf>
    <xf numFmtId="3" fontId="9" fillId="7" borderId="23" xfId="0" applyNumberFormat="1" applyFont="1" applyFill="1" applyBorder="1" applyAlignment="1">
      <alignment horizontal="right" vertical="center" indent="1"/>
    </xf>
    <xf numFmtId="3" fontId="6" fillId="8" borderId="15" xfId="12" applyNumberFormat="1" applyFont="1" applyFill="1" applyBorder="1" applyAlignment="1">
      <alignment horizontal="right" vertical="center" indent="1"/>
    </xf>
    <xf numFmtId="3" fontId="9" fillId="8" borderId="15" xfId="12" applyNumberFormat="1" applyFont="1" applyFill="1" applyBorder="1" applyAlignment="1">
      <alignment horizontal="right" vertical="center" indent="1"/>
    </xf>
    <xf numFmtId="3" fontId="6" fillId="7" borderId="14" xfId="12" applyNumberFormat="1" applyFont="1" applyFill="1" applyBorder="1" applyAlignment="1">
      <alignment horizontal="right" vertical="center" indent="1"/>
    </xf>
    <xf numFmtId="3" fontId="9" fillId="7" borderId="14" xfId="12" applyNumberFormat="1" applyFont="1" applyFill="1" applyBorder="1" applyAlignment="1">
      <alignment horizontal="right" vertical="center" indent="1"/>
    </xf>
    <xf numFmtId="3" fontId="6" fillId="8" borderId="14" xfId="12" applyNumberFormat="1" applyFont="1" applyFill="1" applyBorder="1" applyAlignment="1">
      <alignment horizontal="right" vertical="center" indent="1"/>
    </xf>
    <xf numFmtId="3" fontId="9" fillId="8" borderId="14" xfId="12" applyNumberFormat="1" applyFont="1" applyFill="1" applyBorder="1" applyAlignment="1">
      <alignment horizontal="right" vertical="center" indent="1"/>
    </xf>
    <xf numFmtId="3" fontId="6" fillId="7" borderId="29" xfId="12" applyNumberFormat="1" applyFont="1" applyFill="1" applyBorder="1" applyAlignment="1">
      <alignment horizontal="right" vertical="center" indent="1"/>
    </xf>
    <xf numFmtId="3" fontId="9" fillId="7" borderId="29" xfId="12" applyNumberFormat="1" applyFont="1" applyFill="1" applyBorder="1" applyAlignment="1">
      <alignment horizontal="right" vertical="center" indent="1"/>
    </xf>
    <xf numFmtId="164" fontId="6" fillId="8" borderId="14" xfId="12" applyNumberFormat="1" applyFont="1" applyFill="1" applyBorder="1" applyAlignment="1">
      <alignment horizontal="right" vertical="center" indent="1"/>
    </xf>
    <xf numFmtId="1" fontId="6" fillId="8" borderId="14" xfId="12" applyNumberFormat="1" applyFont="1" applyFill="1" applyBorder="1" applyAlignment="1">
      <alignment horizontal="right" vertical="center" indent="1"/>
    </xf>
    <xf numFmtId="164" fontId="6" fillId="7" borderId="29" xfId="12" applyNumberFormat="1" applyFont="1" applyFill="1" applyBorder="1" applyAlignment="1">
      <alignment horizontal="right" vertical="center" indent="1"/>
    </xf>
    <xf numFmtId="1" fontId="6" fillId="7" borderId="29" xfId="12" applyNumberFormat="1" applyFont="1" applyFill="1" applyBorder="1" applyAlignment="1">
      <alignment horizontal="right" vertical="center" indent="1"/>
    </xf>
    <xf numFmtId="3" fontId="9" fillId="8" borderId="53" xfId="12" applyNumberFormat="1" applyFont="1" applyFill="1" applyBorder="1" applyAlignment="1">
      <alignment horizontal="right" vertical="center" indent="1"/>
    </xf>
    <xf numFmtId="3" fontId="6" fillId="8" borderId="17" xfId="12" applyNumberFormat="1" applyFont="1" applyFill="1" applyBorder="1" applyAlignment="1">
      <alignment horizontal="right" vertical="center" indent="1"/>
    </xf>
    <xf numFmtId="3" fontId="9" fillId="8" borderId="17" xfId="12" applyNumberFormat="1" applyFont="1" applyFill="1" applyBorder="1" applyAlignment="1">
      <alignment horizontal="right" vertical="center" indent="1"/>
    </xf>
    <xf numFmtId="3" fontId="6" fillId="7" borderId="28" xfId="12" applyNumberFormat="1" applyFont="1" applyFill="1" applyBorder="1" applyAlignment="1">
      <alignment horizontal="right" vertical="center" indent="1"/>
    </xf>
    <xf numFmtId="3" fontId="9" fillId="7" borderId="28" xfId="12" applyNumberFormat="1" applyFont="1" applyFill="1" applyBorder="1" applyAlignment="1">
      <alignment horizontal="right" vertical="center" indent="1"/>
    </xf>
    <xf numFmtId="3" fontId="6" fillId="8" borderId="30" xfId="12" applyNumberFormat="1" applyFont="1" applyFill="1" applyBorder="1" applyAlignment="1">
      <alignment horizontal="right" vertical="center" indent="1"/>
    </xf>
    <xf numFmtId="3" fontId="6" fillId="8" borderId="21" xfId="15" applyNumberFormat="1" applyFont="1" applyFill="1" applyBorder="1" applyAlignment="1">
      <alignment horizontal="right" vertical="center" indent="1"/>
    </xf>
    <xf numFmtId="3" fontId="13" fillId="8" borderId="21" xfId="12" applyNumberFormat="1" applyFont="1" applyFill="1" applyBorder="1" applyAlignment="1">
      <alignment horizontal="right" vertical="center" indent="1"/>
    </xf>
    <xf numFmtId="3" fontId="6" fillId="8" borderId="22" xfId="15" applyNumberFormat="1" applyFont="1" applyFill="1" applyBorder="1" applyAlignment="1">
      <alignment horizontal="right" vertical="center" indent="1"/>
    </xf>
    <xf numFmtId="3" fontId="13" fillId="8" borderId="22" xfId="12" applyNumberFormat="1" applyFont="1" applyFill="1" applyBorder="1" applyAlignment="1">
      <alignment horizontal="right" vertical="center" indent="1"/>
    </xf>
    <xf numFmtId="3" fontId="6" fillId="7" borderId="22" xfId="15" applyNumberFormat="1" applyFont="1" applyFill="1" applyBorder="1" applyAlignment="1">
      <alignment horizontal="right" vertical="center" indent="1"/>
    </xf>
    <xf numFmtId="3" fontId="13" fillId="7" borderId="22" xfId="12" applyNumberFormat="1" applyFont="1" applyFill="1" applyBorder="1" applyAlignment="1">
      <alignment horizontal="right" vertical="center" indent="1"/>
    </xf>
    <xf numFmtId="3" fontId="6" fillId="8" borderId="52" xfId="15" applyNumberFormat="1" applyFont="1" applyFill="1" applyBorder="1" applyAlignment="1">
      <alignment horizontal="right" vertical="center" indent="1"/>
    </xf>
    <xf numFmtId="3" fontId="6" fillId="7" borderId="52" xfId="15" applyNumberFormat="1" applyFont="1" applyFill="1" applyBorder="1" applyAlignment="1">
      <alignment horizontal="right" vertical="center" indent="1"/>
    </xf>
    <xf numFmtId="3" fontId="6" fillId="8" borderId="36" xfId="15" applyNumberFormat="1" applyFont="1" applyFill="1" applyBorder="1" applyAlignment="1">
      <alignment horizontal="right" vertical="center" indent="1"/>
    </xf>
    <xf numFmtId="3" fontId="9" fillId="8" borderId="36" xfId="12" applyNumberFormat="1" applyFont="1" applyFill="1" applyBorder="1" applyAlignment="1">
      <alignment horizontal="right" vertical="center" indent="1"/>
    </xf>
    <xf numFmtId="3" fontId="9" fillId="8" borderId="22" xfId="12" applyNumberFormat="1" applyFont="1" applyFill="1" applyBorder="1" applyAlignment="1">
      <alignment horizontal="right" vertical="center" indent="1"/>
    </xf>
    <xf numFmtId="3" fontId="6" fillId="8" borderId="23" xfId="15" applyNumberFormat="1" applyFont="1" applyFill="1" applyBorder="1" applyAlignment="1">
      <alignment horizontal="right" vertical="center" indent="1"/>
    </xf>
    <xf numFmtId="3" fontId="13" fillId="7" borderId="21" xfId="12" applyNumberFormat="1" applyFont="1" applyFill="1" applyBorder="1" applyAlignment="1">
      <alignment horizontal="right" vertical="center" indent="1"/>
    </xf>
    <xf numFmtId="3" fontId="6" fillId="7" borderId="22" xfId="12" applyNumberFormat="1" applyFont="1" applyFill="1" applyBorder="1" applyAlignment="1">
      <alignment horizontal="right" vertical="center" indent="1"/>
    </xf>
    <xf numFmtId="3" fontId="6" fillId="7" borderId="23" xfId="15" applyNumberFormat="1" applyFont="1" applyFill="1" applyBorder="1" applyAlignment="1">
      <alignment horizontal="right" vertical="center" indent="1"/>
    </xf>
    <xf numFmtId="3" fontId="6" fillId="8" borderId="15" xfId="15" applyNumberFormat="1" applyFont="1" applyFill="1" applyBorder="1" applyAlignment="1">
      <alignment horizontal="right" vertical="center" indent="1"/>
    </xf>
    <xf numFmtId="3" fontId="9" fillId="8" borderId="15" xfId="15" applyNumberFormat="1" applyFont="1" applyFill="1" applyBorder="1" applyAlignment="1">
      <alignment horizontal="right" vertical="center" indent="1"/>
    </xf>
    <xf numFmtId="3" fontId="6" fillId="7" borderId="14" xfId="15" applyNumberFormat="1" applyFont="1" applyFill="1" applyBorder="1" applyAlignment="1">
      <alignment horizontal="right" vertical="center" indent="1"/>
    </xf>
    <xf numFmtId="3" fontId="6" fillId="8" borderId="14" xfId="15" applyNumberFormat="1" applyFont="1" applyFill="1" applyBorder="1" applyAlignment="1">
      <alignment horizontal="right" vertical="center" indent="1"/>
    </xf>
    <xf numFmtId="3" fontId="6" fillId="7" borderId="17" xfId="15" applyNumberFormat="1" applyFont="1" applyFill="1" applyBorder="1" applyAlignment="1">
      <alignment horizontal="right" vertical="center" indent="1"/>
    </xf>
    <xf numFmtId="3" fontId="9" fillId="7" borderId="17" xfId="12" applyNumberFormat="1" applyFont="1" applyFill="1" applyBorder="1" applyAlignment="1">
      <alignment horizontal="right" vertical="center" indent="1"/>
    </xf>
    <xf numFmtId="3" fontId="6" fillId="8" borderId="24" xfId="7" applyNumberFormat="1" applyFont="1" applyFill="1" applyBorder="1" applyAlignment="1">
      <alignment horizontal="right" vertical="center" indent="1"/>
    </xf>
    <xf numFmtId="3" fontId="9" fillId="8" borderId="15" xfId="0" applyNumberFormat="1" applyFont="1" applyFill="1" applyBorder="1" applyAlignment="1">
      <alignment horizontal="right" vertical="center" indent="1"/>
    </xf>
    <xf numFmtId="3" fontId="9" fillId="8" borderId="14" xfId="0" applyNumberFormat="1" applyFont="1" applyFill="1" applyBorder="1" applyAlignment="1">
      <alignment horizontal="right" vertical="center" indent="1"/>
    </xf>
    <xf numFmtId="3" fontId="6" fillId="8" borderId="14" xfId="0" applyNumberFormat="1" applyFont="1" applyFill="1" applyBorder="1" applyAlignment="1">
      <alignment horizontal="right" vertical="center" indent="1"/>
    </xf>
    <xf numFmtId="3" fontId="9" fillId="7" borderId="14" xfId="0" applyNumberFormat="1" applyFont="1" applyFill="1" applyBorder="1" applyAlignment="1">
      <alignment horizontal="right" vertical="center" indent="1"/>
    </xf>
    <xf numFmtId="3" fontId="6" fillId="7" borderId="14" xfId="0" applyNumberFormat="1" applyFont="1" applyFill="1" applyBorder="1" applyAlignment="1">
      <alignment horizontal="right" vertical="center" indent="1"/>
    </xf>
    <xf numFmtId="3" fontId="6" fillId="7" borderId="29" xfId="0" applyNumberFormat="1" applyFont="1" applyFill="1" applyBorder="1" applyAlignment="1">
      <alignment horizontal="right" vertical="center" indent="1"/>
    </xf>
    <xf numFmtId="3" fontId="6" fillId="7" borderId="29" xfId="15" applyNumberFormat="1" applyFont="1" applyFill="1" applyBorder="1" applyAlignment="1">
      <alignment horizontal="right" vertical="center" indent="1"/>
    </xf>
    <xf numFmtId="3" fontId="6" fillId="8" borderId="53" xfId="15" applyNumberFormat="1" applyFont="1" applyFill="1" applyBorder="1" applyAlignment="1">
      <alignment horizontal="right" vertical="center" indent="1"/>
    </xf>
    <xf numFmtId="3" fontId="6" fillId="8" borderId="15" xfId="7" applyNumberFormat="1" applyFont="1" applyFill="1" applyBorder="1" applyAlignment="1">
      <alignment horizontal="right" vertical="center" indent="1"/>
    </xf>
    <xf numFmtId="3" fontId="6" fillId="8" borderId="14" xfId="7" applyNumberFormat="1" applyFont="1" applyFill="1" applyBorder="1" applyAlignment="1">
      <alignment horizontal="right" vertical="center" indent="1"/>
    </xf>
    <xf numFmtId="3" fontId="6" fillId="8" borderId="29" xfId="15" applyNumberFormat="1" applyFont="1" applyFill="1" applyBorder="1" applyAlignment="1">
      <alignment horizontal="right" vertical="center" indent="1"/>
    </xf>
    <xf numFmtId="3" fontId="6" fillId="8" borderId="29" xfId="7" applyNumberFormat="1" applyFont="1" applyFill="1" applyBorder="1" applyAlignment="1">
      <alignment horizontal="right" vertical="center" indent="1"/>
    </xf>
    <xf numFmtId="3" fontId="6" fillId="8" borderId="17" xfId="15" applyNumberFormat="1" applyFont="1" applyFill="1" applyBorder="1" applyAlignment="1">
      <alignment horizontal="right" vertical="center" indent="1"/>
    </xf>
    <xf numFmtId="3" fontId="25" fillId="7" borderId="24" xfId="7" applyNumberFormat="1" applyFont="1" applyFill="1" applyBorder="1" applyAlignment="1">
      <alignment horizontal="right" vertical="center" indent="1"/>
    </xf>
    <xf numFmtId="3" fontId="13" fillId="8" borderId="52" xfId="12" applyNumberFormat="1" applyFont="1" applyFill="1" applyBorder="1" applyAlignment="1">
      <alignment horizontal="right" vertical="center" indent="1"/>
    </xf>
    <xf numFmtId="3" fontId="25" fillId="7" borderId="32" xfId="7" applyNumberFormat="1" applyFont="1" applyFill="1" applyBorder="1" applyAlignment="1">
      <alignment horizontal="right" vertical="center" indent="1"/>
    </xf>
    <xf numFmtId="164" fontId="6" fillId="8" borderId="21" xfId="7" applyNumberFormat="1" applyFont="1" applyFill="1" applyBorder="1" applyAlignment="1">
      <alignment horizontal="right" vertical="center" indent="1"/>
    </xf>
    <xf numFmtId="164" fontId="6" fillId="7" borderId="22" xfId="7" applyNumberFormat="1" applyFont="1" applyFill="1" applyBorder="1" applyAlignment="1">
      <alignment horizontal="right" vertical="center" indent="1"/>
    </xf>
    <xf numFmtId="164" fontId="6" fillId="8" borderId="22" xfId="7" applyNumberFormat="1" applyFont="1" applyFill="1" applyBorder="1" applyAlignment="1">
      <alignment horizontal="right" vertical="center" indent="1"/>
    </xf>
    <xf numFmtId="164" fontId="6" fillId="7" borderId="52" xfId="7" applyNumberFormat="1" applyFont="1" applyFill="1" applyBorder="1" applyAlignment="1">
      <alignment horizontal="right" vertical="center" indent="1"/>
    </xf>
    <xf numFmtId="0" fontId="6" fillId="7" borderId="23" xfId="7" applyFont="1" applyFill="1" applyBorder="1" applyAlignment="1">
      <alignment horizontal="right" vertical="center" wrapText="1" indent="1"/>
    </xf>
    <xf numFmtId="1" fontId="6" fillId="7" borderId="23" xfId="7" applyNumberFormat="1" applyFont="1" applyFill="1" applyBorder="1" applyAlignment="1">
      <alignment horizontal="right" vertical="center" indent="1"/>
    </xf>
    <xf numFmtId="164" fontId="25" fillId="7" borderId="23" xfId="7" applyNumberFormat="1" applyFont="1" applyFill="1" applyBorder="1" applyAlignment="1">
      <alignment horizontal="right" vertical="center" indent="1"/>
    </xf>
    <xf numFmtId="3" fontId="13" fillId="7" borderId="52" xfId="12" applyNumberFormat="1" applyFont="1" applyFill="1" applyBorder="1" applyAlignment="1">
      <alignment horizontal="right" vertical="center" indent="1"/>
    </xf>
    <xf numFmtId="3" fontId="6" fillId="8" borderId="36" xfId="7" applyNumberFormat="1" applyFont="1" applyFill="1" applyBorder="1" applyAlignment="1">
      <alignment horizontal="right" vertical="center" indent="1"/>
    </xf>
    <xf numFmtId="3" fontId="25" fillId="8" borderId="36" xfId="7" applyNumberFormat="1" applyFont="1" applyFill="1" applyBorder="1" applyAlignment="1">
      <alignment horizontal="right" vertical="center" indent="1"/>
    </xf>
    <xf numFmtId="3" fontId="25" fillId="8" borderId="24" xfId="7" applyNumberFormat="1" applyFont="1" applyFill="1" applyBorder="1" applyAlignment="1">
      <alignment horizontal="right" vertical="center" indent="1"/>
    </xf>
    <xf numFmtId="3" fontId="9" fillId="8" borderId="21" xfId="15" applyNumberFormat="1" applyFont="1" applyFill="1" applyBorder="1" applyAlignment="1">
      <alignment horizontal="right" vertical="center" indent="1"/>
    </xf>
    <xf numFmtId="3" fontId="9" fillId="8" borderId="21" xfId="12" applyNumberFormat="1" applyFont="1" applyFill="1" applyBorder="1" applyAlignment="1">
      <alignment horizontal="right" vertical="center" indent="1"/>
    </xf>
    <xf numFmtId="3" fontId="9" fillId="7" borderId="22" xfId="15" applyNumberFormat="1" applyFont="1" applyFill="1" applyBorder="1" applyAlignment="1">
      <alignment horizontal="right" vertical="center" indent="1"/>
    </xf>
    <xf numFmtId="3" fontId="9" fillId="7" borderId="22" xfId="12" applyNumberFormat="1" applyFont="1" applyFill="1" applyBorder="1" applyAlignment="1">
      <alignment horizontal="right" vertical="center" indent="1"/>
    </xf>
    <xf numFmtId="3" fontId="9" fillId="8" borderId="22" xfId="15" applyNumberFormat="1" applyFont="1" applyFill="1" applyBorder="1" applyAlignment="1">
      <alignment horizontal="right" vertical="center" indent="1"/>
    </xf>
    <xf numFmtId="3" fontId="9" fillId="7" borderId="52" xfId="15" applyNumberFormat="1" applyFont="1" applyFill="1" applyBorder="1" applyAlignment="1">
      <alignment horizontal="right" vertical="center" indent="1"/>
    </xf>
    <xf numFmtId="3" fontId="9" fillId="7" borderId="52" xfId="12" applyNumberFormat="1" applyFont="1" applyFill="1" applyBorder="1" applyAlignment="1">
      <alignment horizontal="right" vertical="center" indent="1"/>
    </xf>
    <xf numFmtId="3" fontId="6" fillId="8" borderId="82" xfId="15" applyNumberFormat="1" applyFont="1" applyFill="1" applyBorder="1" applyAlignment="1">
      <alignment horizontal="right" vertical="center" indent="1"/>
    </xf>
    <xf numFmtId="3" fontId="13" fillId="8" borderId="82" xfId="12" applyNumberFormat="1" applyFont="1" applyFill="1" applyBorder="1" applyAlignment="1">
      <alignment horizontal="right" vertical="center" indent="1"/>
    </xf>
    <xf numFmtId="3" fontId="6" fillId="8" borderId="78" xfId="15" applyNumberFormat="1" applyFont="1" applyFill="1" applyBorder="1" applyAlignment="1">
      <alignment horizontal="right" vertical="center" indent="1"/>
    </xf>
    <xf numFmtId="3" fontId="6" fillId="7" borderId="22" xfId="7" applyNumberFormat="1" applyFont="1" applyFill="1" applyBorder="1" applyAlignment="1">
      <alignment horizontal="right" vertical="center" indent="1"/>
    </xf>
    <xf numFmtId="3" fontId="6" fillId="7" borderId="23" xfId="7" applyNumberFormat="1" applyFont="1" applyFill="1" applyBorder="1" applyAlignment="1">
      <alignment horizontal="right" vertical="center" indent="1"/>
    </xf>
    <xf numFmtId="0" fontId="20" fillId="8" borderId="78" xfId="11" applyFont="1" applyFill="1" applyBorder="1" applyAlignment="1">
      <alignment horizontal="center" vertical="center" wrapText="1"/>
    </xf>
    <xf numFmtId="0" fontId="25" fillId="8" borderId="78" xfId="16" applyFont="1" applyFill="1" applyBorder="1" applyAlignment="1">
      <alignment horizontal="center" vertical="center" wrapText="1" readingOrder="2"/>
    </xf>
    <xf numFmtId="0" fontId="20" fillId="7" borderId="81" xfId="11" applyFont="1" applyFill="1" applyBorder="1" applyAlignment="1">
      <alignment horizontal="center" vertical="center" wrapText="1"/>
    </xf>
    <xf numFmtId="0" fontId="25" fillId="7" borderId="81" xfId="16" applyFont="1" applyFill="1" applyBorder="1" applyAlignment="1">
      <alignment horizontal="center" vertical="center" wrapText="1" readingOrder="2"/>
    </xf>
    <xf numFmtId="0" fontId="20" fillId="7" borderId="87" xfId="11" applyFont="1" applyFill="1" applyBorder="1" applyAlignment="1">
      <alignment horizontal="center" vertical="center" wrapText="1"/>
    </xf>
    <xf numFmtId="0" fontId="25" fillId="7" borderId="87" xfId="16" applyFont="1" applyFill="1" applyBorder="1" applyAlignment="1">
      <alignment horizontal="center" vertical="center" wrapText="1" readingOrder="2"/>
    </xf>
    <xf numFmtId="3" fontId="6" fillId="8" borderId="81" xfId="15" applyNumberFormat="1" applyFont="1" applyFill="1" applyBorder="1" applyAlignment="1">
      <alignment horizontal="right" vertical="center" indent="1"/>
    </xf>
    <xf numFmtId="3" fontId="13" fillId="8" borderId="81" xfId="12" applyNumberFormat="1" applyFont="1" applyFill="1" applyBorder="1" applyAlignment="1">
      <alignment horizontal="right" vertical="center" indent="1"/>
    </xf>
    <xf numFmtId="3" fontId="6" fillId="7" borderId="81" xfId="15" applyNumberFormat="1" applyFont="1" applyFill="1" applyBorder="1" applyAlignment="1">
      <alignment horizontal="right" vertical="center" indent="1"/>
    </xf>
    <xf numFmtId="3" fontId="13" fillId="7" borderId="82" xfId="12" applyNumberFormat="1" applyFont="1" applyFill="1" applyBorder="1" applyAlignment="1">
      <alignment horizontal="right" vertical="center" indent="1"/>
    </xf>
    <xf numFmtId="3" fontId="6" fillId="7" borderId="82" xfId="15" applyNumberFormat="1" applyFont="1" applyFill="1" applyBorder="1" applyAlignment="1">
      <alignment horizontal="right" vertical="center" indent="1"/>
    </xf>
    <xf numFmtId="3" fontId="6" fillId="7" borderId="110" xfId="15" applyNumberFormat="1" applyFont="1" applyFill="1" applyBorder="1" applyAlignment="1">
      <alignment horizontal="right" vertical="center" indent="1"/>
    </xf>
    <xf numFmtId="3" fontId="6" fillId="7" borderId="78" xfId="15" applyNumberFormat="1" applyFont="1" applyFill="1" applyBorder="1" applyAlignment="1">
      <alignment horizontal="right" vertical="center" indent="1"/>
    </xf>
    <xf numFmtId="3" fontId="6" fillId="8" borderId="75" xfId="15" applyNumberFormat="1" applyFont="1" applyFill="1" applyBorder="1" applyAlignment="1">
      <alignment horizontal="right" vertical="center" indent="1"/>
    </xf>
    <xf numFmtId="3" fontId="6" fillId="8" borderId="81" xfId="12" applyNumberFormat="1" applyFont="1" applyFill="1" applyBorder="1" applyAlignment="1">
      <alignment horizontal="right" vertical="center" indent="1"/>
    </xf>
    <xf numFmtId="3" fontId="6" fillId="8" borderId="82" xfId="12" applyNumberFormat="1" applyFont="1" applyFill="1" applyBorder="1" applyAlignment="1">
      <alignment horizontal="right" vertical="center" indent="1"/>
    </xf>
    <xf numFmtId="3" fontId="6" fillId="8" borderId="78" xfId="12" applyNumberFormat="1" applyFont="1" applyFill="1" applyBorder="1" applyAlignment="1">
      <alignment horizontal="right" vertical="center" indent="1"/>
    </xf>
    <xf numFmtId="3" fontId="13" fillId="7" borderId="81" xfId="12" applyNumberFormat="1" applyFont="1" applyFill="1" applyBorder="1" applyAlignment="1">
      <alignment horizontal="right" vertical="center" indent="1"/>
    </xf>
    <xf numFmtId="3" fontId="6" fillId="7" borderId="87" xfId="15" applyNumberFormat="1" applyFont="1" applyFill="1" applyBorder="1" applyAlignment="1">
      <alignment horizontal="right" vertical="center" indent="1"/>
    </xf>
    <xf numFmtId="3" fontId="6" fillId="8" borderId="87" xfId="15" applyNumberFormat="1" applyFont="1" applyFill="1" applyBorder="1" applyAlignment="1">
      <alignment horizontal="right" vertical="center" indent="1"/>
    </xf>
    <xf numFmtId="3" fontId="6" fillId="8" borderId="87" xfId="12" applyNumberFormat="1" applyFont="1" applyFill="1" applyBorder="1" applyAlignment="1">
      <alignment horizontal="right" vertical="center" indent="1"/>
    </xf>
    <xf numFmtId="3" fontId="6" fillId="8" borderId="36" xfId="15" applyNumberFormat="1" applyFont="1" applyFill="1" applyBorder="1">
      <alignment horizontal="right" vertical="center" indent="1"/>
    </xf>
    <xf numFmtId="3" fontId="9" fillId="8" borderId="36" xfId="12" applyNumberFormat="1" applyFont="1" applyFill="1" applyBorder="1">
      <alignment horizontal="right" vertical="center" indent="1"/>
    </xf>
    <xf numFmtId="3" fontId="6" fillId="7" borderId="22" xfId="15" applyNumberFormat="1" applyFont="1" applyFill="1" applyBorder="1">
      <alignment horizontal="right" vertical="center" indent="1"/>
    </xf>
    <xf numFmtId="3" fontId="9" fillId="7" borderId="22" xfId="12" applyNumberFormat="1" applyFont="1" applyFill="1" applyBorder="1">
      <alignment horizontal="right" vertical="center" indent="1"/>
    </xf>
    <xf numFmtId="3" fontId="6" fillId="8" borderId="22" xfId="15" applyNumberFormat="1" applyFont="1" applyFill="1" applyBorder="1">
      <alignment horizontal="right" vertical="center" indent="1"/>
    </xf>
    <xf numFmtId="3" fontId="9" fillId="8" borderId="22" xfId="12" applyNumberFormat="1" applyFont="1" applyFill="1" applyBorder="1">
      <alignment horizontal="right" vertical="center" indent="1"/>
    </xf>
    <xf numFmtId="3" fontId="6" fillId="7" borderId="23" xfId="15" applyNumberFormat="1" applyFont="1" applyFill="1" applyBorder="1">
      <alignment horizontal="right" vertical="center" indent="1"/>
    </xf>
    <xf numFmtId="3" fontId="9" fillId="7" borderId="23" xfId="12" applyNumberFormat="1" applyFont="1" applyFill="1" applyBorder="1">
      <alignment horizontal="right" vertical="center" indent="1"/>
    </xf>
    <xf numFmtId="3" fontId="9" fillId="8" borderId="21" xfId="12" applyNumberFormat="1" applyFont="1" applyFill="1" applyBorder="1">
      <alignment horizontal="right" vertical="center" indent="1"/>
    </xf>
    <xf numFmtId="3" fontId="9" fillId="8" borderId="52" xfId="12" applyNumberFormat="1" applyFont="1" applyFill="1" applyBorder="1">
      <alignment horizontal="right" vertical="center" indent="1"/>
    </xf>
    <xf numFmtId="3" fontId="6" fillId="8" borderId="21" xfId="15" applyNumberFormat="1" applyFont="1" applyFill="1" applyBorder="1">
      <alignment horizontal="right" vertical="center" indent="1"/>
    </xf>
    <xf numFmtId="3" fontId="6" fillId="7" borderId="22" xfId="12" applyNumberFormat="1" applyFont="1" applyFill="1" applyBorder="1">
      <alignment horizontal="right" vertical="center" indent="1"/>
    </xf>
    <xf numFmtId="3" fontId="9" fillId="7" borderId="22" xfId="33" applyNumberFormat="1" applyFont="1" applyFill="1" applyBorder="1" applyAlignment="1">
      <alignment horizontal="right" vertical="center" indent="1"/>
    </xf>
    <xf numFmtId="3" fontId="9" fillId="8" borderId="22" xfId="33" applyNumberFormat="1" applyFont="1" applyFill="1" applyBorder="1" applyAlignment="1">
      <alignment horizontal="right" vertical="center" indent="1"/>
    </xf>
    <xf numFmtId="165" fontId="6" fillId="8" borderId="15" xfId="15" applyNumberFormat="1" applyFont="1" applyFill="1" applyBorder="1" applyAlignment="1">
      <alignment horizontal="right" vertical="center" indent="1"/>
    </xf>
    <xf numFmtId="164" fontId="6" fillId="8" borderId="15" xfId="15" applyNumberFormat="1" applyFont="1" applyFill="1" applyBorder="1" applyAlignment="1">
      <alignment horizontal="right" vertical="center" indent="1"/>
    </xf>
    <xf numFmtId="165" fontId="9" fillId="8" borderId="15" xfId="12" applyNumberFormat="1" applyFont="1" applyFill="1" applyBorder="1" applyAlignment="1">
      <alignment horizontal="right" vertical="center" indent="1"/>
    </xf>
    <xf numFmtId="164" fontId="6" fillId="7" borderId="14" xfId="15" applyNumberFormat="1" applyFont="1" applyFill="1" applyBorder="1" applyAlignment="1">
      <alignment horizontal="right" vertical="center" indent="1"/>
    </xf>
    <xf numFmtId="164" fontId="6" fillId="8" borderId="14" xfId="15" applyNumberFormat="1" applyFont="1" applyFill="1" applyBorder="1" applyAlignment="1">
      <alignment horizontal="right" vertical="center" indent="1"/>
    </xf>
    <xf numFmtId="165" fontId="6" fillId="7" borderId="17" xfId="15" applyNumberFormat="1" applyFont="1" applyFill="1" applyBorder="1" applyAlignment="1">
      <alignment horizontal="right" vertical="center" indent="1"/>
    </xf>
    <xf numFmtId="164" fontId="6" fillId="7" borderId="17" xfId="15" applyNumberFormat="1" applyFont="1" applyFill="1" applyBorder="1" applyAlignment="1">
      <alignment horizontal="right" vertical="center" indent="1"/>
    </xf>
    <xf numFmtId="165" fontId="9" fillId="7" borderId="17" xfId="12" applyNumberFormat="1" applyFont="1" applyFill="1" applyBorder="1" applyAlignment="1">
      <alignment horizontal="right" vertical="center" indent="1"/>
    </xf>
    <xf numFmtId="165" fontId="6" fillId="8" borderId="24" xfId="33" applyNumberFormat="1" applyFont="1" applyFill="1" applyBorder="1" applyAlignment="1">
      <alignment horizontal="right" vertical="center" indent="1"/>
    </xf>
    <xf numFmtId="3" fontId="6" fillId="7" borderId="24" xfId="7" applyNumberFormat="1" applyFont="1" applyFill="1" applyBorder="1" applyAlignment="1">
      <alignment horizontal="right" vertical="center" indent="1"/>
    </xf>
    <xf numFmtId="3" fontId="6" fillId="8" borderId="22" xfId="7" applyNumberFormat="1" applyFont="1" applyFill="1" applyBorder="1" applyAlignment="1">
      <alignment horizontal="right" vertical="center" indent="1"/>
    </xf>
    <xf numFmtId="3" fontId="6" fillId="7" borderId="52" xfId="15" applyNumberFormat="1" applyFont="1" applyFill="1" applyBorder="1">
      <alignment horizontal="right" vertical="center" indent="1"/>
    </xf>
    <xf numFmtId="3" fontId="6" fillId="7" borderId="52" xfId="7" applyNumberFormat="1" applyFont="1" applyFill="1" applyBorder="1" applyAlignment="1">
      <alignment horizontal="right" vertical="center" indent="1"/>
    </xf>
    <xf numFmtId="3" fontId="6" fillId="8" borderId="23" xfId="7" applyNumberFormat="1" applyFont="1" applyFill="1" applyBorder="1" applyAlignment="1">
      <alignment horizontal="right" vertical="center" indent="1"/>
    </xf>
    <xf numFmtId="3" fontId="6" fillId="0" borderId="36" xfId="12" applyNumberFormat="1" applyFont="1" applyBorder="1" applyAlignment="1">
      <alignment horizontal="right" vertical="center" indent="1"/>
    </xf>
    <xf numFmtId="3" fontId="9" fillId="0" borderId="36" xfId="12" applyNumberFormat="1" applyFont="1" applyBorder="1" applyAlignment="1">
      <alignment horizontal="right" vertical="center" indent="1"/>
    </xf>
    <xf numFmtId="3" fontId="6" fillId="7" borderId="52" xfId="12" applyNumberFormat="1" applyFont="1" applyFill="1" applyBorder="1" applyAlignment="1">
      <alignment horizontal="right" vertical="center" indent="1"/>
    </xf>
    <xf numFmtId="3" fontId="25" fillId="8" borderId="32" xfId="7" applyNumberFormat="1" applyFont="1" applyFill="1" applyBorder="1" applyAlignment="1">
      <alignment horizontal="right" vertical="center" indent="1"/>
    </xf>
    <xf numFmtId="3" fontId="6" fillId="7" borderId="21" xfId="15" applyNumberFormat="1" applyFont="1" applyFill="1" applyBorder="1" applyAlignment="1">
      <alignment horizontal="right" vertical="center" indent="1"/>
    </xf>
    <xf numFmtId="3" fontId="9" fillId="7" borderId="82" xfId="12" applyNumberFormat="1" applyFont="1" applyFill="1" applyBorder="1" applyAlignment="1">
      <alignment horizontal="right" vertical="center" indent="1"/>
    </xf>
    <xf numFmtId="3" fontId="9" fillId="7" borderId="78" xfId="15" applyNumberFormat="1" applyFont="1" applyFill="1" applyBorder="1" applyAlignment="1">
      <alignment horizontal="right" vertical="center" indent="1"/>
    </xf>
    <xf numFmtId="3" fontId="6" fillId="7" borderId="31" xfId="15" applyNumberFormat="1" applyFont="1" applyFill="1" applyBorder="1" applyAlignment="1">
      <alignment horizontal="right" vertical="center" indent="1"/>
    </xf>
    <xf numFmtId="3" fontId="6" fillId="8" borderId="37" xfId="15" applyNumberFormat="1" applyFont="1" applyFill="1" applyBorder="1" applyAlignment="1">
      <alignment horizontal="right" vertical="center" indent="1"/>
    </xf>
    <xf numFmtId="3" fontId="9" fillId="7" borderId="21" xfId="12" applyNumberFormat="1" applyFont="1" applyFill="1" applyBorder="1" applyAlignment="1">
      <alignment horizontal="right" vertical="center" indent="1"/>
    </xf>
    <xf numFmtId="3" fontId="9" fillId="7" borderId="21" xfId="15" applyNumberFormat="1" applyFont="1" applyFill="1" applyBorder="1" applyAlignment="1">
      <alignment horizontal="right" vertical="center" indent="1"/>
    </xf>
    <xf numFmtId="3" fontId="9" fillId="8" borderId="37" xfId="15" applyNumberFormat="1" applyFont="1" applyFill="1" applyBorder="1" applyAlignment="1">
      <alignment horizontal="right" vertical="center" indent="1"/>
    </xf>
    <xf numFmtId="3" fontId="9" fillId="7" borderId="31" xfId="12" applyNumberFormat="1" applyFont="1" applyFill="1" applyBorder="1" applyAlignment="1">
      <alignment horizontal="right" vertical="center" indent="1"/>
    </xf>
    <xf numFmtId="3" fontId="9" fillId="8" borderId="31" xfId="12" applyNumberFormat="1" applyFont="1" applyFill="1" applyBorder="1" applyAlignment="1">
      <alignment horizontal="right" vertical="center" indent="1"/>
    </xf>
    <xf numFmtId="3" fontId="6" fillId="8" borderId="30" xfId="15" applyNumberFormat="1" applyFont="1" applyFill="1" applyBorder="1" applyAlignment="1">
      <alignment horizontal="right" vertical="center" indent="1"/>
    </xf>
    <xf numFmtId="3" fontId="9" fillId="7" borderId="52" xfId="12" applyNumberFormat="1" applyFont="1" applyFill="1" applyBorder="1">
      <alignment horizontal="right" vertical="center" indent="1"/>
    </xf>
    <xf numFmtId="3" fontId="6" fillId="8" borderId="52" xfId="15" applyNumberFormat="1" applyFont="1" applyFill="1" applyBorder="1">
      <alignment horizontal="right" vertical="center" indent="1"/>
    </xf>
    <xf numFmtId="3" fontId="25" fillId="8" borderId="21" xfId="15" applyNumberFormat="1" applyFont="1" applyFill="1" applyBorder="1">
      <alignment horizontal="right" vertical="center" indent="1"/>
    </xf>
    <xf numFmtId="3" fontId="25" fillId="7" borderId="22" xfId="15" applyNumberFormat="1" applyFont="1" applyFill="1" applyBorder="1">
      <alignment horizontal="right" vertical="center" indent="1"/>
    </xf>
    <xf numFmtId="3" fontId="25" fillId="8" borderId="22" xfId="15" applyNumberFormat="1" applyFont="1" applyFill="1" applyBorder="1">
      <alignment horizontal="right" vertical="center" indent="1"/>
    </xf>
    <xf numFmtId="3" fontId="25" fillId="7" borderId="52" xfId="15" applyNumberFormat="1" applyFont="1" applyFill="1" applyBorder="1">
      <alignment horizontal="right" vertical="center" indent="1"/>
    </xf>
    <xf numFmtId="3" fontId="25" fillId="8" borderId="32" xfId="15" applyNumberFormat="1" applyFont="1" applyFill="1" applyBorder="1">
      <alignment horizontal="right" vertical="center" indent="1"/>
    </xf>
    <xf numFmtId="0" fontId="5" fillId="7" borderId="37" xfId="11" applyFont="1" applyFill="1" applyBorder="1" applyAlignment="1">
      <alignment horizontal="center" vertical="center" wrapText="1" readingOrder="1"/>
    </xf>
    <xf numFmtId="0" fontId="20" fillId="8" borderId="15" xfId="11" applyFont="1" applyFill="1" applyBorder="1" applyAlignment="1">
      <alignment horizontal="center" vertical="center" wrapText="1"/>
    </xf>
    <xf numFmtId="0" fontId="20" fillId="8" borderId="14" xfId="11" applyFont="1" applyFill="1" applyBorder="1" applyAlignment="1">
      <alignment horizontal="center" vertical="center" wrapText="1"/>
    </xf>
    <xf numFmtId="0" fontId="20" fillId="7" borderId="14" xfId="11" applyFont="1" applyFill="1" applyBorder="1" applyAlignment="1">
      <alignment horizontal="center" vertical="center" wrapText="1"/>
    </xf>
    <xf numFmtId="0" fontId="20" fillId="8" borderId="14" xfId="7" applyFont="1" applyFill="1" applyBorder="1" applyAlignment="1">
      <alignment horizontal="center" vertical="center"/>
    </xf>
    <xf numFmtId="0" fontId="20" fillId="8" borderId="29" xfId="7" applyFont="1" applyFill="1" applyBorder="1" applyAlignment="1">
      <alignment horizontal="center" vertical="center"/>
    </xf>
    <xf numFmtId="0" fontId="20" fillId="8" borderId="15" xfId="7" applyFont="1" applyFill="1" applyBorder="1" applyAlignment="1">
      <alignment horizontal="center" vertical="center"/>
    </xf>
    <xf numFmtId="0" fontId="25" fillId="8" borderId="15" xfId="7" applyFont="1" applyFill="1" applyBorder="1" applyAlignment="1">
      <alignment horizontal="center" vertical="center"/>
    </xf>
    <xf numFmtId="0" fontId="20" fillId="7" borderId="29" xfId="11" applyFont="1" applyFill="1" applyBorder="1" applyAlignment="1">
      <alignment horizontal="center" vertical="center" wrapText="1"/>
    </xf>
    <xf numFmtId="0" fontId="6" fillId="7" borderId="29" xfId="16" applyFont="1" applyFill="1" applyBorder="1" applyAlignment="1">
      <alignment horizontal="center" vertical="center" wrapText="1" readingOrder="2"/>
    </xf>
    <xf numFmtId="0" fontId="25" fillId="7" borderId="37" xfId="8" applyFont="1" applyFill="1" applyBorder="1" applyAlignment="1">
      <alignment horizontal="center" vertical="center" wrapText="1" readingOrder="1"/>
    </xf>
    <xf numFmtId="49" fontId="6" fillId="7" borderId="37" xfId="8" applyNumberFormat="1" applyFont="1" applyFill="1" applyBorder="1" applyAlignment="1">
      <alignment horizontal="center" vertical="center" wrapText="1" readingOrder="1"/>
    </xf>
    <xf numFmtId="49" fontId="25" fillId="7" borderId="37" xfId="8" applyNumberFormat="1" applyFont="1" applyFill="1" applyBorder="1" applyAlignment="1">
      <alignment horizontal="center" vertical="center" wrapText="1" readingOrder="1"/>
    </xf>
    <xf numFmtId="165" fontId="6" fillId="7" borderId="36" xfId="12" applyNumberFormat="1" applyFont="1" applyFill="1" applyBorder="1">
      <alignment horizontal="right" vertical="center" indent="1"/>
    </xf>
    <xf numFmtId="0" fontId="20" fillId="8" borderId="100" xfId="7" applyFont="1" applyFill="1" applyBorder="1" applyAlignment="1">
      <alignment horizontal="center" vertical="center"/>
    </xf>
    <xf numFmtId="165" fontId="6" fillId="8" borderId="30" xfId="7" applyNumberFormat="1" applyFont="1" applyFill="1" applyBorder="1" applyAlignment="1">
      <alignment horizontal="right" vertical="center" indent="1"/>
    </xf>
    <xf numFmtId="0" fontId="6" fillId="8" borderId="69" xfId="7" applyFont="1" applyFill="1" applyBorder="1" applyAlignment="1">
      <alignment horizontal="center" vertical="center"/>
    </xf>
    <xf numFmtId="165" fontId="6" fillId="7" borderId="23" xfId="12" applyNumberFormat="1" applyFont="1" applyFill="1" applyBorder="1">
      <alignment horizontal="right" vertical="center" indent="1"/>
    </xf>
    <xf numFmtId="165" fontId="9" fillId="7" borderId="23" xfId="12" applyNumberFormat="1" applyFont="1" applyFill="1" applyBorder="1">
      <alignment horizontal="right" vertical="center" indent="1"/>
    </xf>
    <xf numFmtId="1" fontId="6" fillId="7" borderId="23" xfId="12" applyNumberFormat="1" applyFont="1" applyFill="1" applyBorder="1">
      <alignment horizontal="right" vertical="center" indent="1"/>
    </xf>
    <xf numFmtId="165" fontId="9" fillId="0" borderId="36" xfId="12" applyNumberFormat="1" applyFont="1" applyFill="1" applyBorder="1">
      <alignment horizontal="right" vertical="center" indent="1"/>
    </xf>
    <xf numFmtId="0" fontId="6" fillId="0" borderId="44" xfId="11" applyFont="1" applyFill="1" applyBorder="1" applyAlignment="1">
      <alignment horizontal="center" vertical="center" wrapText="1"/>
    </xf>
    <xf numFmtId="165" fontId="6" fillId="0" borderId="14" xfId="7" applyNumberFormat="1" applyFont="1" applyFill="1" applyBorder="1" applyAlignment="1">
      <alignment horizontal="right" vertical="center" indent="1"/>
    </xf>
    <xf numFmtId="165" fontId="9" fillId="0" borderId="14" xfId="12" applyNumberFormat="1" applyFont="1" applyFill="1" applyBorder="1" applyAlignment="1">
      <alignment horizontal="right" vertical="center" indent="1"/>
    </xf>
    <xf numFmtId="0" fontId="15" fillId="0" borderId="45" xfId="30" applyFont="1" applyFill="1" applyBorder="1" applyAlignment="1">
      <alignment horizontal="center" vertical="center" wrapText="1" readingOrder="2"/>
    </xf>
    <xf numFmtId="3" fontId="6" fillId="7" borderId="53" xfId="15" applyNumberFormat="1" applyFont="1" applyFill="1" applyBorder="1" applyAlignment="1">
      <alignment horizontal="right" vertical="center" indent="1"/>
    </xf>
    <xf numFmtId="165" fontId="6" fillId="7" borderId="53" xfId="15" applyNumberFormat="1" applyFont="1" applyFill="1" applyBorder="1" applyAlignment="1">
      <alignment horizontal="right" vertical="center" indent="1"/>
    </xf>
    <xf numFmtId="0" fontId="25" fillId="8" borderId="69" xfId="7" applyFont="1" applyFill="1" applyBorder="1" applyAlignment="1">
      <alignment horizontal="center" vertical="center"/>
    </xf>
    <xf numFmtId="3" fontId="6" fillId="0" borderId="53" xfId="15" applyNumberFormat="1" applyFont="1" applyFill="1" applyBorder="1" applyAlignment="1">
      <alignment horizontal="right" vertical="center" indent="1"/>
    </xf>
    <xf numFmtId="3" fontId="9" fillId="0" borderId="14" xfId="12" applyNumberFormat="1" applyFont="1" applyFill="1" applyBorder="1" applyAlignment="1">
      <alignment horizontal="right" vertical="center" indent="1"/>
    </xf>
    <xf numFmtId="3" fontId="6" fillId="8" borderId="104" xfId="15" applyNumberFormat="1" applyFont="1" applyFill="1" applyBorder="1" applyAlignment="1">
      <alignment horizontal="right" vertical="center" indent="1"/>
    </xf>
    <xf numFmtId="3" fontId="6" fillId="7" borderId="21" xfId="15" applyNumberFormat="1" applyFont="1" applyFill="1" applyBorder="1">
      <alignment horizontal="right" vertical="center" indent="1"/>
    </xf>
    <xf numFmtId="0" fontId="6" fillId="8" borderId="100" xfId="7" applyFont="1" applyFill="1" applyBorder="1" applyAlignment="1">
      <alignment horizontal="center" vertical="center"/>
    </xf>
    <xf numFmtId="3" fontId="25" fillId="8" borderId="30" xfId="7" applyNumberFormat="1" applyFont="1" applyFill="1" applyBorder="1" applyAlignment="1">
      <alignment horizontal="right" vertical="center" indent="1"/>
    </xf>
    <xf numFmtId="0" fontId="6" fillId="7" borderId="23" xfId="11" applyFont="1" applyFill="1" applyBorder="1" applyAlignment="1">
      <alignment horizontal="left" vertical="center" wrapText="1" indent="1"/>
    </xf>
    <xf numFmtId="3" fontId="25" fillId="8" borderId="37" xfId="7" applyNumberFormat="1" applyFont="1" applyFill="1" applyBorder="1" applyAlignment="1">
      <alignment horizontal="right" vertical="center" indent="1"/>
    </xf>
    <xf numFmtId="3" fontId="46" fillId="8" borderId="53" xfId="15" applyNumberFormat="1" applyFont="1" applyFill="1" applyBorder="1" applyAlignment="1">
      <alignment horizontal="right" vertical="center" indent="1"/>
    </xf>
    <xf numFmtId="3" fontId="46" fillId="8" borderId="53" xfId="12" applyNumberFormat="1" applyFont="1" applyFill="1" applyBorder="1" applyAlignment="1">
      <alignment horizontal="right" vertical="center" indent="1"/>
    </xf>
    <xf numFmtId="3" fontId="46" fillId="7" borderId="53" xfId="15" applyNumberFormat="1" applyFont="1" applyFill="1" applyBorder="1" applyAlignment="1">
      <alignment horizontal="right" vertical="center" indent="1"/>
    </xf>
    <xf numFmtId="3" fontId="46" fillId="7" borderId="14" xfId="12" applyNumberFormat="1" applyFont="1" applyFill="1" applyBorder="1" applyAlignment="1">
      <alignment horizontal="right" vertical="center" indent="1"/>
    </xf>
    <xf numFmtId="3" fontId="46" fillId="8" borderId="14" xfId="12" applyNumberFormat="1" applyFont="1" applyFill="1" applyBorder="1" applyAlignment="1">
      <alignment horizontal="right" vertical="center" indent="1"/>
    </xf>
    <xf numFmtId="0" fontId="6" fillId="7" borderId="24" xfId="7" applyFont="1" applyFill="1" applyBorder="1" applyAlignment="1">
      <alignment horizontal="center" vertical="center" wrapText="1"/>
    </xf>
    <xf numFmtId="0" fontId="6" fillId="7" borderId="24" xfId="8" applyFont="1" applyFill="1" applyBorder="1">
      <alignment horizontal="center" vertical="center" wrapText="1"/>
    </xf>
    <xf numFmtId="0" fontId="33" fillId="7" borderId="31" xfId="8" applyFont="1" applyFill="1" applyBorder="1" applyAlignment="1">
      <alignment horizontal="center" vertical="top" wrapText="1"/>
    </xf>
    <xf numFmtId="0" fontId="6" fillId="8" borderId="36" xfId="11" applyFont="1" applyFill="1" applyBorder="1" applyAlignment="1">
      <alignment horizontal="center" vertical="center" wrapText="1"/>
    </xf>
    <xf numFmtId="2" fontId="9" fillId="8" borderId="36" xfId="12" applyNumberFormat="1" applyFont="1" applyFill="1" applyBorder="1" applyAlignment="1">
      <alignment horizontal="right" vertical="center" indent="1"/>
    </xf>
    <xf numFmtId="164" fontId="9" fillId="8" borderId="36" xfId="12" applyNumberFormat="1" applyFont="1" applyFill="1" applyBorder="1" applyAlignment="1">
      <alignment horizontal="right" vertical="center" indent="1"/>
    </xf>
    <xf numFmtId="0" fontId="10" fillId="8" borderId="36" xfId="11" applyFont="1" applyFill="1" applyBorder="1" applyAlignment="1">
      <alignment horizontal="center" vertical="center" wrapText="1" readingOrder="2"/>
    </xf>
    <xf numFmtId="0" fontId="6" fillId="0" borderId="109" xfId="0" applyFont="1" applyBorder="1" applyAlignment="1">
      <alignment horizontal="center" vertical="center" wrapText="1"/>
    </xf>
    <xf numFmtId="0" fontId="6" fillId="0" borderId="36" xfId="0" applyFont="1" applyBorder="1" applyAlignment="1">
      <alignment horizontal="right" vertical="center" indent="1"/>
    </xf>
    <xf numFmtId="0" fontId="9" fillId="0" borderId="36" xfId="0" applyFont="1" applyBorder="1" applyAlignment="1">
      <alignment horizontal="right" vertical="center" indent="1"/>
    </xf>
    <xf numFmtId="0" fontId="15" fillId="0" borderId="108" xfId="0" applyFont="1" applyBorder="1" applyAlignment="1">
      <alignment horizontal="center" vertical="center" wrapText="1" readingOrder="2"/>
    </xf>
    <xf numFmtId="164" fontId="6" fillId="0" borderId="36" xfId="0" applyNumberFormat="1" applyFont="1" applyBorder="1" applyAlignment="1">
      <alignment horizontal="right" vertical="center" indent="1"/>
    </xf>
    <xf numFmtId="164" fontId="9" fillId="0" borderId="36" xfId="0" applyNumberFormat="1" applyFont="1" applyBorder="1" applyAlignment="1">
      <alignment horizontal="right" vertical="center" indent="1"/>
    </xf>
    <xf numFmtId="3" fontId="6" fillId="8" borderId="53" xfId="12" applyNumberFormat="1" applyFont="1" applyFill="1" applyBorder="1" applyAlignment="1">
      <alignment horizontal="right" vertical="center" indent="1"/>
    </xf>
    <xf numFmtId="0" fontId="15" fillId="8" borderId="54" xfId="11" applyFont="1" applyFill="1" applyBorder="1" applyAlignment="1">
      <alignment horizontal="center" vertical="center" wrapText="1" readingOrder="2"/>
    </xf>
    <xf numFmtId="164" fontId="6" fillId="8" borderId="53" xfId="12" applyNumberFormat="1" applyFont="1" applyFill="1" applyBorder="1" applyAlignment="1">
      <alignment horizontal="right" vertical="center" indent="1"/>
    </xf>
    <xf numFmtId="1" fontId="6" fillId="8" borderId="53" xfId="12" applyNumberFormat="1" applyFont="1" applyFill="1" applyBorder="1" applyAlignment="1">
      <alignment horizontal="right" vertical="center" indent="1"/>
    </xf>
    <xf numFmtId="1" fontId="9" fillId="8" borderId="53" xfId="12" applyNumberFormat="1" applyFont="1" applyFill="1" applyBorder="1" applyAlignment="1">
      <alignment horizontal="right" vertical="center" indent="1"/>
    </xf>
    <xf numFmtId="0" fontId="6" fillId="7" borderId="113" xfId="8" applyFont="1" applyFill="1" applyBorder="1">
      <alignment horizontal="center" vertical="center" wrapText="1"/>
    </xf>
    <xf numFmtId="0" fontId="15" fillId="7" borderId="104" xfId="8" applyFont="1" applyFill="1" applyBorder="1">
      <alignment horizontal="center" vertical="center" wrapText="1"/>
    </xf>
    <xf numFmtId="1" fontId="15" fillId="7" borderId="67" xfId="22" applyFont="1" applyFill="1" applyBorder="1">
      <alignment horizontal="center" vertical="center"/>
    </xf>
    <xf numFmtId="0" fontId="6" fillId="0" borderId="36" xfId="0" applyFont="1" applyBorder="1" applyAlignment="1">
      <alignment horizontal="center" vertical="center" wrapText="1"/>
    </xf>
    <xf numFmtId="3" fontId="9" fillId="0" borderId="36" xfId="0" applyNumberFormat="1" applyFont="1" applyBorder="1" applyAlignment="1">
      <alignment horizontal="right" vertical="center" indent="1"/>
    </xf>
    <xf numFmtId="0" fontId="15" fillId="0" borderId="36" xfId="0" applyFont="1" applyBorder="1" applyAlignment="1">
      <alignment horizontal="center" vertical="center" wrapText="1" readingOrder="2"/>
    </xf>
    <xf numFmtId="3" fontId="23" fillId="0" borderId="0" xfId="0" applyNumberFormat="1" applyFont="1" applyAlignment="1">
      <alignment vertical="center"/>
    </xf>
    <xf numFmtId="3" fontId="23" fillId="0" borderId="0" xfId="4" applyNumberFormat="1" applyFont="1" applyAlignment="1">
      <alignment vertical="center"/>
    </xf>
    <xf numFmtId="0" fontId="4" fillId="8" borderId="82" xfId="11" applyFont="1" applyFill="1" applyBorder="1" applyAlignment="1">
      <alignment horizontal="center" vertical="center" wrapText="1"/>
    </xf>
    <xf numFmtId="0" fontId="4" fillId="8" borderId="78" xfId="11" applyFont="1" applyFill="1" applyBorder="1" applyAlignment="1">
      <alignment horizontal="center" vertical="center" wrapText="1"/>
    </xf>
    <xf numFmtId="0" fontId="6" fillId="7" borderId="48" xfId="11" applyFont="1" applyFill="1" applyBorder="1" applyAlignment="1">
      <alignment horizontal="center" vertical="center" wrapText="1"/>
    </xf>
    <xf numFmtId="0" fontId="6" fillId="8" borderId="48" xfId="11" applyFont="1" applyFill="1" applyBorder="1" applyAlignment="1">
      <alignment horizontal="center" vertical="center" wrapText="1"/>
    </xf>
    <xf numFmtId="0" fontId="15" fillId="7" borderId="66" xfId="16" applyFont="1" applyFill="1" applyBorder="1" applyAlignment="1">
      <alignment horizontal="center" vertical="center" wrapText="1" readingOrder="2"/>
    </xf>
    <xf numFmtId="3" fontId="46" fillId="7" borderId="14" xfId="15" applyNumberFormat="1" applyFont="1" applyFill="1" applyBorder="1" applyAlignment="1">
      <alignment horizontal="right" vertical="center" indent="1"/>
    </xf>
    <xf numFmtId="3" fontId="25" fillId="7" borderId="30" xfId="7" applyNumberFormat="1" applyFont="1" applyFill="1" applyBorder="1" applyAlignment="1">
      <alignment horizontal="right" vertical="center" indent="1"/>
    </xf>
    <xf numFmtId="0" fontId="6" fillId="7" borderId="69" xfId="7" applyFont="1" applyFill="1" applyBorder="1" applyAlignment="1">
      <alignment horizontal="center" vertical="center"/>
    </xf>
    <xf numFmtId="3" fontId="6" fillId="8" borderId="119" xfId="15" applyNumberFormat="1" applyFont="1" applyFill="1" applyBorder="1" applyAlignment="1">
      <alignment horizontal="right" vertical="center" indent="1"/>
    </xf>
    <xf numFmtId="3" fontId="46" fillId="8" borderId="119" xfId="15" applyNumberFormat="1" applyFont="1" applyFill="1" applyBorder="1" applyAlignment="1">
      <alignment horizontal="right" vertical="center" indent="1"/>
    </xf>
    <xf numFmtId="3" fontId="46" fillId="8" borderId="119" xfId="12" applyNumberFormat="1" applyFont="1" applyFill="1" applyBorder="1" applyAlignment="1">
      <alignment horizontal="right" vertical="center" indent="1"/>
    </xf>
    <xf numFmtId="3" fontId="9" fillId="8" borderId="119" xfId="12" applyNumberFormat="1" applyFont="1" applyFill="1" applyBorder="1" applyAlignment="1">
      <alignment horizontal="right" vertical="center" indent="1"/>
    </xf>
    <xf numFmtId="0" fontId="6" fillId="8" borderId="118" xfId="16" applyFont="1" applyFill="1" applyBorder="1" applyAlignment="1">
      <alignment horizontal="center" vertical="center" wrapText="1" readingOrder="2"/>
    </xf>
    <xf numFmtId="0" fontId="6" fillId="8" borderId="31" xfId="7" applyFont="1" applyFill="1" applyBorder="1" applyAlignment="1">
      <alignment horizontal="center" vertical="center" wrapText="1"/>
    </xf>
    <xf numFmtId="0" fontId="6" fillId="8" borderId="31" xfId="8" applyFont="1" applyFill="1" applyBorder="1">
      <alignment horizontal="center" vertical="center" wrapText="1"/>
    </xf>
    <xf numFmtId="0" fontId="6" fillId="7" borderId="121" xfId="7" applyFont="1" applyFill="1" applyBorder="1" applyAlignment="1">
      <alignment horizontal="center" vertical="center" wrapText="1"/>
    </xf>
    <xf numFmtId="0" fontId="6" fillId="7" borderId="121" xfId="8" applyFont="1" applyFill="1" applyBorder="1">
      <alignment horizontal="center" vertical="center" wrapText="1"/>
    </xf>
    <xf numFmtId="0" fontId="6" fillId="7" borderId="99" xfId="11" applyFont="1" applyFill="1" applyBorder="1" applyAlignment="1">
      <alignment horizontal="center" vertical="center" wrapText="1"/>
    </xf>
    <xf numFmtId="165" fontId="6" fillId="7" borderId="72" xfId="15" applyNumberFormat="1" applyFont="1" applyFill="1" applyBorder="1" applyAlignment="1">
      <alignment horizontal="right" vertical="center" indent="1"/>
    </xf>
    <xf numFmtId="165" fontId="9" fillId="7" borderId="72" xfId="12" applyNumberFormat="1" applyFont="1" applyFill="1" applyBorder="1" applyAlignment="1">
      <alignment horizontal="right" vertical="center" indent="1"/>
    </xf>
    <xf numFmtId="0" fontId="15" fillId="7" borderId="68" xfId="30" applyFont="1" applyFill="1" applyBorder="1" applyAlignment="1">
      <alignment horizontal="center" vertical="center" wrapText="1" readingOrder="2"/>
    </xf>
    <xf numFmtId="165" fontId="6" fillId="7" borderId="29" xfId="7" applyNumberFormat="1" applyFont="1" applyFill="1" applyBorder="1" applyAlignment="1">
      <alignment horizontal="right" vertical="center" indent="1"/>
    </xf>
    <xf numFmtId="0" fontId="25" fillId="7" borderId="21" xfId="16" applyFont="1" applyFill="1" applyBorder="1" applyAlignment="1">
      <alignment horizontal="center" vertical="center" wrapText="1" readingOrder="2"/>
    </xf>
    <xf numFmtId="0" fontId="25" fillId="7" borderId="23" xfId="16" applyFont="1" applyFill="1" applyBorder="1" applyAlignment="1">
      <alignment horizontal="center" vertical="center" wrapText="1" readingOrder="2"/>
    </xf>
    <xf numFmtId="3" fontId="9" fillId="0" borderId="0" xfId="4" applyNumberFormat="1" applyFont="1" applyAlignment="1">
      <alignment vertical="center"/>
    </xf>
    <xf numFmtId="0" fontId="20" fillId="7" borderId="35" xfId="7" applyFont="1" applyFill="1" applyBorder="1" applyAlignment="1">
      <alignment horizontal="center" vertical="center" wrapText="1"/>
    </xf>
    <xf numFmtId="164" fontId="6" fillId="7" borderId="35" xfId="7" applyNumberFormat="1" applyFont="1" applyFill="1" applyBorder="1" applyAlignment="1">
      <alignment horizontal="right" vertical="center" indent="1"/>
    </xf>
    <xf numFmtId="0" fontId="6" fillId="8" borderId="32" xfId="11" applyFont="1" applyFill="1" applyBorder="1" applyAlignment="1">
      <alignment horizontal="center" vertical="center" wrapText="1"/>
    </xf>
    <xf numFmtId="3" fontId="9" fillId="8" borderId="32" xfId="15" applyNumberFormat="1" applyFont="1" applyFill="1" applyBorder="1" applyAlignment="1">
      <alignment horizontal="right" vertical="center" indent="1"/>
    </xf>
    <xf numFmtId="3" fontId="9" fillId="8" borderId="32" xfId="12" applyNumberFormat="1" applyFont="1" applyFill="1" applyBorder="1" applyAlignment="1">
      <alignment horizontal="right" vertical="center" indent="1"/>
    </xf>
    <xf numFmtId="0" fontId="15" fillId="8" borderId="32" xfId="30" applyFont="1" applyFill="1" applyBorder="1" applyAlignment="1">
      <alignment horizontal="center" vertical="center" wrapText="1" readingOrder="2"/>
    </xf>
    <xf numFmtId="0" fontId="20" fillId="8" borderId="32" xfId="7" applyFont="1" applyFill="1" applyBorder="1" applyAlignment="1">
      <alignment horizontal="center" vertical="center" wrapText="1"/>
    </xf>
    <xf numFmtId="164" fontId="6" fillId="8" borderId="32" xfId="7" applyNumberFormat="1" applyFont="1" applyFill="1" applyBorder="1" applyAlignment="1">
      <alignment horizontal="right" vertical="center" indent="1"/>
    </xf>
    <xf numFmtId="0" fontId="6" fillId="8" borderId="32" xfId="7" applyFont="1" applyFill="1" applyBorder="1" applyAlignment="1">
      <alignment horizontal="center" vertical="center" wrapText="1"/>
    </xf>
    <xf numFmtId="0" fontId="6" fillId="7" borderId="32" xfId="8" applyFont="1" applyFill="1" applyBorder="1">
      <alignment horizontal="center" vertical="center" wrapText="1"/>
    </xf>
    <xf numFmtId="0" fontId="6" fillId="7" borderId="32" xfId="7" applyFont="1" applyFill="1" applyBorder="1" applyAlignment="1">
      <alignment horizontal="center" vertical="center" wrapText="1"/>
    </xf>
    <xf numFmtId="0" fontId="6" fillId="8" borderId="122" xfId="30" applyFont="1" applyFill="1" applyBorder="1">
      <alignment horizontal="right" vertical="center" wrapText="1" indent="1" readingOrder="2"/>
    </xf>
    <xf numFmtId="0" fontId="6" fillId="7" borderId="97" xfId="30" applyFont="1" applyFill="1" applyBorder="1">
      <alignment horizontal="right" vertical="center" wrapText="1" indent="1" readingOrder="2"/>
    </xf>
    <xf numFmtId="0" fontId="6" fillId="8" borderId="97" xfId="30" applyFont="1" applyFill="1" applyBorder="1">
      <alignment horizontal="right" vertical="center" wrapText="1" indent="1" readingOrder="2"/>
    </xf>
    <xf numFmtId="164" fontId="6" fillId="8" borderId="0" xfId="12" applyNumberFormat="1" applyFont="1" applyFill="1" applyBorder="1">
      <alignment horizontal="right" vertical="center" indent="1"/>
    </xf>
    <xf numFmtId="164" fontId="6" fillId="7" borderId="0" xfId="12" applyNumberFormat="1" applyFont="1" applyFill="1" applyBorder="1">
      <alignment horizontal="right" vertical="center" indent="1"/>
    </xf>
    <xf numFmtId="164" fontId="6" fillId="7" borderId="15" xfId="12" applyNumberFormat="1" applyFont="1" applyFill="1" applyBorder="1">
      <alignment horizontal="right" vertical="center" indent="1"/>
    </xf>
    <xf numFmtId="0" fontId="6" fillId="7" borderId="32" xfId="8" applyFont="1" applyFill="1" applyBorder="1" applyAlignment="1">
      <alignment horizontal="center" vertical="center" wrapText="1" readingOrder="1"/>
    </xf>
    <xf numFmtId="0" fontId="9" fillId="0" borderId="0" xfId="35" applyFont="1" applyFill="1"/>
    <xf numFmtId="166" fontId="6" fillId="7" borderId="27" xfId="34" applyNumberFormat="1" applyFont="1" applyFill="1" applyBorder="1" applyAlignment="1" applyProtection="1">
      <alignment horizontal="center" vertical="center" wrapText="1" shrinkToFit="1"/>
    </xf>
    <xf numFmtId="166" fontId="6" fillId="7" borderId="24" xfId="34" applyNumberFormat="1" applyFont="1" applyFill="1" applyBorder="1" applyAlignment="1" applyProtection="1">
      <alignment horizontal="center" vertical="center" wrapText="1"/>
      <protection locked="0"/>
    </xf>
    <xf numFmtId="0" fontId="6" fillId="7" borderId="24" xfId="34" applyFont="1" applyFill="1" applyBorder="1" applyAlignment="1">
      <alignment horizontal="center" vertical="center" wrapText="1"/>
    </xf>
    <xf numFmtId="49" fontId="6" fillId="7" borderId="24" xfId="34" applyNumberFormat="1" applyFont="1" applyFill="1" applyBorder="1" applyAlignment="1">
      <alignment horizontal="center" vertical="center" wrapText="1"/>
    </xf>
    <xf numFmtId="49" fontId="6" fillId="7" borderId="25" xfId="34" applyNumberFormat="1" applyFont="1" applyFill="1" applyBorder="1" applyAlignment="1">
      <alignment horizontal="center" vertical="center" wrapText="1"/>
    </xf>
    <xf numFmtId="0" fontId="9" fillId="7" borderId="14" xfId="34" applyFont="1" applyFill="1" applyBorder="1" applyAlignment="1">
      <alignment horizontal="center" vertical="center"/>
    </xf>
    <xf numFmtId="0" fontId="6" fillId="7" borderId="14" xfId="34" applyFont="1" applyFill="1" applyBorder="1" applyAlignment="1">
      <alignment horizontal="right" vertical="center" indent="1"/>
    </xf>
    <xf numFmtId="0" fontId="9" fillId="7" borderId="45" xfId="34" applyFont="1" applyFill="1" applyBorder="1" applyAlignment="1">
      <alignment horizontal="center" vertical="center"/>
    </xf>
    <xf numFmtId="0" fontId="9" fillId="8" borderId="14" xfId="34" applyFont="1" applyFill="1" applyBorder="1" applyAlignment="1">
      <alignment horizontal="center" vertical="center"/>
    </xf>
    <xf numFmtId="0" fontId="6" fillId="8" borderId="14" xfId="34" applyFont="1" applyFill="1" applyBorder="1" applyAlignment="1">
      <alignment horizontal="right" vertical="center" indent="1"/>
    </xf>
    <xf numFmtId="0" fontId="9" fillId="8" borderId="45" xfId="34" applyFont="1" applyFill="1" applyBorder="1" applyAlignment="1">
      <alignment horizontal="center" vertical="center"/>
    </xf>
    <xf numFmtId="0" fontId="9" fillId="7" borderId="29" xfId="34" applyFont="1" applyFill="1" applyBorder="1" applyAlignment="1">
      <alignment horizontal="center" vertical="center"/>
    </xf>
    <xf numFmtId="0" fontId="6" fillId="7" borderId="29" xfId="34" applyFont="1" applyFill="1" applyBorder="1" applyAlignment="1">
      <alignment horizontal="right" vertical="center" indent="1"/>
    </xf>
    <xf numFmtId="0" fontId="9" fillId="7" borderId="47" xfId="34" applyFont="1" applyFill="1" applyBorder="1" applyAlignment="1">
      <alignment horizontal="center" vertical="center"/>
    </xf>
    <xf numFmtId="0" fontId="6" fillId="0" borderId="0" xfId="35" applyFont="1" applyFill="1"/>
    <xf numFmtId="0" fontId="9" fillId="0" borderId="0" xfId="35" applyFont="1" applyFill="1" applyAlignment="1">
      <alignment horizontal="center"/>
    </xf>
    <xf numFmtId="0" fontId="6" fillId="8" borderId="0" xfId="35" applyFont="1" applyFill="1" applyBorder="1" applyAlignment="1">
      <alignment horizontal="left" vertical="center"/>
    </xf>
    <xf numFmtId="0" fontId="23" fillId="0" borderId="0" xfId="35" applyFont="1" applyFill="1"/>
    <xf numFmtId="0" fontId="6" fillId="7" borderId="27" xfId="8" applyFont="1" applyFill="1" applyBorder="1">
      <alignment horizontal="center" vertical="center" wrapText="1"/>
    </xf>
    <xf numFmtId="0" fontId="6" fillId="0" borderId="0" xfId="35" applyFont="1" applyFill="1" applyAlignment="1">
      <alignment horizontal="center" vertical="center"/>
    </xf>
    <xf numFmtId="0" fontId="33" fillId="7" borderId="14" xfId="36" applyFont="1" applyFill="1" applyBorder="1" applyAlignment="1">
      <alignment horizontal="center" vertical="center"/>
    </xf>
    <xf numFmtId="0" fontId="10" fillId="8" borderId="28" xfId="35" applyFont="1" applyFill="1" applyBorder="1" applyAlignment="1">
      <alignment horizontal="center" vertical="center"/>
    </xf>
    <xf numFmtId="0" fontId="9" fillId="7" borderId="14" xfId="35" applyFont="1" applyFill="1" applyBorder="1" applyAlignment="1">
      <alignment horizontal="right" vertical="center" indent="1"/>
    </xf>
    <xf numFmtId="0" fontId="6" fillId="8" borderId="28" xfId="35" applyFont="1" applyFill="1" applyBorder="1" applyAlignment="1">
      <alignment horizontal="left" vertical="center"/>
    </xf>
    <xf numFmtId="0" fontId="15" fillId="0" borderId="0" xfId="4" applyFont="1" applyAlignment="1">
      <alignment horizontal="center" vertical="center" readingOrder="1"/>
    </xf>
    <xf numFmtId="0" fontId="10" fillId="7" borderId="104" xfId="8" applyFont="1" applyFill="1" applyBorder="1">
      <alignment horizontal="center" vertical="center" wrapText="1"/>
    </xf>
    <xf numFmtId="0" fontId="20" fillId="7" borderId="104" xfId="8" applyFont="1" applyFill="1" applyBorder="1">
      <alignment horizontal="center" vertical="center" wrapText="1"/>
    </xf>
    <xf numFmtId="0" fontId="15" fillId="8" borderId="0" xfId="35" applyFont="1" applyFill="1" applyBorder="1" applyAlignment="1">
      <alignment horizontal="right" vertical="center"/>
    </xf>
    <xf numFmtId="0" fontId="9" fillId="0" borderId="19" xfId="0" applyFont="1" applyBorder="1" applyAlignment="1">
      <alignment vertical="center" wrapText="1"/>
    </xf>
    <xf numFmtId="0" fontId="6" fillId="7" borderId="32" xfId="7" applyFont="1" applyFill="1" applyBorder="1" applyAlignment="1">
      <alignment horizontal="center" vertical="center"/>
    </xf>
    <xf numFmtId="0" fontId="6" fillId="7" borderId="32" xfId="8" applyFont="1" applyFill="1" applyBorder="1">
      <alignment horizontal="center" vertical="center" wrapText="1"/>
    </xf>
    <xf numFmtId="0" fontId="6" fillId="7" borderId="32" xfId="8" applyFont="1" applyFill="1" applyBorder="1" applyAlignment="1">
      <alignment horizontal="center" vertical="center" wrapText="1" readingOrder="1"/>
    </xf>
    <xf numFmtId="0" fontId="6" fillId="7" borderId="32" xfId="7" applyFont="1" applyFill="1" applyBorder="1" applyAlignment="1">
      <alignment horizontal="center" vertical="center" wrapText="1"/>
    </xf>
    <xf numFmtId="0" fontId="10" fillId="8" borderId="28" xfId="35" applyFont="1" applyFill="1" applyBorder="1" applyAlignment="1">
      <alignment vertical="center"/>
    </xf>
    <xf numFmtId="0" fontId="9" fillId="0" borderId="0" xfId="35" applyFont="1" applyFill="1" applyAlignment="1"/>
    <xf numFmtId="0" fontId="33" fillId="7" borderId="65" xfId="11" applyFont="1" applyFill="1" applyBorder="1">
      <alignment horizontal="left" vertical="center" wrapText="1" indent="1"/>
    </xf>
    <xf numFmtId="0" fontId="6" fillId="7" borderId="126" xfId="30" applyFont="1" applyFill="1" applyBorder="1">
      <alignment horizontal="right" vertical="center" wrapText="1" indent="1" readingOrder="2"/>
    </xf>
    <xf numFmtId="164" fontId="25" fillId="8" borderId="24" xfId="7" applyNumberFormat="1" applyFont="1" applyFill="1" applyBorder="1" applyAlignment="1">
      <alignment horizontal="right" vertical="center" indent="1"/>
    </xf>
    <xf numFmtId="0" fontId="6" fillId="8" borderId="0" xfId="3" applyFont="1" applyFill="1">
      <alignment horizontal="left" vertical="center"/>
    </xf>
    <xf numFmtId="0" fontId="24" fillId="8" borderId="0" xfId="4" applyFont="1" applyFill="1"/>
    <xf numFmtId="0" fontId="24" fillId="8" borderId="0" xfId="4" applyFont="1" applyFill="1" applyAlignment="1">
      <alignment horizontal="right"/>
    </xf>
    <xf numFmtId="0" fontId="15" fillId="8" borderId="0" xfId="14" applyFont="1" applyFill="1">
      <alignment horizontal="right" vertical="center"/>
    </xf>
    <xf numFmtId="0" fontId="24" fillId="8" borderId="0" xfId="0" applyFont="1" applyFill="1"/>
    <xf numFmtId="0" fontId="24" fillId="8" borderId="0" xfId="0" applyFont="1" applyFill="1" applyAlignment="1">
      <alignment horizontal="right"/>
    </xf>
    <xf numFmtId="0" fontId="6" fillId="8" borderId="0" xfId="4" applyFont="1" applyFill="1" applyAlignment="1">
      <alignment horizontal="left" vertical="center"/>
    </xf>
    <xf numFmtId="0" fontId="15" fillId="8" borderId="0" xfId="28" applyFont="1" applyFill="1">
      <alignment horizontal="left" vertical="center"/>
    </xf>
    <xf numFmtId="0" fontId="10" fillId="8" borderId="0" xfId="28" applyFont="1" applyFill="1" applyAlignment="1">
      <alignment horizontal="right" vertical="center" indent="1"/>
    </xf>
    <xf numFmtId="0" fontId="15" fillId="8" borderId="0" xfId="2" applyFont="1" applyFill="1" applyAlignment="1">
      <alignment horizontal="center" vertical="center"/>
    </xf>
    <xf numFmtId="0" fontId="6" fillId="8" borderId="0" xfId="28" applyFont="1" applyFill="1">
      <alignment horizontal="left" vertical="center"/>
    </xf>
    <xf numFmtId="0" fontId="15" fillId="8" borderId="0" xfId="4" applyFont="1" applyFill="1" applyAlignment="1">
      <alignment vertical="center"/>
    </xf>
    <xf numFmtId="0" fontId="10" fillId="8" borderId="0" xfId="14" applyFont="1" applyFill="1">
      <alignment horizontal="right" vertical="center"/>
    </xf>
    <xf numFmtId="0" fontId="6" fillId="8" borderId="0" xfId="4" applyFont="1" applyFill="1" applyAlignment="1">
      <alignment horizontal="left" vertical="center" readingOrder="1"/>
    </xf>
    <xf numFmtId="0" fontId="6" fillId="8" borderId="0" xfId="13" applyFont="1" applyFill="1">
      <alignment horizontal="left" vertical="center"/>
    </xf>
    <xf numFmtId="0" fontId="15" fillId="8" borderId="0" xfId="0" applyFont="1" applyFill="1" applyAlignment="1">
      <alignment vertical="center"/>
    </xf>
    <xf numFmtId="0" fontId="15" fillId="8" borderId="0" xfId="0" applyFont="1" applyFill="1" applyAlignment="1">
      <alignment horizontal="center" vertical="center"/>
    </xf>
    <xf numFmtId="0" fontId="10" fillId="8" borderId="0" xfId="5" applyFont="1" applyFill="1">
      <alignment horizontal="right" vertical="center"/>
    </xf>
    <xf numFmtId="0" fontId="24" fillId="8" borderId="0" xfId="0" applyFont="1" applyFill="1" applyAlignment="1">
      <alignment horizontal="center"/>
    </xf>
    <xf numFmtId="0" fontId="24" fillId="8" borderId="0" xfId="0" applyFont="1" applyFill="1" applyAlignment="1"/>
    <xf numFmtId="0" fontId="15" fillId="8" borderId="0" xfId="5" applyFont="1" applyFill="1" applyAlignment="1">
      <alignment horizontal="right" vertical="center" readingOrder="2"/>
    </xf>
    <xf numFmtId="0" fontId="9" fillId="0" borderId="0" xfId="0" applyFont="1" applyAlignment="1">
      <alignment horizontal="right" vertical="center" readingOrder="2"/>
    </xf>
    <xf numFmtId="0" fontId="33" fillId="0" borderId="0" xfId="0" applyFont="1" applyAlignment="1">
      <alignment vertical="center"/>
    </xf>
    <xf numFmtId="0" fontId="15" fillId="8" borderId="0" xfId="3" applyFont="1" applyFill="1">
      <alignment horizontal="left" vertical="center"/>
    </xf>
    <xf numFmtId="0" fontId="15" fillId="8" borderId="0" xfId="5" applyFont="1" applyFill="1">
      <alignment horizontal="right" vertical="center"/>
    </xf>
    <xf numFmtId="0" fontId="6" fillId="7" borderId="65" xfId="11" applyFont="1" applyFill="1" applyBorder="1" applyAlignment="1">
      <alignment horizontal="center" vertical="center" wrapText="1"/>
    </xf>
    <xf numFmtId="0" fontId="6" fillId="8" borderId="46" xfId="11" applyFont="1" applyFill="1" applyBorder="1" applyAlignment="1">
      <alignment horizontal="center" vertical="center" wrapText="1"/>
    </xf>
    <xf numFmtId="3" fontId="6" fillId="7" borderId="30" xfId="15" applyNumberFormat="1" applyFont="1" applyFill="1" applyBorder="1" applyAlignment="1">
      <alignment horizontal="right" vertical="center" indent="1"/>
    </xf>
    <xf numFmtId="0" fontId="24" fillId="8" borderId="0" xfId="0" applyFont="1" applyFill="1" applyAlignment="1">
      <alignment wrapText="1"/>
    </xf>
    <xf numFmtId="0" fontId="24" fillId="8" borderId="0" xfId="4" applyFont="1" applyFill="1" applyAlignment="1"/>
    <xf numFmtId="0" fontId="24" fillId="8" borderId="0" xfId="4" applyFont="1" applyFill="1" applyAlignment="1">
      <alignment wrapText="1"/>
    </xf>
    <xf numFmtId="0" fontId="25" fillId="7" borderId="32" xfId="7" applyFont="1" applyFill="1" applyBorder="1" applyAlignment="1">
      <alignment horizontal="center" vertical="center" wrapText="1"/>
    </xf>
    <xf numFmtId="1" fontId="10" fillId="8" borderId="31" xfId="22" applyFont="1" applyFill="1" applyBorder="1" applyAlignment="1">
      <alignment horizontal="center" vertical="center" readingOrder="2"/>
    </xf>
    <xf numFmtId="1" fontId="10" fillId="7" borderId="31" xfId="22" applyFont="1" applyFill="1" applyBorder="1" applyAlignment="1">
      <alignment horizontal="center" vertical="center" readingOrder="2"/>
    </xf>
    <xf numFmtId="0" fontId="10" fillId="8" borderId="22" xfId="30" applyFont="1" applyFill="1" applyBorder="1" applyAlignment="1">
      <alignment horizontal="center" vertical="center" wrapText="1" readingOrder="2"/>
    </xf>
    <xf numFmtId="0" fontId="10" fillId="7" borderId="31" xfId="30" applyFont="1" applyFill="1" applyBorder="1" applyAlignment="1">
      <alignment horizontal="center" vertical="center" wrapText="1" readingOrder="2"/>
    </xf>
    <xf numFmtId="0" fontId="10" fillId="8" borderId="31" xfId="30" applyFont="1" applyFill="1" applyBorder="1" applyAlignment="1">
      <alignment horizontal="center" vertical="center" wrapText="1" readingOrder="2"/>
    </xf>
    <xf numFmtId="0" fontId="6" fillId="8" borderId="31" xfId="8" applyFont="1" applyFill="1" applyBorder="1" applyAlignment="1">
      <alignment horizontal="center" vertical="center" wrapText="1" readingOrder="1"/>
    </xf>
    <xf numFmtId="0" fontId="6" fillId="7" borderId="31" xfId="8" applyFont="1" applyFill="1" applyBorder="1" applyAlignment="1">
      <alignment horizontal="center" vertical="center" wrapText="1" readingOrder="1"/>
    </xf>
    <xf numFmtId="0" fontId="6" fillId="7" borderId="31" xfId="30" applyFont="1" applyFill="1" applyBorder="1" applyAlignment="1">
      <alignment horizontal="center" vertical="center" wrapText="1" readingOrder="1"/>
    </xf>
    <xf numFmtId="0" fontId="6" fillId="8" borderId="31" xfId="30" applyFont="1" applyFill="1" applyBorder="1" applyAlignment="1">
      <alignment horizontal="center" vertical="center" wrapText="1" readingOrder="1"/>
    </xf>
    <xf numFmtId="0" fontId="4" fillId="8" borderId="81" xfId="11" applyFont="1" applyFill="1" applyBorder="1" applyAlignment="1">
      <alignment horizontal="center" vertical="center" wrapText="1"/>
    </xf>
    <xf numFmtId="0" fontId="26" fillId="8" borderId="81" xfId="16" applyFont="1" applyFill="1" applyBorder="1" applyAlignment="1">
      <alignment horizontal="center" vertical="center" wrapText="1" readingOrder="2"/>
    </xf>
    <xf numFmtId="0" fontId="4" fillId="7" borderId="82" xfId="11" applyFont="1" applyFill="1" applyBorder="1" applyAlignment="1">
      <alignment horizontal="center" vertical="center" wrapText="1"/>
    </xf>
    <xf numFmtId="0" fontId="26" fillId="7" borderId="82" xfId="16" applyFont="1" applyFill="1" applyBorder="1" applyAlignment="1">
      <alignment horizontal="center" vertical="center" wrapText="1" readingOrder="2"/>
    </xf>
    <xf numFmtId="0" fontId="4" fillId="8" borderId="110" xfId="11" applyFont="1" applyFill="1" applyBorder="1" applyAlignment="1">
      <alignment horizontal="center" vertical="center" wrapText="1"/>
    </xf>
    <xf numFmtId="3" fontId="6" fillId="8" borderId="110" xfId="15" applyNumberFormat="1" applyFont="1" applyFill="1" applyBorder="1" applyAlignment="1">
      <alignment horizontal="right" vertical="center" indent="1"/>
    </xf>
    <xf numFmtId="0" fontId="26" fillId="8" borderId="110" xfId="16" applyFont="1" applyFill="1" applyBorder="1" applyAlignment="1">
      <alignment horizontal="center" vertical="center" wrapText="1" readingOrder="2"/>
    </xf>
    <xf numFmtId="0" fontId="4" fillId="7" borderId="78" xfId="11" applyFont="1" applyFill="1" applyBorder="1" applyAlignment="1">
      <alignment horizontal="center" vertical="center" wrapText="1"/>
    </xf>
    <xf numFmtId="0" fontId="26" fillId="7" borderId="78" xfId="16" applyFont="1" applyFill="1" applyBorder="1" applyAlignment="1">
      <alignment horizontal="center" vertical="center" wrapText="1" readingOrder="2"/>
    </xf>
    <xf numFmtId="0" fontId="4" fillId="8" borderId="75" xfId="11" applyFont="1" applyFill="1" applyBorder="1" applyAlignment="1">
      <alignment horizontal="center" vertical="center" wrapText="1"/>
    </xf>
    <xf numFmtId="3" fontId="13" fillId="8" borderId="75" xfId="12" applyNumberFormat="1" applyFont="1" applyFill="1" applyBorder="1" applyAlignment="1">
      <alignment horizontal="right" vertical="center" indent="1"/>
    </xf>
    <xf numFmtId="0" fontId="26" fillId="8" borderId="75" xfId="16" applyFont="1" applyFill="1" applyBorder="1" applyAlignment="1">
      <alignment horizontal="center" vertical="center" wrapText="1" readingOrder="2"/>
    </xf>
    <xf numFmtId="0" fontId="4" fillId="7" borderId="81" xfId="11" applyFont="1" applyFill="1" applyBorder="1" applyAlignment="1">
      <alignment horizontal="center" vertical="center" wrapText="1"/>
    </xf>
    <xf numFmtId="0" fontId="26" fillId="7" borderId="81" xfId="16" applyFont="1" applyFill="1" applyBorder="1" applyAlignment="1">
      <alignment horizontal="center" vertical="center" wrapText="1" readingOrder="2"/>
    </xf>
    <xf numFmtId="0" fontId="4" fillId="7" borderId="110" xfId="11" applyFont="1" applyFill="1" applyBorder="1" applyAlignment="1">
      <alignment horizontal="center" vertical="center" wrapText="1"/>
    </xf>
    <xf numFmtId="0" fontId="26" fillId="7" borderId="110" xfId="16" applyFont="1" applyFill="1" applyBorder="1" applyAlignment="1">
      <alignment horizontal="center" vertical="center" wrapText="1" readingOrder="2"/>
    </xf>
    <xf numFmtId="0" fontId="10" fillId="8" borderId="0" xfId="14" applyFont="1" applyFill="1" applyAlignment="1">
      <alignment horizontal="right" vertical="center" readingOrder="2"/>
    </xf>
    <xf numFmtId="0" fontId="9" fillId="8" borderId="0" xfId="0" applyFont="1" applyFill="1" applyAlignment="1">
      <alignment vertical="center"/>
    </xf>
    <xf numFmtId="165" fontId="6" fillId="8" borderId="104" xfId="15" applyNumberFormat="1" applyFont="1" applyFill="1" applyBorder="1" applyAlignment="1">
      <alignment horizontal="right" vertical="center" indent="1"/>
    </xf>
    <xf numFmtId="0" fontId="6" fillId="0" borderId="42" xfId="11" applyFont="1" applyFill="1" applyBorder="1" applyAlignment="1">
      <alignment horizontal="center" vertical="center" wrapText="1"/>
    </xf>
    <xf numFmtId="165" fontId="6" fillId="0" borderId="15" xfId="7" applyNumberFormat="1" applyFont="1" applyFill="1" applyBorder="1" applyAlignment="1">
      <alignment horizontal="right" vertical="center" indent="1"/>
    </xf>
    <xf numFmtId="165" fontId="9" fillId="0" borderId="15" xfId="12" applyNumberFormat="1" applyFont="1" applyFill="1" applyBorder="1" applyAlignment="1">
      <alignment horizontal="right" vertical="center" indent="1"/>
    </xf>
    <xf numFmtId="16" fontId="15" fillId="0" borderId="43" xfId="30" applyNumberFormat="1" applyFont="1" applyFill="1" applyBorder="1" applyAlignment="1">
      <alignment horizontal="center" vertical="center" wrapText="1" readingOrder="2"/>
    </xf>
    <xf numFmtId="0" fontId="20" fillId="7" borderId="123" xfId="7" applyFont="1" applyFill="1" applyBorder="1" applyAlignment="1">
      <alignment horizontal="center" vertical="center"/>
    </xf>
    <xf numFmtId="165" fontId="6" fillId="7" borderId="124" xfId="15" applyNumberFormat="1" applyFont="1" applyFill="1" applyBorder="1" applyAlignment="1">
      <alignment horizontal="right" vertical="center" indent="1"/>
    </xf>
    <xf numFmtId="0" fontId="6" fillId="7" borderId="128" xfId="7" applyFont="1" applyFill="1" applyBorder="1" applyAlignment="1">
      <alignment horizontal="center" vertical="center"/>
    </xf>
    <xf numFmtId="0" fontId="10" fillId="8" borderId="0" xfId="0" applyFont="1" applyFill="1" applyAlignment="1">
      <alignment vertical="center"/>
    </xf>
    <xf numFmtId="0" fontId="10" fillId="8" borderId="55" xfId="30" applyFont="1" applyFill="1" applyBorder="1" applyAlignment="1">
      <alignment horizontal="center" vertical="center" wrapText="1" readingOrder="2"/>
    </xf>
    <xf numFmtId="0" fontId="31" fillId="8" borderId="0" xfId="0" applyFont="1" applyFill="1"/>
    <xf numFmtId="0" fontId="31" fillId="8" borderId="0" xfId="0" applyFont="1" applyFill="1" applyAlignment="1">
      <alignment horizontal="right"/>
    </xf>
    <xf numFmtId="0" fontId="6" fillId="7" borderId="125" xfId="11" applyFont="1" applyFill="1" applyBorder="1" applyAlignment="1">
      <alignment horizontal="center" vertical="center" wrapText="1"/>
    </xf>
    <xf numFmtId="3" fontId="6" fillId="7" borderId="119" xfId="15" applyNumberFormat="1" applyFont="1" applyFill="1" applyBorder="1" applyAlignment="1">
      <alignment horizontal="right" vertical="center" indent="1"/>
    </xf>
    <xf numFmtId="0" fontId="10" fillId="7" borderId="118" xfId="30" applyFont="1" applyFill="1" applyBorder="1" applyAlignment="1">
      <alignment horizontal="center" vertical="center" wrapText="1" readingOrder="2"/>
    </xf>
    <xf numFmtId="0" fontId="0" fillId="0" borderId="36" xfId="0" applyFont="1" applyFill="1" applyBorder="1" applyAlignment="1">
      <alignment horizontal="center" vertical="center"/>
    </xf>
    <xf numFmtId="0" fontId="6" fillId="8" borderId="36" xfId="30" applyFont="1" applyFill="1" applyBorder="1">
      <alignment horizontal="right" vertical="center" wrapText="1" indent="1" readingOrder="2"/>
    </xf>
    <xf numFmtId="0" fontId="0" fillId="7" borderId="22" xfId="0" applyFont="1" applyFill="1" applyBorder="1" applyAlignment="1">
      <alignment horizontal="center" vertical="center"/>
    </xf>
    <xf numFmtId="0" fontId="6" fillId="7" borderId="22" xfId="30" applyFont="1" applyFill="1" applyBorder="1">
      <alignment horizontal="right" vertical="center" wrapText="1" indent="1" readingOrder="2"/>
    </xf>
    <xf numFmtId="0" fontId="0" fillId="0" borderId="22" xfId="0" applyFont="1" applyFill="1" applyBorder="1" applyAlignment="1">
      <alignment horizontal="center" vertical="center"/>
    </xf>
    <xf numFmtId="0" fontId="6" fillId="8" borderId="22" xfId="30" applyFont="1" applyFill="1" applyBorder="1">
      <alignment horizontal="right" vertical="center" wrapText="1" indent="1" readingOrder="2"/>
    </xf>
    <xf numFmtId="0" fontId="33" fillId="7" borderId="23" xfId="11" applyFont="1" applyFill="1" applyBorder="1" applyAlignment="1">
      <alignment horizontal="left" vertical="center" wrapText="1" indent="1"/>
    </xf>
    <xf numFmtId="0" fontId="0" fillId="7" borderId="23" xfId="0" applyNumberFormat="1" applyFont="1" applyFill="1" applyBorder="1" applyAlignment="1">
      <alignment horizontal="center" vertical="center"/>
    </xf>
    <xf numFmtId="0" fontId="6" fillId="7" borderId="23" xfId="30" applyFont="1" applyFill="1" applyBorder="1">
      <alignment horizontal="right" vertical="center" wrapText="1" indent="1" readingOrder="2"/>
    </xf>
    <xf numFmtId="0" fontId="17" fillId="8" borderId="0" xfId="0" applyFont="1" applyFill="1"/>
    <xf numFmtId="0" fontId="17" fillId="8" borderId="0" xfId="0" applyFont="1" applyFill="1" applyAlignment="1">
      <alignment horizontal="right"/>
    </xf>
    <xf numFmtId="164" fontId="6" fillId="7" borderId="17" xfId="12" applyNumberFormat="1" applyFont="1" applyFill="1" applyBorder="1">
      <alignment horizontal="right" vertical="center" indent="1"/>
    </xf>
    <xf numFmtId="0" fontId="6" fillId="7" borderId="66" xfId="30" applyFont="1" applyFill="1" applyBorder="1">
      <alignment horizontal="right" vertical="center" wrapText="1" indent="1" readingOrder="2"/>
    </xf>
    <xf numFmtId="0" fontId="6" fillId="7" borderId="32" xfId="8" applyFont="1" applyFill="1" applyBorder="1">
      <alignment horizontal="center" vertical="center" wrapText="1"/>
    </xf>
    <xf numFmtId="0" fontId="6" fillId="7" borderId="32" xfId="7" applyFont="1" applyFill="1" applyBorder="1" applyAlignment="1">
      <alignment horizontal="center" vertical="center" wrapText="1"/>
    </xf>
    <xf numFmtId="0" fontId="6" fillId="7" borderId="35" xfId="7" applyFont="1" applyFill="1" applyBorder="1" applyAlignment="1">
      <alignment horizontal="center" vertical="center" wrapText="1"/>
    </xf>
    <xf numFmtId="0" fontId="23" fillId="0" borderId="0" xfId="0" applyFont="1" applyAlignment="1">
      <alignment vertical="center" wrapText="1"/>
    </xf>
    <xf numFmtId="3" fontId="6" fillId="8" borderId="32" xfId="15" applyNumberFormat="1" applyFont="1" applyFill="1" applyBorder="1">
      <alignment horizontal="right" vertical="center" indent="1"/>
    </xf>
    <xf numFmtId="0" fontId="6" fillId="7" borderId="32" xfId="7" applyFont="1" applyFill="1" applyBorder="1" applyAlignment="1">
      <alignment horizontal="center" vertical="center"/>
    </xf>
    <xf numFmtId="3" fontId="15" fillId="0" borderId="0" xfId="4" applyNumberFormat="1" applyFont="1" applyAlignment="1">
      <alignment vertical="center"/>
    </xf>
    <xf numFmtId="0" fontId="6" fillId="7" borderId="52" xfId="30" applyFont="1" applyFill="1" applyBorder="1" applyAlignment="1">
      <alignment horizontal="center" vertical="center" wrapText="1" readingOrder="1"/>
    </xf>
    <xf numFmtId="0" fontId="10" fillId="7" borderId="52" xfId="30" applyFont="1" applyFill="1" applyBorder="1" applyAlignment="1">
      <alignment horizontal="center" vertical="center" wrapText="1" readingOrder="2"/>
    </xf>
    <xf numFmtId="3" fontId="9" fillId="7" borderId="32" xfId="12" applyNumberFormat="1" applyFont="1" applyFill="1" applyBorder="1" applyAlignment="1">
      <alignment horizontal="right" vertical="center" indent="1"/>
    </xf>
    <xf numFmtId="0" fontId="6" fillId="8" borderId="22" xfId="30" applyFont="1" applyFill="1" applyBorder="1" applyAlignment="1">
      <alignment horizontal="center" vertical="center" wrapText="1" readingOrder="1"/>
    </xf>
    <xf numFmtId="0" fontId="6" fillId="7" borderId="21" xfId="11" applyFont="1" applyFill="1" applyBorder="1" applyAlignment="1">
      <alignment horizontal="center" vertical="center" wrapText="1" readingOrder="1"/>
    </xf>
    <xf numFmtId="0" fontId="10" fillId="7" borderId="21" xfId="30" applyFont="1" applyFill="1" applyBorder="1" applyAlignment="1">
      <alignment horizontal="center" vertical="center" wrapText="1" readingOrder="2"/>
    </xf>
    <xf numFmtId="0" fontId="6" fillId="7" borderId="52" xfId="11" applyFont="1" applyFill="1" applyBorder="1" applyAlignment="1">
      <alignment horizontal="center" vertical="center" wrapText="1" readingOrder="1"/>
    </xf>
    <xf numFmtId="0" fontId="6" fillId="8" borderId="32" xfId="8" applyFont="1" applyFill="1" applyBorder="1">
      <alignment horizontal="center" vertical="center" wrapText="1"/>
    </xf>
    <xf numFmtId="0" fontId="10" fillId="8" borderId="32" xfId="30" applyFont="1" applyFill="1" applyBorder="1" applyAlignment="1">
      <alignment horizontal="center" vertical="center" wrapText="1" readingOrder="2"/>
    </xf>
    <xf numFmtId="0" fontId="10" fillId="7" borderId="32" xfId="30" applyFont="1" applyFill="1" applyBorder="1" applyAlignment="1">
      <alignment horizontal="center" vertical="center" wrapText="1" readingOrder="2"/>
    </xf>
    <xf numFmtId="0" fontId="6" fillId="8" borderId="31" xfId="11" applyFont="1" applyFill="1" applyBorder="1" applyAlignment="1">
      <alignment horizontal="left" vertical="center" wrapText="1" indent="1"/>
    </xf>
    <xf numFmtId="0" fontId="6" fillId="8" borderId="31" xfId="15" applyFont="1" applyFill="1" applyBorder="1">
      <alignment horizontal="right" vertical="center" indent="1"/>
    </xf>
    <xf numFmtId="0" fontId="6" fillId="8" borderId="31" xfId="12" applyFont="1" applyFill="1" applyBorder="1">
      <alignment horizontal="right" vertical="center" indent="1"/>
    </xf>
    <xf numFmtId="0" fontId="6" fillId="8" borderId="31" xfId="30" applyFont="1" applyFill="1" applyBorder="1" applyAlignment="1">
      <alignment horizontal="right" vertical="center" wrapText="1" indent="1" readingOrder="2"/>
    </xf>
    <xf numFmtId="0" fontId="6" fillId="7" borderId="32" xfId="15" applyFont="1" applyFill="1" applyBorder="1">
      <alignment horizontal="right" vertical="center" indent="1"/>
    </xf>
    <xf numFmtId="0" fontId="6" fillId="7" borderId="32" xfId="12" applyFont="1" applyFill="1" applyBorder="1">
      <alignment horizontal="right" vertical="center" indent="1"/>
    </xf>
    <xf numFmtId="0" fontId="9" fillId="8" borderId="0" xfId="35" applyFont="1" applyFill="1"/>
    <xf numFmtId="0" fontId="9" fillId="7" borderId="0" xfId="35" applyFont="1" applyFill="1"/>
    <xf numFmtId="0" fontId="9" fillId="8" borderId="15" xfId="34" applyFont="1" applyFill="1" applyBorder="1" applyAlignment="1">
      <alignment horizontal="center" vertical="center"/>
    </xf>
    <xf numFmtId="0" fontId="6" fillId="8" borderId="15" xfId="34" applyFont="1" applyFill="1" applyBorder="1" applyAlignment="1">
      <alignment horizontal="right" vertical="center" indent="1"/>
    </xf>
    <xf numFmtId="0" fontId="9" fillId="8" borderId="43" xfId="34" applyFont="1" applyFill="1" applyBorder="1" applyAlignment="1">
      <alignment horizontal="center" vertical="center"/>
    </xf>
    <xf numFmtId="0" fontId="6" fillId="8" borderId="0" xfId="35" applyFont="1" applyFill="1"/>
    <xf numFmtId="0" fontId="6" fillId="7" borderId="0" xfId="35" applyFont="1" applyFill="1"/>
    <xf numFmtId="0" fontId="33" fillId="8" borderId="14" xfId="36" applyFont="1" applyFill="1" applyBorder="1" applyAlignment="1">
      <alignment horizontal="center" vertical="center"/>
    </xf>
    <xf numFmtId="0" fontId="9" fillId="8" borderId="14" xfId="35" applyFont="1" applyFill="1" applyBorder="1" applyAlignment="1">
      <alignment horizontal="right" vertical="center" indent="1"/>
    </xf>
    <xf numFmtId="0" fontId="33" fillId="8" borderId="15" xfId="36" applyFont="1" applyFill="1" applyBorder="1" applyAlignment="1">
      <alignment horizontal="center" vertical="center"/>
    </xf>
    <xf numFmtId="0" fontId="6" fillId="8" borderId="15" xfId="36" applyFont="1" applyFill="1" applyBorder="1" applyAlignment="1">
      <alignment horizontal="right" vertical="center" indent="1"/>
    </xf>
    <xf numFmtId="0" fontId="9" fillId="8" borderId="15" xfId="35" applyFont="1" applyFill="1" applyBorder="1" applyAlignment="1">
      <alignment horizontal="right" vertical="center" indent="1"/>
    </xf>
    <xf numFmtId="0" fontId="29" fillId="8" borderId="0" xfId="35" applyFont="1" applyFill="1" applyAlignment="1">
      <alignment horizontal="center" vertical="center"/>
    </xf>
    <xf numFmtId="0" fontId="10" fillId="8" borderId="0" xfId="35" applyFont="1" applyFill="1" applyAlignment="1">
      <alignment horizontal="center" vertical="center"/>
    </xf>
    <xf numFmtId="0" fontId="48" fillId="8" borderId="0" xfId="35" applyFont="1" applyFill="1" applyAlignment="1">
      <alignment horizontal="center" vertical="center"/>
    </xf>
    <xf numFmtId="0" fontId="29" fillId="8" borderId="0" xfId="35" applyFont="1" applyFill="1" applyAlignment="1">
      <alignment vertical="center"/>
    </xf>
    <xf numFmtId="0" fontId="49" fillId="8" borderId="0" xfId="35" applyFont="1" applyFill="1"/>
    <xf numFmtId="0" fontId="50" fillId="8" borderId="0" xfId="35" applyFont="1" applyFill="1"/>
    <xf numFmtId="0" fontId="9" fillId="8" borderId="0" xfId="35" applyFont="1" applyFill="1" applyAlignment="1">
      <alignment horizontal="center"/>
    </xf>
    <xf numFmtId="0" fontId="6" fillId="8" borderId="0" xfId="35" applyFont="1" applyFill="1" applyAlignment="1">
      <alignment horizontal="center" vertical="center"/>
    </xf>
    <xf numFmtId="0" fontId="9" fillId="8" borderId="0" xfId="35" applyFont="1" applyFill="1" applyAlignment="1"/>
    <xf numFmtId="0" fontId="33" fillId="7" borderId="15" xfId="36" applyFont="1" applyFill="1" applyBorder="1" applyAlignment="1">
      <alignment horizontal="center" vertical="center"/>
    </xf>
    <xf numFmtId="0" fontId="6" fillId="7" borderId="15" xfId="36" applyFont="1" applyFill="1" applyBorder="1" applyAlignment="1">
      <alignment horizontal="right" vertical="center" indent="1"/>
    </xf>
    <xf numFmtId="0" fontId="9" fillId="7" borderId="15" xfId="35" applyFont="1" applyFill="1" applyBorder="1" applyAlignment="1">
      <alignment horizontal="right" vertical="center" indent="1"/>
    </xf>
    <xf numFmtId="0" fontId="10" fillId="8" borderId="0" xfId="35" applyFont="1" applyFill="1" applyBorder="1" applyAlignment="1">
      <alignment horizontal="center" vertical="center"/>
    </xf>
    <xf numFmtId="0" fontId="4" fillId="7" borderId="14" xfId="36" applyFont="1" applyFill="1" applyBorder="1" applyAlignment="1">
      <alignment horizontal="center" vertical="center" wrapText="1"/>
    </xf>
    <xf numFmtId="0" fontId="9" fillId="8" borderId="53" xfId="34" applyFont="1" applyFill="1" applyBorder="1" applyAlignment="1">
      <alignment horizontal="center" vertical="center"/>
    </xf>
    <xf numFmtId="0" fontId="6" fillId="8" borderId="53" xfId="34" applyFont="1" applyFill="1" applyBorder="1" applyAlignment="1">
      <alignment horizontal="right" vertical="center" indent="1"/>
    </xf>
    <xf numFmtId="0" fontId="9" fillId="8" borderId="54" xfId="34" applyFont="1" applyFill="1" applyBorder="1" applyAlignment="1">
      <alignment horizontal="center" vertical="center"/>
    </xf>
    <xf numFmtId="0" fontId="6" fillId="8" borderId="14" xfId="34" applyFont="1" applyFill="1" applyBorder="1" applyAlignment="1">
      <alignment horizontal="center" vertical="center"/>
    </xf>
    <xf numFmtId="0" fontId="6" fillId="8" borderId="29" xfId="34" applyFont="1" applyFill="1" applyBorder="1" applyAlignment="1">
      <alignment horizontal="center" vertical="center"/>
    </xf>
    <xf numFmtId="0" fontId="6" fillId="8" borderId="47" xfId="34" applyFont="1" applyFill="1" applyBorder="1" applyAlignment="1">
      <alignment horizontal="center" vertical="center"/>
    </xf>
    <xf numFmtId="0" fontId="6" fillId="7" borderId="24" xfId="8" applyFont="1" applyFill="1" applyBorder="1">
      <alignment horizontal="center" vertical="center" wrapText="1"/>
    </xf>
    <xf numFmtId="0" fontId="6" fillId="7" borderId="25" xfId="8" applyFont="1" applyFill="1" applyBorder="1" applyAlignment="1">
      <alignment horizontal="center" vertical="center" wrapText="1"/>
    </xf>
    <xf numFmtId="0" fontId="33" fillId="7" borderId="129" xfId="0" applyFont="1" applyFill="1" applyBorder="1" applyAlignment="1">
      <alignment horizontal="left" vertical="center" wrapText="1"/>
    </xf>
    <xf numFmtId="0" fontId="5" fillId="7" borderId="120" xfId="0" applyFont="1" applyFill="1" applyBorder="1" applyAlignment="1">
      <alignment horizontal="center" vertical="center" wrapText="1" readingOrder="1"/>
    </xf>
    <xf numFmtId="49" fontId="5" fillId="7" borderId="120" xfId="0" applyNumberFormat="1" applyFont="1" applyFill="1" applyBorder="1" applyAlignment="1">
      <alignment horizontal="center" vertical="center" wrapText="1" readingOrder="1"/>
    </xf>
    <xf numFmtId="0" fontId="6" fillId="7" borderId="120" xfId="0" applyFont="1" applyFill="1" applyBorder="1" applyAlignment="1">
      <alignment horizontal="right" vertical="center" wrapText="1" readingOrder="2"/>
    </xf>
    <xf numFmtId="0" fontId="10" fillId="7" borderId="32" xfId="0" applyFont="1" applyFill="1" applyBorder="1" applyAlignment="1">
      <alignment horizontal="center" vertical="center" wrapText="1" readingOrder="2"/>
    </xf>
    <xf numFmtId="0" fontId="33" fillId="0" borderId="36" xfId="0" applyFont="1" applyBorder="1" applyAlignment="1">
      <alignment horizontal="left" vertical="center" wrapText="1" indent="1"/>
    </xf>
    <xf numFmtId="0" fontId="5" fillId="0" borderId="36" xfId="0" applyFont="1" applyBorder="1" applyAlignment="1">
      <alignment horizontal="center" vertical="top" wrapText="1" readingOrder="1"/>
    </xf>
    <xf numFmtId="49" fontId="5" fillId="0" borderId="36" xfId="0" applyNumberFormat="1" applyFont="1" applyBorder="1" applyAlignment="1">
      <alignment horizontal="center" vertical="center" wrapText="1" readingOrder="1"/>
    </xf>
    <xf numFmtId="0" fontId="6" fillId="0" borderId="36" xfId="0" applyFont="1" applyBorder="1" applyAlignment="1">
      <alignment horizontal="right" vertical="center" wrapText="1" indent="1" readingOrder="2"/>
    </xf>
    <xf numFmtId="0" fontId="33" fillId="7" borderId="120" xfId="0" applyFont="1" applyFill="1" applyBorder="1" applyAlignment="1">
      <alignment horizontal="left" vertical="center" wrapText="1" indent="1"/>
    </xf>
    <xf numFmtId="0" fontId="5" fillId="7" borderId="120" xfId="0" applyFont="1" applyFill="1" applyBorder="1" applyAlignment="1">
      <alignment horizontal="center" vertical="top" wrapText="1" readingOrder="1"/>
    </xf>
    <xf numFmtId="0" fontId="6" fillId="7" borderId="120" xfId="0" applyFont="1" applyFill="1" applyBorder="1" applyAlignment="1">
      <alignment horizontal="right" vertical="center" wrapText="1" indent="1" readingOrder="2"/>
    </xf>
    <xf numFmtId="0" fontId="6" fillId="8" borderId="22" xfId="11" applyFont="1" applyFill="1" applyBorder="1" applyAlignment="1">
      <alignment horizontal="center" vertical="center" wrapText="1"/>
    </xf>
    <xf numFmtId="0" fontId="15" fillId="8" borderId="22" xfId="30" applyFont="1" applyFill="1" applyBorder="1" applyAlignment="1">
      <alignment horizontal="center" vertical="center" wrapText="1" readingOrder="2"/>
    </xf>
    <xf numFmtId="0" fontId="15" fillId="7" borderId="22" xfId="30" applyFont="1" applyFill="1" applyBorder="1" applyAlignment="1">
      <alignment horizontal="center" vertical="center" wrapText="1" readingOrder="2"/>
    </xf>
    <xf numFmtId="0" fontId="6" fillId="7" borderId="23" xfId="11" applyFont="1" applyFill="1" applyBorder="1" applyAlignment="1">
      <alignment horizontal="center" vertical="center" wrapText="1"/>
    </xf>
    <xf numFmtId="0" fontId="25" fillId="7" borderId="52" xfId="16" applyFont="1" applyFill="1" applyBorder="1" applyAlignment="1">
      <alignment horizontal="center" vertical="center" wrapText="1" readingOrder="2"/>
    </xf>
    <xf numFmtId="0" fontId="25" fillId="7" borderId="21" xfId="16" applyFont="1" applyFill="1" applyBorder="1" applyAlignment="1">
      <alignment horizontal="center" vertical="center" wrapText="1" readingOrder="2"/>
    </xf>
    <xf numFmtId="0" fontId="6" fillId="8" borderId="130" xfId="11" applyFont="1" applyFill="1" applyBorder="1" applyAlignment="1">
      <alignment horizontal="center" vertical="center" wrapText="1" readingOrder="1"/>
    </xf>
    <xf numFmtId="3" fontId="6" fillId="8" borderId="130" xfId="15" applyNumberFormat="1" applyFont="1" applyFill="1" applyBorder="1">
      <alignment horizontal="right" vertical="center" indent="1"/>
    </xf>
    <xf numFmtId="164" fontId="6" fillId="8" borderId="130" xfId="15" applyNumberFormat="1" applyFont="1" applyFill="1" applyBorder="1">
      <alignment horizontal="right" vertical="center" indent="1"/>
    </xf>
    <xf numFmtId="3" fontId="9" fillId="8" borderId="130" xfId="33" applyNumberFormat="1" applyFont="1" applyFill="1" applyBorder="1" applyAlignment="1">
      <alignment horizontal="right" vertical="center" indent="1"/>
    </xf>
    <xf numFmtId="164" fontId="6" fillId="8" borderId="130" xfId="12" applyNumberFormat="1" applyFont="1" applyFill="1" applyBorder="1">
      <alignment horizontal="right" vertical="center" indent="1"/>
    </xf>
    <xf numFmtId="3" fontId="9" fillId="8" borderId="130" xfId="12" applyNumberFormat="1" applyFont="1" applyFill="1" applyBorder="1">
      <alignment horizontal="right" vertical="center" indent="1"/>
    </xf>
    <xf numFmtId="0" fontId="15" fillId="8" borderId="130" xfId="11" applyFont="1" applyFill="1" applyBorder="1" applyAlignment="1">
      <alignment horizontal="center" vertical="center" wrapText="1" readingOrder="2"/>
    </xf>
    <xf numFmtId="0" fontId="6" fillId="7" borderId="120" xfId="11" applyFont="1" applyFill="1" applyBorder="1" applyAlignment="1">
      <alignment horizontal="center" vertical="center" wrapText="1" readingOrder="1"/>
    </xf>
    <xf numFmtId="3" fontId="6" fillId="7" borderId="120" xfId="15" applyNumberFormat="1" applyFont="1" applyFill="1" applyBorder="1">
      <alignment horizontal="right" vertical="center" indent="1"/>
    </xf>
    <xf numFmtId="164" fontId="6" fillId="7" borderId="120" xfId="15" applyNumberFormat="1" applyFont="1" applyFill="1" applyBorder="1">
      <alignment horizontal="right" vertical="center" indent="1"/>
    </xf>
    <xf numFmtId="3" fontId="9" fillId="7" borderId="120" xfId="12" applyNumberFormat="1" applyFont="1" applyFill="1" applyBorder="1">
      <alignment horizontal="right" vertical="center" indent="1"/>
    </xf>
    <xf numFmtId="0" fontId="15" fillId="7" borderId="120" xfId="11" applyFont="1" applyFill="1" applyBorder="1" applyAlignment="1">
      <alignment horizontal="center" vertical="center" wrapText="1" readingOrder="2"/>
    </xf>
    <xf numFmtId="0" fontId="6" fillId="8" borderId="131" xfId="11" applyFont="1" applyFill="1" applyBorder="1" applyAlignment="1">
      <alignment horizontal="center" vertical="center" wrapText="1"/>
    </xf>
    <xf numFmtId="0" fontId="15" fillId="8" borderId="130" xfId="30" applyFont="1" applyFill="1" applyBorder="1" applyAlignment="1">
      <alignment horizontal="center" vertical="center" wrapText="1" readingOrder="2"/>
    </xf>
    <xf numFmtId="0" fontId="6" fillId="7" borderId="129" xfId="11" applyFont="1" applyFill="1" applyBorder="1" applyAlignment="1">
      <alignment horizontal="center" vertical="center" wrapText="1"/>
    </xf>
    <xf numFmtId="0" fontId="15" fillId="7" borderId="120" xfId="30" applyFont="1" applyFill="1" applyBorder="1" applyAlignment="1">
      <alignment horizontal="center" vertical="center" wrapText="1" readingOrder="2"/>
    </xf>
    <xf numFmtId="0" fontId="4" fillId="7" borderId="14" xfId="36" applyFont="1" applyFill="1" applyBorder="1" applyAlignment="1">
      <alignment horizontal="center" vertical="center" wrapText="1"/>
    </xf>
    <xf numFmtId="0" fontId="4" fillId="7" borderId="29" xfId="36" applyFont="1" applyFill="1" applyBorder="1" applyAlignment="1">
      <alignment horizontal="center" vertical="center" wrapText="1"/>
    </xf>
    <xf numFmtId="0" fontId="4" fillId="8" borderId="14" xfId="36" applyFont="1" applyFill="1" applyBorder="1" applyAlignment="1">
      <alignment horizontal="center" vertical="center" wrapText="1"/>
    </xf>
    <xf numFmtId="164" fontId="6" fillId="7" borderId="23" xfId="41" applyNumberFormat="1" applyFont="1" applyFill="1" applyBorder="1" applyAlignment="1">
      <alignment horizontal="right" vertical="center" indent="1"/>
    </xf>
    <xf numFmtId="164" fontId="9" fillId="7" borderId="23" xfId="41" applyNumberFormat="1" applyFont="1" applyFill="1" applyBorder="1" applyAlignment="1">
      <alignment horizontal="right" vertical="center" indent="1"/>
    </xf>
    <xf numFmtId="0" fontId="9" fillId="7" borderId="23" xfId="41" applyFont="1" applyFill="1" applyBorder="1" applyAlignment="1">
      <alignment horizontal="right" vertical="center" indent="1"/>
    </xf>
    <xf numFmtId="3" fontId="9" fillId="7" borderId="15" xfId="15" applyNumberFormat="1" applyFont="1" applyFill="1" applyBorder="1" applyAlignment="1">
      <alignment horizontal="right" vertical="center" indent="1"/>
    </xf>
    <xf numFmtId="3" fontId="9" fillId="7" borderId="29" xfId="15" applyNumberFormat="1" applyFont="1" applyFill="1" applyBorder="1" applyAlignment="1">
      <alignment horizontal="right" vertical="center" indent="1"/>
    </xf>
    <xf numFmtId="3" fontId="9" fillId="7" borderId="23" xfId="12" applyNumberFormat="1" applyFont="1" applyFill="1" applyBorder="1" applyAlignment="1">
      <alignment horizontal="right" vertical="center" indent="1"/>
    </xf>
    <xf numFmtId="3" fontId="9" fillId="8" borderId="37" xfId="12" applyNumberFormat="1" applyFont="1" applyFill="1" applyBorder="1" applyAlignment="1">
      <alignment horizontal="right" vertical="center" indent="1"/>
    </xf>
    <xf numFmtId="3" fontId="13" fillId="8" borderId="53" xfId="12" applyNumberFormat="1" applyFont="1" applyFill="1" applyBorder="1" applyAlignment="1">
      <alignment horizontal="right" vertical="center" indent="1"/>
    </xf>
    <xf numFmtId="3" fontId="13" fillId="8" borderId="14" xfId="12" applyNumberFormat="1" applyFont="1" applyFill="1" applyBorder="1" applyAlignment="1">
      <alignment horizontal="right" vertical="center" indent="1"/>
    </xf>
    <xf numFmtId="3" fontId="13" fillId="7" borderId="14" xfId="12" applyNumberFormat="1" applyFont="1" applyFill="1" applyBorder="1" applyAlignment="1">
      <alignment horizontal="right" vertical="center" indent="1"/>
    </xf>
    <xf numFmtId="3" fontId="13" fillId="7" borderId="36" xfId="12" applyNumberFormat="1" applyFont="1" applyFill="1" applyBorder="1" applyAlignment="1">
      <alignment horizontal="right" vertical="center" indent="1"/>
    </xf>
    <xf numFmtId="3" fontId="13" fillId="7" borderId="132" xfId="12" applyNumberFormat="1" applyFont="1" applyFill="1" applyBorder="1" applyAlignment="1">
      <alignment horizontal="right" vertical="center" indent="1"/>
    </xf>
    <xf numFmtId="3" fontId="13" fillId="7" borderId="133" xfId="12" applyNumberFormat="1" applyFont="1" applyFill="1" applyBorder="1" applyAlignment="1">
      <alignment horizontal="right" vertical="center" indent="1"/>
    </xf>
    <xf numFmtId="3" fontId="6" fillId="7" borderId="134" xfId="15" applyNumberFormat="1" applyFont="1" applyFill="1" applyBorder="1" applyAlignment="1">
      <alignment horizontal="right" vertical="center" indent="1"/>
    </xf>
    <xf numFmtId="3" fontId="6" fillId="7" borderId="115" xfId="15" applyNumberFormat="1" applyFont="1" applyFill="1" applyBorder="1" applyAlignment="1">
      <alignment horizontal="right" vertical="center" indent="1"/>
    </xf>
    <xf numFmtId="3" fontId="6" fillId="7" borderId="75" xfId="15" applyNumberFormat="1" applyFont="1" applyFill="1" applyBorder="1" applyAlignment="1">
      <alignment horizontal="right" vertical="center" indent="1"/>
    </xf>
    <xf numFmtId="3" fontId="9" fillId="8" borderId="87" xfId="15" applyNumberFormat="1" applyFont="1" applyFill="1" applyBorder="1" applyAlignment="1">
      <alignment horizontal="right" vertical="center" indent="1"/>
    </xf>
    <xf numFmtId="3" fontId="9" fillId="7" borderId="23" xfId="33" applyNumberFormat="1" applyFont="1" applyFill="1" applyBorder="1" applyAlignment="1">
      <alignment horizontal="right" vertical="center" indent="1"/>
    </xf>
    <xf numFmtId="164" fontId="6" fillId="7" borderId="23" xfId="12" applyNumberFormat="1" applyFont="1" applyFill="1" applyBorder="1">
      <alignment horizontal="right" vertical="center" indent="1"/>
    </xf>
    <xf numFmtId="165" fontId="6" fillId="7" borderId="24" xfId="15" applyNumberFormat="1" applyFont="1" applyFill="1" applyBorder="1" applyAlignment="1">
      <alignment horizontal="right" vertical="center" indent="1"/>
    </xf>
    <xf numFmtId="165" fontId="6" fillId="7" borderId="24" xfId="7" applyNumberFormat="1" applyFont="1" applyFill="1" applyBorder="1" applyAlignment="1">
      <alignment horizontal="right" vertical="center" indent="1"/>
    </xf>
    <xf numFmtId="3" fontId="6" fillId="7" borderId="24" xfId="15" applyNumberFormat="1" applyFont="1" applyFill="1" applyBorder="1" applyAlignment="1">
      <alignment horizontal="right" vertical="center" indent="1"/>
    </xf>
    <xf numFmtId="3" fontId="9" fillId="7" borderId="37" xfId="15" applyNumberFormat="1" applyFont="1" applyFill="1" applyBorder="1" applyAlignment="1">
      <alignment horizontal="right" vertical="center" indent="1"/>
    </xf>
    <xf numFmtId="0" fontId="37" fillId="8" borderId="23" xfId="11" applyFont="1" applyFill="1" applyBorder="1" applyAlignment="1">
      <alignment horizontal="center" vertical="center" wrapText="1"/>
    </xf>
    <xf numFmtId="3" fontId="6" fillId="8" borderId="32" xfId="15" applyNumberFormat="1" applyFont="1" applyFill="1" applyBorder="1" applyAlignment="1">
      <alignment horizontal="right" vertical="center" indent="1"/>
    </xf>
    <xf numFmtId="0" fontId="37" fillId="7" borderId="52" xfId="11" applyFont="1" applyFill="1" applyBorder="1" applyAlignment="1">
      <alignment horizontal="center" vertical="center" wrapText="1"/>
    </xf>
    <xf numFmtId="0" fontId="37" fillId="7" borderId="21" xfId="11" applyFont="1" applyFill="1" applyBorder="1" applyAlignment="1">
      <alignment horizontal="center" vertical="center" wrapText="1"/>
    </xf>
    <xf numFmtId="3" fontId="6" fillId="8" borderId="0" xfId="15" applyNumberFormat="1" applyFont="1" applyFill="1" applyBorder="1" applyAlignment="1">
      <alignment horizontal="right" vertical="center" indent="1"/>
    </xf>
    <xf numFmtId="3" fontId="9" fillId="8" borderId="0" xfId="15" applyNumberFormat="1" applyFont="1" applyFill="1" applyBorder="1" applyAlignment="1">
      <alignment horizontal="right" vertical="center" indent="1"/>
    </xf>
    <xf numFmtId="0" fontId="25" fillId="8" borderId="135" xfId="16" applyFont="1" applyFill="1" applyBorder="1" applyAlignment="1">
      <alignment horizontal="center" vertical="center" wrapText="1" readingOrder="2"/>
    </xf>
    <xf numFmtId="0" fontId="25" fillId="7" borderId="48" xfId="16" applyFont="1" applyFill="1" applyBorder="1" applyAlignment="1">
      <alignment horizontal="center" vertical="center" wrapText="1" readingOrder="2"/>
    </xf>
    <xf numFmtId="0" fontId="25" fillId="7" borderId="135" xfId="16" applyFont="1" applyFill="1" applyBorder="1" applyAlignment="1">
      <alignment horizontal="center" vertical="center" wrapText="1" readingOrder="2"/>
    </xf>
    <xf numFmtId="164" fontId="6" fillId="8" borderId="29" xfId="12" applyNumberFormat="1" applyFont="1" applyFill="1" applyBorder="1">
      <alignment horizontal="right" vertical="center" indent="1"/>
    </xf>
    <xf numFmtId="0" fontId="33" fillId="8" borderId="99" xfId="11" applyFont="1" applyFill="1" applyBorder="1">
      <alignment horizontal="left" vertical="center" wrapText="1" indent="1"/>
    </xf>
    <xf numFmtId="0" fontId="6" fillId="8" borderId="68" xfId="30" applyFont="1" applyFill="1" applyBorder="1">
      <alignment horizontal="right" vertical="center" wrapText="1" indent="1" readingOrder="2"/>
    </xf>
    <xf numFmtId="0" fontId="6" fillId="8" borderId="15" xfId="34" applyFont="1" applyFill="1" applyBorder="1" applyAlignment="1">
      <alignment horizontal="center" vertical="center"/>
    </xf>
    <xf numFmtId="0" fontId="4" fillId="7" borderId="14" xfId="36" applyFont="1" applyFill="1" applyBorder="1" applyAlignment="1">
      <alignment horizontal="center" vertical="center" wrapText="1"/>
    </xf>
    <xf numFmtId="0" fontId="4" fillId="8" borderId="14" xfId="36" applyFont="1" applyFill="1" applyBorder="1" applyAlignment="1">
      <alignment horizontal="center" vertical="center" wrapText="1"/>
    </xf>
    <xf numFmtId="0" fontId="10" fillId="8" borderId="0" xfId="35" applyFont="1" applyFill="1" applyBorder="1" applyAlignment="1">
      <alignment horizontal="center" vertical="center"/>
    </xf>
    <xf numFmtId="0" fontId="4" fillId="7" borderId="29" xfId="36" applyFont="1" applyFill="1" applyBorder="1" applyAlignment="1">
      <alignment horizontal="center" vertical="center" wrapText="1"/>
    </xf>
    <xf numFmtId="0" fontId="6" fillId="8" borderId="47" xfId="34" applyFont="1" applyFill="1" applyBorder="1" applyAlignment="1">
      <alignment horizontal="center" vertical="center"/>
    </xf>
    <xf numFmtId="0" fontId="6" fillId="8" borderId="47" xfId="34" applyFont="1" applyFill="1" applyBorder="1" applyAlignment="1">
      <alignment horizontal="right" vertical="center"/>
    </xf>
    <xf numFmtId="0" fontId="6" fillId="8" borderId="15" xfId="34" applyFont="1" applyFill="1" applyBorder="1" applyAlignment="1">
      <alignment horizontal="right" vertical="center"/>
    </xf>
    <xf numFmtId="0" fontId="6" fillId="8" borderId="14" xfId="34" applyFont="1" applyFill="1" applyBorder="1" applyAlignment="1">
      <alignment horizontal="right" vertical="center"/>
    </xf>
    <xf numFmtId="0" fontId="9" fillId="8" borderId="53" xfId="34" applyNumberFormat="1" applyFont="1" applyFill="1" applyBorder="1" applyAlignment="1">
      <alignment horizontal="center" vertical="center"/>
    </xf>
    <xf numFmtId="0" fontId="9" fillId="8" borderId="54" xfId="34" applyNumberFormat="1" applyFont="1" applyFill="1" applyBorder="1" applyAlignment="1">
      <alignment horizontal="center" vertical="center"/>
    </xf>
    <xf numFmtId="0" fontId="9" fillId="8" borderId="14" xfId="34" applyNumberFormat="1" applyFont="1" applyFill="1" applyBorder="1" applyAlignment="1">
      <alignment horizontal="center" vertical="center"/>
    </xf>
    <xf numFmtId="0" fontId="9" fillId="8" borderId="45" xfId="34" applyNumberFormat="1" applyFont="1" applyFill="1" applyBorder="1" applyAlignment="1">
      <alignment horizontal="center" vertical="center"/>
    </xf>
    <xf numFmtId="0" fontId="9" fillId="7" borderId="119" xfId="34" applyFont="1" applyFill="1" applyBorder="1" applyAlignment="1">
      <alignment horizontal="center" vertical="center"/>
    </xf>
    <xf numFmtId="0" fontId="6" fillId="7" borderId="119" xfId="34" applyFont="1" applyFill="1" applyBorder="1" applyAlignment="1">
      <alignment horizontal="right" vertical="center" indent="1"/>
    </xf>
    <xf numFmtId="0" fontId="9" fillId="7" borderId="118" xfId="34" applyFont="1" applyFill="1" applyBorder="1" applyAlignment="1">
      <alignment horizontal="center" vertical="center"/>
    </xf>
    <xf numFmtId="0" fontId="9" fillId="8" borderId="139" xfId="34" applyFont="1" applyFill="1" applyBorder="1" applyAlignment="1">
      <alignment horizontal="center" vertical="center"/>
    </xf>
    <xf numFmtId="0" fontId="6" fillId="8" borderId="139" xfId="34" applyFont="1" applyFill="1" applyBorder="1" applyAlignment="1">
      <alignment horizontal="right" vertical="center" indent="1"/>
    </xf>
    <xf numFmtId="0" fontId="9" fillId="8" borderId="140" xfId="34" applyFont="1" applyFill="1" applyBorder="1" applyAlignment="1">
      <alignment horizontal="center" vertical="center"/>
    </xf>
    <xf numFmtId="0" fontId="33" fillId="8" borderId="17" xfId="36" applyFont="1" applyFill="1" applyBorder="1" applyAlignment="1">
      <alignment horizontal="center" vertical="center"/>
    </xf>
    <xf numFmtId="0" fontId="6" fillId="8" borderId="72" xfId="36" applyFont="1" applyFill="1" applyBorder="1" applyAlignment="1">
      <alignment horizontal="right" vertical="center" indent="1"/>
    </xf>
    <xf numFmtId="0" fontId="9" fillId="8" borderId="17" xfId="35" applyFont="1" applyFill="1" applyBorder="1" applyAlignment="1">
      <alignment horizontal="right" vertical="center" indent="1"/>
    </xf>
    <xf numFmtId="0" fontId="6" fillId="7" borderId="14" xfId="36" applyFont="1" applyFill="1" applyBorder="1" applyAlignment="1">
      <alignment horizontal="right" vertical="center" indent="1"/>
    </xf>
    <xf numFmtId="0" fontId="33" fillId="7" borderId="119" xfId="36" applyFont="1" applyFill="1" applyBorder="1" applyAlignment="1">
      <alignment horizontal="center" vertical="center"/>
    </xf>
    <xf numFmtId="0" fontId="6" fillId="7" borderId="142" xfId="36" applyFont="1" applyFill="1" applyBorder="1" applyAlignment="1">
      <alignment horizontal="right" vertical="center" indent="1"/>
    </xf>
    <xf numFmtId="0" fontId="9" fillId="7" borderId="119" xfId="35" applyFont="1" applyFill="1" applyBorder="1" applyAlignment="1">
      <alignment horizontal="right" vertical="center" indent="1"/>
    </xf>
    <xf numFmtId="164" fontId="6" fillId="7" borderId="23" xfId="0" applyNumberFormat="1" applyFont="1" applyFill="1" applyBorder="1" applyAlignment="1">
      <alignment horizontal="right" vertical="center" indent="1"/>
    </xf>
    <xf numFmtId="164" fontId="9" fillId="7" borderId="23" xfId="0" applyNumberFormat="1" applyFont="1" applyFill="1" applyBorder="1" applyAlignment="1">
      <alignment horizontal="right" vertical="center" indent="1"/>
    </xf>
    <xf numFmtId="164" fontId="6" fillId="7" borderId="24" xfId="12" applyNumberFormat="1" applyFont="1" applyFill="1" applyBorder="1">
      <alignment horizontal="right" vertical="center" indent="1"/>
    </xf>
    <xf numFmtId="0" fontId="1" fillId="0" borderId="49" xfId="0" applyFont="1" applyBorder="1" applyAlignment="1">
      <alignment horizontal="center" vertical="center" wrapText="1" readingOrder="1"/>
    </xf>
    <xf numFmtId="0" fontId="2" fillId="0" borderId="144" xfId="0" applyFont="1" applyBorder="1" applyAlignment="1">
      <alignment horizontal="center" vertical="center" wrapText="1" readingOrder="1"/>
    </xf>
    <xf numFmtId="49" fontId="5" fillId="0" borderId="144" xfId="0" applyNumberFormat="1" applyFont="1" applyBorder="1" applyAlignment="1">
      <alignment horizontal="center" vertical="center" wrapText="1" readingOrder="1"/>
    </xf>
    <xf numFmtId="0" fontId="3" fillId="0" borderId="48" xfId="0" applyFont="1" applyBorder="1" applyAlignment="1">
      <alignment horizontal="center" vertical="center" wrapText="1" readingOrder="2"/>
    </xf>
    <xf numFmtId="0" fontId="33" fillId="7" borderId="144" xfId="0" applyFont="1" applyFill="1" applyBorder="1" applyAlignment="1">
      <alignment horizontal="left" vertical="center" wrapText="1"/>
    </xf>
    <xf numFmtId="0" fontId="5" fillId="7" borderId="144" xfId="0" applyFont="1" applyFill="1" applyBorder="1" applyAlignment="1">
      <alignment horizontal="center" vertical="center" wrapText="1" readingOrder="1"/>
    </xf>
    <xf numFmtId="49" fontId="5" fillId="7" borderId="144" xfId="0" applyNumberFormat="1" applyFont="1" applyFill="1" applyBorder="1" applyAlignment="1">
      <alignment horizontal="center" vertical="center" wrapText="1" readingOrder="1"/>
    </xf>
    <xf numFmtId="0" fontId="6" fillId="7" borderId="48" xfId="0" applyFont="1" applyFill="1" applyBorder="1" applyAlignment="1">
      <alignment horizontal="right" vertical="center" wrapText="1" readingOrder="2"/>
    </xf>
    <xf numFmtId="0" fontId="33" fillId="0" borderId="49" xfId="0" applyFont="1" applyBorder="1" applyAlignment="1">
      <alignment horizontal="left" vertical="center" wrapText="1"/>
    </xf>
    <xf numFmtId="0" fontId="5" fillId="0" borderId="144" xfId="0" applyFont="1" applyBorder="1" applyAlignment="1">
      <alignment horizontal="center" vertical="center" wrapText="1" readingOrder="1"/>
    </xf>
    <xf numFmtId="0" fontId="6" fillId="0" borderId="48" xfId="0" applyFont="1" applyBorder="1" applyAlignment="1">
      <alignment horizontal="right" vertical="center" wrapText="1" readingOrder="2"/>
    </xf>
    <xf numFmtId="0" fontId="33" fillId="7" borderId="49" xfId="0" applyFont="1" applyFill="1" applyBorder="1" applyAlignment="1">
      <alignment horizontal="left" vertical="center" wrapText="1"/>
    </xf>
    <xf numFmtId="0" fontId="33" fillId="7" borderId="49" xfId="0" applyFont="1" applyFill="1" applyBorder="1" applyAlignment="1">
      <alignment horizontal="left" vertical="center" wrapText="1" indent="1"/>
    </xf>
    <xf numFmtId="0" fontId="33" fillId="0" borderId="49" xfId="0" applyFont="1" applyBorder="1" applyAlignment="1">
      <alignment horizontal="left" vertical="center" wrapText="1" indent="1"/>
    </xf>
    <xf numFmtId="0" fontId="33" fillId="7" borderId="51" xfId="0" applyFont="1" applyFill="1" applyBorder="1" applyAlignment="1">
      <alignment horizontal="left" vertical="center" wrapText="1" indent="1"/>
    </xf>
    <xf numFmtId="0" fontId="5" fillId="7" borderId="145" xfId="0" applyFont="1" applyFill="1" applyBorder="1" applyAlignment="1">
      <alignment horizontal="center" vertical="center" wrapText="1" readingOrder="1"/>
    </xf>
    <xf numFmtId="49" fontId="5" fillId="7" borderId="145" xfId="0" applyNumberFormat="1" applyFont="1" applyFill="1" applyBorder="1" applyAlignment="1">
      <alignment horizontal="center" vertical="center" wrapText="1" readingOrder="1"/>
    </xf>
    <xf numFmtId="0" fontId="6" fillId="7" borderId="50" xfId="0" applyFont="1" applyFill="1" applyBorder="1" applyAlignment="1">
      <alignment horizontal="right" vertical="center" wrapText="1" readingOrder="2"/>
    </xf>
    <xf numFmtId="0" fontId="1" fillId="0" borderId="146" xfId="0" applyFont="1" applyBorder="1" applyAlignment="1">
      <alignment horizontal="center" vertical="center" wrapText="1" readingOrder="1"/>
    </xf>
    <xf numFmtId="0" fontId="2" fillId="0" borderId="147" xfId="0" applyFont="1" applyBorder="1" applyAlignment="1">
      <alignment horizontal="center" vertical="center" wrapText="1" readingOrder="1"/>
    </xf>
    <xf numFmtId="49" fontId="5" fillId="0" borderId="147" xfId="0" applyNumberFormat="1" applyFont="1" applyBorder="1" applyAlignment="1">
      <alignment horizontal="center" vertical="center" wrapText="1" readingOrder="1"/>
    </xf>
    <xf numFmtId="0" fontId="3" fillId="0" borderId="135" xfId="0" applyFont="1" applyBorder="1" applyAlignment="1">
      <alignment horizontal="center" vertical="center" wrapText="1" readingOrder="2"/>
    </xf>
    <xf numFmtId="0" fontId="33" fillId="8" borderId="22" xfId="0" applyFont="1" applyFill="1" applyBorder="1" applyAlignment="1">
      <alignment horizontal="left" vertical="center" wrapText="1"/>
    </xf>
    <xf numFmtId="0" fontId="5" fillId="8" borderId="22" xfId="0" applyFont="1" applyFill="1" applyBorder="1" applyAlignment="1">
      <alignment horizontal="center" vertical="center" wrapText="1" readingOrder="1"/>
    </xf>
    <xf numFmtId="49" fontId="5" fillId="8" borderId="22" xfId="0" applyNumberFormat="1" applyFont="1" applyFill="1" applyBorder="1" applyAlignment="1">
      <alignment horizontal="center" vertical="center" wrapText="1" readingOrder="1"/>
    </xf>
    <xf numFmtId="0" fontId="6" fillId="8" borderId="22" xfId="0" applyFont="1" applyFill="1" applyBorder="1" applyAlignment="1">
      <alignment horizontal="right" vertical="center" wrapText="1" readingOrder="2"/>
    </xf>
    <xf numFmtId="0" fontId="14" fillId="8" borderId="28" xfId="0" applyFont="1" applyFill="1" applyBorder="1" applyAlignment="1">
      <alignment horizontal="center" vertical="center"/>
    </xf>
    <xf numFmtId="0" fontId="6" fillId="7" borderId="24" xfId="7" applyFont="1" applyFill="1" applyBorder="1" applyAlignment="1">
      <alignment horizontal="center" vertical="center" wrapText="1"/>
    </xf>
    <xf numFmtId="0" fontId="6" fillId="7" borderId="24" xfId="8" applyFont="1" applyFill="1" applyBorder="1">
      <alignment horizontal="center" vertical="center" wrapText="1"/>
    </xf>
    <xf numFmtId="0" fontId="5" fillId="0" borderId="36" xfId="0" applyFont="1" applyBorder="1" applyAlignment="1">
      <alignment horizontal="center" vertical="center" wrapText="1" readingOrder="2"/>
    </xf>
    <xf numFmtId="0" fontId="14" fillId="8" borderId="28" xfId="0" applyFont="1" applyFill="1" applyBorder="1" applyAlignment="1">
      <alignment vertical="center"/>
    </xf>
    <xf numFmtId="0" fontId="10" fillId="8" borderId="28" xfId="0" applyFont="1" applyFill="1" applyBorder="1" applyAlignment="1">
      <alignment horizontal="center" vertical="center" wrapText="1"/>
    </xf>
    <xf numFmtId="0" fontId="6" fillId="8" borderId="21" xfId="7" applyFont="1" applyFill="1" applyBorder="1" applyAlignment="1">
      <alignment horizontal="center" vertical="center" wrapText="1" readingOrder="2"/>
    </xf>
    <xf numFmtId="0" fontId="6" fillId="7" borderId="32" xfId="8" applyFont="1" applyFill="1" applyBorder="1">
      <alignment horizontal="center" vertical="center" wrapText="1"/>
    </xf>
    <xf numFmtId="0" fontId="5" fillId="7" borderId="24" xfId="7" applyFont="1" applyFill="1" applyBorder="1" applyAlignment="1">
      <alignment horizontal="center" vertical="center" wrapText="1"/>
    </xf>
    <xf numFmtId="0" fontId="33" fillId="7" borderId="53" xfId="36" applyFont="1" applyFill="1" applyBorder="1" applyAlignment="1">
      <alignment horizontal="center" vertical="center"/>
    </xf>
    <xf numFmtId="0" fontId="6" fillId="7" borderId="53" xfId="36" applyFont="1" applyFill="1" applyBorder="1" applyAlignment="1">
      <alignment horizontal="right" vertical="center" indent="1"/>
    </xf>
    <xf numFmtId="0" fontId="9" fillId="7" borderId="53" xfId="35" applyFont="1" applyFill="1" applyBorder="1" applyAlignment="1">
      <alignment horizontal="right" vertical="center" indent="1"/>
    </xf>
    <xf numFmtId="0" fontId="33" fillId="7" borderId="29" xfId="36" applyFont="1" applyFill="1" applyBorder="1" applyAlignment="1">
      <alignment horizontal="center" vertical="center"/>
    </xf>
    <xf numFmtId="0" fontId="6" fillId="7" borderId="29" xfId="36" applyFont="1" applyFill="1" applyBorder="1" applyAlignment="1">
      <alignment horizontal="right" vertical="center" indent="1"/>
    </xf>
    <xf numFmtId="0" fontId="9" fillId="7" borderId="29" xfId="35" applyFont="1" applyFill="1" applyBorder="1" applyAlignment="1">
      <alignment horizontal="right" vertical="center" indent="1"/>
    </xf>
    <xf numFmtId="0" fontId="5" fillId="8" borderId="32" xfId="11" applyFont="1" applyFill="1" applyBorder="1" applyAlignment="1">
      <alignment horizontal="center" vertical="center" wrapText="1" readingOrder="1"/>
    </xf>
    <xf numFmtId="0" fontId="5" fillId="7" borderId="32" xfId="30" applyFont="1" applyFill="1" applyBorder="1" applyAlignment="1">
      <alignment horizontal="center" vertical="center" wrapText="1" readingOrder="1"/>
    </xf>
    <xf numFmtId="0" fontId="14" fillId="8" borderId="28" xfId="0" applyFont="1" applyFill="1" applyBorder="1" applyAlignment="1">
      <alignment horizontal="center" vertical="center" wrapText="1"/>
    </xf>
    <xf numFmtId="0" fontId="14" fillId="8" borderId="28" xfId="0" applyFont="1" applyFill="1" applyBorder="1" applyAlignment="1">
      <alignment horizontal="center" vertical="center"/>
    </xf>
    <xf numFmtId="0" fontId="6" fillId="7" borderId="22" xfId="11" applyFont="1" applyFill="1" applyBorder="1" applyAlignment="1">
      <alignment horizontal="left" vertical="center" wrapText="1" indent="2" readingOrder="2"/>
    </xf>
    <xf numFmtId="0" fontId="6" fillId="7" borderId="23" xfId="11" applyFont="1" applyFill="1" applyBorder="1" applyAlignment="1">
      <alignment horizontal="left" vertical="center" wrapText="1" indent="2" readingOrder="2"/>
    </xf>
    <xf numFmtId="1" fontId="19" fillId="7" borderId="52" xfId="22" applyFont="1" applyFill="1" applyBorder="1" applyAlignment="1">
      <alignment horizontal="right" vertical="center" wrapText="1" indent="1"/>
    </xf>
    <xf numFmtId="1" fontId="19" fillId="7" borderId="31" xfId="22" applyFont="1" applyFill="1" applyBorder="1" applyAlignment="1">
      <alignment horizontal="right" vertical="center" wrapText="1" indent="1"/>
    </xf>
    <xf numFmtId="1" fontId="19" fillId="7" borderId="37" xfId="22" applyFont="1" applyFill="1" applyBorder="1" applyAlignment="1">
      <alignment horizontal="right" vertical="center" wrapText="1" indent="1"/>
    </xf>
    <xf numFmtId="0" fontId="6" fillId="8" borderId="35" xfId="11" applyFont="1" applyFill="1" applyBorder="1" applyAlignment="1">
      <alignment vertical="center" wrapText="1" readingOrder="1"/>
    </xf>
    <xf numFmtId="0" fontId="6" fillId="8" borderId="31" xfId="11" applyFont="1" applyFill="1" applyBorder="1" applyAlignment="1">
      <alignment vertical="center" wrapText="1" readingOrder="1"/>
    </xf>
    <xf numFmtId="0" fontId="6" fillId="8" borderId="21" xfId="11" applyFont="1" applyFill="1" applyBorder="1" applyAlignment="1">
      <alignment vertical="center" wrapText="1" readingOrder="1"/>
    </xf>
    <xf numFmtId="1" fontId="19" fillId="8" borderId="35" xfId="22" applyFont="1" applyFill="1" applyBorder="1" applyAlignment="1">
      <alignment horizontal="center" vertical="center" wrapText="1"/>
    </xf>
    <xf numFmtId="1" fontId="19" fillId="8" borderId="31" xfId="22" applyFont="1" applyFill="1" applyBorder="1" applyAlignment="1">
      <alignment horizontal="center" vertical="center" wrapText="1"/>
    </xf>
    <xf numFmtId="1" fontId="19" fillId="8" borderId="21" xfId="22" applyFont="1" applyFill="1" applyBorder="1" applyAlignment="1">
      <alignment horizontal="center" vertical="center" wrapText="1"/>
    </xf>
    <xf numFmtId="0" fontId="6" fillId="7" borderId="22" xfId="11" applyFont="1" applyFill="1" applyBorder="1" applyAlignment="1">
      <alignment horizontal="left" vertical="center" wrapText="1" indent="1" readingOrder="2"/>
    </xf>
    <xf numFmtId="1" fontId="19" fillId="7" borderId="21" xfId="22" applyFont="1" applyFill="1" applyBorder="1" applyAlignment="1">
      <alignment horizontal="right" vertical="center" wrapText="1" indent="1"/>
    </xf>
    <xf numFmtId="0" fontId="6" fillId="8" borderId="22" xfId="11" applyFont="1" applyFill="1" applyBorder="1" applyAlignment="1">
      <alignment horizontal="left" vertical="center" wrapText="1" indent="2" readingOrder="2"/>
    </xf>
    <xf numFmtId="1" fontId="19" fillId="8" borderId="52" xfId="22" applyFont="1" applyFill="1" applyBorder="1" applyAlignment="1">
      <alignment horizontal="right" vertical="center" wrapText="1" indent="1"/>
    </xf>
    <xf numFmtId="1" fontId="19" fillId="8" borderId="31" xfId="22" applyFont="1" applyFill="1" applyBorder="1" applyAlignment="1">
      <alignment horizontal="right" vertical="center" wrapText="1" indent="1"/>
    </xf>
    <xf numFmtId="1" fontId="19" fillId="8" borderId="21" xfId="22" applyFont="1" applyFill="1" applyBorder="1" applyAlignment="1">
      <alignment horizontal="right" vertical="center" wrapText="1" indent="1"/>
    </xf>
    <xf numFmtId="0" fontId="34" fillId="8" borderId="0" xfId="1" applyFont="1" applyFill="1" applyAlignment="1">
      <alignment horizontal="center" vertical="center" wrapText="1"/>
    </xf>
    <xf numFmtId="0" fontId="34" fillId="8" borderId="0" xfId="1" applyFont="1" applyFill="1" applyAlignment="1">
      <alignment horizontal="center" vertical="center"/>
    </xf>
    <xf numFmtId="0" fontId="10" fillId="8" borderId="0" xfId="2" applyFont="1" applyFill="1" applyAlignment="1">
      <alignment horizontal="center" vertical="center" wrapText="1"/>
    </xf>
    <xf numFmtId="0" fontId="10" fillId="8" borderId="0" xfId="2" applyFont="1" applyFill="1" applyAlignment="1">
      <alignment horizontal="center" vertical="center"/>
    </xf>
    <xf numFmtId="0" fontId="15" fillId="8" borderId="0" xfId="2" applyFont="1" applyFill="1" applyAlignment="1">
      <alignment horizontal="center" vertical="center"/>
    </xf>
    <xf numFmtId="1" fontId="25" fillId="7" borderId="33" xfId="22" applyFont="1" applyFill="1" applyBorder="1" applyAlignment="1">
      <alignment horizontal="left" vertical="center" wrapText="1" indent="1"/>
    </xf>
    <xf numFmtId="0" fontId="12" fillId="7" borderId="101" xfId="8" applyFont="1" applyFill="1" applyBorder="1" applyAlignment="1">
      <alignment horizontal="right" vertical="center" wrapText="1" indent="1"/>
    </xf>
    <xf numFmtId="0" fontId="12" fillId="7" borderId="102" xfId="8" applyFont="1" applyFill="1" applyBorder="1" applyAlignment="1">
      <alignment horizontal="right" vertical="center" wrapText="1" indent="1"/>
    </xf>
    <xf numFmtId="0" fontId="6" fillId="7" borderId="35" xfId="8" applyFont="1" applyFill="1" applyBorder="1" applyAlignment="1">
      <alignment horizontal="center" vertical="center" wrapText="1"/>
    </xf>
    <xf numFmtId="0" fontId="6" fillId="7" borderId="31" xfId="8" applyFont="1" applyFill="1" applyBorder="1" applyAlignment="1">
      <alignment horizontal="center" vertical="center" wrapText="1"/>
    </xf>
    <xf numFmtId="1" fontId="15" fillId="7" borderId="35" xfId="22" applyFont="1" applyFill="1" applyBorder="1" applyAlignment="1">
      <alignment horizontal="center" vertical="center"/>
    </xf>
    <xf numFmtId="1" fontId="15" fillId="7" borderId="31" xfId="22" applyFont="1" applyFill="1" applyBorder="1" applyAlignment="1">
      <alignment horizontal="center" vertical="center"/>
    </xf>
    <xf numFmtId="0" fontId="6" fillId="7" borderId="22" xfId="11" applyFont="1" applyFill="1" applyBorder="1" applyAlignment="1">
      <alignment horizontal="left" vertical="center" wrapText="1" readingOrder="1"/>
    </xf>
    <xf numFmtId="1" fontId="12" fillId="7" borderId="22" xfId="22" applyFont="1" applyFill="1" applyBorder="1" applyAlignment="1">
      <alignment horizontal="right" vertical="center" wrapText="1" indent="1"/>
    </xf>
    <xf numFmtId="0" fontId="6" fillId="8" borderId="22" xfId="11" applyFont="1" applyFill="1" applyBorder="1" applyAlignment="1">
      <alignment horizontal="left" vertical="center" wrapText="1" readingOrder="1"/>
    </xf>
    <xf numFmtId="1" fontId="12" fillId="8" borderId="22" xfId="22" applyFont="1" applyFill="1" applyBorder="1" applyAlignment="1">
      <alignment horizontal="right" vertical="center" wrapText="1" indent="1"/>
    </xf>
    <xf numFmtId="0" fontId="6" fillId="7" borderId="52" xfId="11" applyFont="1" applyFill="1" applyBorder="1" applyAlignment="1">
      <alignment horizontal="left" vertical="center" wrapText="1" readingOrder="1"/>
    </xf>
    <xf numFmtId="0" fontId="6" fillId="7" borderId="31" xfId="11" applyFont="1" applyFill="1" applyBorder="1" applyAlignment="1">
      <alignment horizontal="left" vertical="center" wrapText="1" readingOrder="1"/>
    </xf>
    <xf numFmtId="0" fontId="6" fillId="7" borderId="37" xfId="11" applyFont="1" applyFill="1" applyBorder="1" applyAlignment="1">
      <alignment horizontal="left" vertical="center" wrapText="1" readingOrder="1"/>
    </xf>
    <xf numFmtId="1" fontId="12" fillId="7" borderId="23" xfId="22" applyFont="1" applyFill="1" applyBorder="1" applyAlignment="1">
      <alignment horizontal="right" vertical="center" wrapText="1" indent="1"/>
    </xf>
    <xf numFmtId="0" fontId="6" fillId="8" borderId="21" xfId="11" applyFont="1" applyFill="1" applyBorder="1" applyAlignment="1">
      <alignment horizontal="left" vertical="center" wrapText="1" readingOrder="1"/>
    </xf>
    <xf numFmtId="1" fontId="12" fillId="8" borderId="21" xfId="22" applyFont="1" applyFill="1" applyBorder="1" applyAlignment="1">
      <alignment horizontal="right" vertical="center" wrapText="1" indent="1"/>
    </xf>
    <xf numFmtId="0" fontId="19" fillId="7" borderId="34" xfId="8" applyFont="1" applyFill="1" applyBorder="1" applyAlignment="1">
      <alignment horizontal="right" vertical="center" wrapText="1" indent="1"/>
    </xf>
    <xf numFmtId="1" fontId="20" fillId="7" borderId="38" xfId="6" applyFont="1" applyFill="1" applyBorder="1">
      <alignment horizontal="left" vertical="center" wrapText="1"/>
    </xf>
    <xf numFmtId="1" fontId="20" fillId="7" borderId="103" xfId="6" applyFont="1" applyFill="1" applyBorder="1">
      <alignment horizontal="left" vertical="center" wrapText="1"/>
    </xf>
    <xf numFmtId="0" fontId="6" fillId="7" borderId="24" xfId="7" applyFont="1" applyFill="1" applyBorder="1" applyAlignment="1">
      <alignment horizontal="center" vertical="center" wrapText="1"/>
    </xf>
    <xf numFmtId="0" fontId="6" fillId="7" borderId="24" xfId="8" applyFont="1" applyFill="1" applyBorder="1" applyAlignment="1">
      <alignment horizontal="center" vertical="center" wrapText="1"/>
    </xf>
    <xf numFmtId="0" fontId="6" fillId="7" borderId="39" xfId="9" applyFont="1" applyFill="1" applyBorder="1">
      <alignment horizontal="right" vertical="center" wrapText="1"/>
    </xf>
    <xf numFmtId="0" fontId="6" fillId="7" borderId="105" xfId="9" applyFont="1" applyFill="1" applyBorder="1">
      <alignment horizontal="right" vertical="center" wrapText="1"/>
    </xf>
    <xf numFmtId="1" fontId="20" fillId="7" borderId="40" xfId="6" applyFont="1" applyFill="1" applyBorder="1">
      <alignment horizontal="left" vertical="center" wrapText="1"/>
    </xf>
    <xf numFmtId="0" fontId="6" fillId="7" borderId="41" xfId="9" applyFont="1" applyFill="1" applyBorder="1">
      <alignment horizontal="right" vertical="center" wrapText="1"/>
    </xf>
    <xf numFmtId="0" fontId="39" fillId="7" borderId="12" xfId="0" applyFont="1" applyFill="1" applyBorder="1" applyAlignment="1">
      <alignment horizontal="center" vertical="top" wrapText="1" readingOrder="1"/>
    </xf>
    <xf numFmtId="0" fontId="39" fillId="7" borderId="13" xfId="0" applyFont="1" applyFill="1" applyBorder="1" applyAlignment="1">
      <alignment horizontal="center" vertical="top" wrapText="1" readingOrder="1"/>
    </xf>
    <xf numFmtId="0" fontId="34" fillId="8" borderId="0" xfId="17" applyFont="1" applyFill="1" applyAlignment="1">
      <alignment horizontal="center" vertical="center"/>
    </xf>
    <xf numFmtId="0" fontId="10" fillId="8" borderId="0" xfId="19" applyFont="1" applyFill="1" applyAlignment="1">
      <alignment horizontal="center" vertical="center"/>
    </xf>
    <xf numFmtId="1" fontId="5" fillId="7" borderId="38" xfId="6" applyFont="1" applyFill="1" applyBorder="1">
      <alignment horizontal="left" vertical="center" wrapText="1"/>
    </xf>
    <xf numFmtId="1" fontId="5" fillId="7" borderId="103" xfId="6" applyFont="1" applyFill="1" applyBorder="1">
      <alignment horizontal="left" vertical="center" wrapText="1"/>
    </xf>
    <xf numFmtId="0" fontId="15" fillId="7" borderId="24" xfId="7" applyFont="1" applyFill="1" applyBorder="1" applyAlignment="1">
      <alignment horizontal="center" vertical="center" wrapText="1"/>
    </xf>
    <xf numFmtId="0" fontId="15" fillId="7" borderId="24" xfId="8" applyFont="1" applyFill="1" applyBorder="1" applyAlignment="1">
      <alignment horizontal="center" vertical="center" wrapText="1"/>
    </xf>
    <xf numFmtId="0" fontId="15" fillId="7" borderId="39" xfId="9" applyFont="1" applyFill="1" applyBorder="1">
      <alignment horizontal="right" vertical="center" wrapText="1"/>
    </xf>
    <xf numFmtId="0" fontId="15" fillId="7" borderId="105" xfId="9" applyFont="1" applyFill="1" applyBorder="1">
      <alignment horizontal="right" vertical="center" wrapText="1"/>
    </xf>
    <xf numFmtId="0" fontId="23" fillId="0" borderId="92" xfId="4" applyFont="1" applyBorder="1" applyAlignment="1">
      <alignment horizontal="right" vertical="center" readingOrder="2"/>
    </xf>
    <xf numFmtId="0" fontId="9" fillId="0" borderId="0" xfId="4" applyFont="1" applyAlignment="1">
      <alignment horizontal="left" vertical="center"/>
    </xf>
    <xf numFmtId="0" fontId="15" fillId="7" borderId="26" xfId="8" applyFont="1" applyFill="1" applyBorder="1" applyAlignment="1">
      <alignment horizontal="center" vertical="center" wrapText="1"/>
    </xf>
    <xf numFmtId="0" fontId="15" fillId="7" borderId="27" xfId="8" applyFont="1" applyFill="1" applyBorder="1" applyAlignment="1">
      <alignment horizontal="center" vertical="center" wrapText="1"/>
    </xf>
    <xf numFmtId="0" fontId="15" fillId="7" borderId="25" xfId="8" applyFont="1" applyFill="1" applyBorder="1" applyAlignment="1">
      <alignment horizontal="center" vertical="center" wrapText="1"/>
    </xf>
    <xf numFmtId="0" fontId="15" fillId="7" borderId="25" xfId="7" applyFont="1" applyFill="1" applyBorder="1" applyAlignment="1">
      <alignment horizontal="center" vertical="center" wrapText="1"/>
    </xf>
    <xf numFmtId="0" fontId="15" fillId="7" borderId="26" xfId="7" applyFont="1" applyFill="1" applyBorder="1" applyAlignment="1">
      <alignment horizontal="center" vertical="center" wrapText="1"/>
    </xf>
    <xf numFmtId="0" fontId="15" fillId="7" borderId="27" xfId="7" applyFont="1" applyFill="1" applyBorder="1" applyAlignment="1">
      <alignment horizontal="center" vertical="center" wrapText="1"/>
    </xf>
    <xf numFmtId="1" fontId="5" fillId="7" borderId="40" xfId="6" applyFont="1" applyFill="1" applyBorder="1">
      <alignment horizontal="left" vertical="center" wrapText="1"/>
    </xf>
    <xf numFmtId="0" fontId="15" fillId="7" borderId="41" xfId="9" applyFont="1" applyFill="1" applyBorder="1">
      <alignment horizontal="right" vertical="center" wrapText="1"/>
    </xf>
    <xf numFmtId="0" fontId="6" fillId="8" borderId="35" xfId="11" applyFont="1" applyFill="1" applyBorder="1" applyAlignment="1">
      <alignment horizontal="center" vertical="center" wrapText="1"/>
    </xf>
    <xf numFmtId="0" fontId="6" fillId="8" borderId="31" xfId="11" applyFont="1" applyFill="1" applyBorder="1" applyAlignment="1">
      <alignment horizontal="center" vertical="center" wrapText="1"/>
    </xf>
    <xf numFmtId="0" fontId="6" fillId="8" borderId="37" xfId="11" applyFont="1" applyFill="1" applyBorder="1" applyAlignment="1">
      <alignment horizontal="center" vertical="center" wrapText="1"/>
    </xf>
    <xf numFmtId="0" fontId="12" fillId="8" borderId="35" xfId="16" applyFont="1" applyFill="1" applyBorder="1" applyAlignment="1">
      <alignment horizontal="center" vertical="center" wrapText="1" readingOrder="2"/>
    </xf>
    <xf numFmtId="0" fontId="12" fillId="8" borderId="31" xfId="16" applyFont="1" applyFill="1" applyBorder="1" applyAlignment="1">
      <alignment horizontal="center" vertical="center" wrapText="1" readingOrder="2"/>
    </xf>
    <xf numFmtId="0" fontId="12" fillId="8" borderId="37" xfId="16" applyFont="1" applyFill="1" applyBorder="1" applyAlignment="1">
      <alignment horizontal="center" vertical="center" wrapText="1" readingOrder="2"/>
    </xf>
    <xf numFmtId="0" fontId="6" fillId="7" borderId="22" xfId="11" applyFont="1" applyFill="1" applyBorder="1">
      <alignment horizontal="left" vertical="center" wrapText="1" indent="1"/>
    </xf>
    <xf numFmtId="0" fontId="25" fillId="7" borderId="22" xfId="16" applyFont="1" applyFill="1" applyBorder="1">
      <alignment horizontal="right" vertical="center" wrapText="1" indent="1" readingOrder="2"/>
    </xf>
    <xf numFmtId="0" fontId="6" fillId="8" borderId="22" xfId="11" applyFont="1" applyFill="1" applyBorder="1">
      <alignment horizontal="left" vertical="center" wrapText="1" indent="1"/>
    </xf>
    <xf numFmtId="0" fontId="25" fillId="8" borderId="22" xfId="16" applyFont="1" applyFill="1" applyBorder="1">
      <alignment horizontal="right" vertical="center" wrapText="1" indent="1" readingOrder="2"/>
    </xf>
    <xf numFmtId="0" fontId="6" fillId="7" borderId="52" xfId="11" applyFont="1" applyFill="1" applyBorder="1">
      <alignment horizontal="left" vertical="center" wrapText="1" indent="1"/>
    </xf>
    <xf numFmtId="0" fontId="25" fillId="7" borderId="52" xfId="16" applyFont="1" applyFill="1" applyBorder="1">
      <alignment horizontal="right" vertical="center" wrapText="1" indent="1" readingOrder="2"/>
    </xf>
    <xf numFmtId="0" fontId="6" fillId="8" borderId="52" xfId="11" applyFont="1" applyFill="1" applyBorder="1">
      <alignment horizontal="left" vertical="center" wrapText="1" indent="1"/>
    </xf>
    <xf numFmtId="0" fontId="25" fillId="8" borderId="52" xfId="16" applyFont="1" applyFill="1" applyBorder="1">
      <alignment horizontal="right" vertical="center" wrapText="1" indent="1" readingOrder="2"/>
    </xf>
    <xf numFmtId="0" fontId="34" fillId="8" borderId="0" xfId="17" applyFont="1" applyFill="1" applyAlignment="1">
      <alignment horizontal="center"/>
    </xf>
    <xf numFmtId="0" fontId="10" fillId="8" borderId="0" xfId="19" applyFont="1" applyFill="1" applyAlignment="1">
      <alignment horizontal="center"/>
    </xf>
    <xf numFmtId="0" fontId="6" fillId="8" borderId="21" xfId="11" applyFont="1" applyFill="1" applyBorder="1">
      <alignment horizontal="left" vertical="center" wrapText="1" indent="1"/>
    </xf>
    <xf numFmtId="0" fontId="25" fillId="8" borderId="21" xfId="16" applyFont="1" applyFill="1" applyBorder="1">
      <alignment horizontal="right" vertical="center" wrapText="1" indent="1" readingOrder="2"/>
    </xf>
    <xf numFmtId="0" fontId="34" fillId="8" borderId="0" xfId="17" applyFont="1" applyFill="1" applyAlignment="1">
      <alignment horizontal="center" wrapText="1"/>
    </xf>
    <xf numFmtId="0" fontId="10" fillId="8" borderId="0" xfId="19" applyFont="1" applyFill="1" applyAlignment="1">
      <alignment horizontal="center" wrapText="1"/>
    </xf>
    <xf numFmtId="0" fontId="5" fillId="7" borderId="61" xfId="8" applyFont="1" applyFill="1" applyBorder="1" applyAlignment="1">
      <alignment horizontal="center" vertical="center" wrapText="1" readingOrder="1"/>
    </xf>
    <xf numFmtId="0" fontId="5" fillId="7" borderId="63" xfId="8" applyFont="1" applyFill="1" applyBorder="1" applyAlignment="1">
      <alignment horizontal="center" vertical="center" wrapText="1" readingOrder="1"/>
    </xf>
    <xf numFmtId="0" fontId="6" fillId="7" borderId="70" xfId="8" applyFont="1" applyFill="1" applyBorder="1">
      <alignment horizontal="center" vertical="center" wrapText="1"/>
    </xf>
    <xf numFmtId="0" fontId="6" fillId="7" borderId="24" xfId="8" applyFont="1" applyFill="1" applyBorder="1">
      <alignment horizontal="center" vertical="center" wrapText="1"/>
    </xf>
    <xf numFmtId="0" fontId="6" fillId="7" borderId="71" xfId="8" applyFont="1" applyFill="1" applyBorder="1">
      <alignment horizontal="center" vertical="center" wrapText="1"/>
    </xf>
    <xf numFmtId="0" fontId="25" fillId="7" borderId="62" xfId="8" applyFont="1" applyFill="1" applyBorder="1" applyAlignment="1">
      <alignment horizontal="center" vertical="center" wrapText="1" readingOrder="1"/>
    </xf>
    <xf numFmtId="0" fontId="25" fillId="7" borderId="64" xfId="8" applyFont="1" applyFill="1" applyBorder="1" applyAlignment="1">
      <alignment horizontal="center" vertical="center" wrapText="1" readingOrder="1"/>
    </xf>
    <xf numFmtId="0" fontId="6" fillId="8" borderId="44" xfId="11" applyFont="1" applyFill="1" applyBorder="1">
      <alignment horizontal="left" vertical="center" wrapText="1" indent="1"/>
    </xf>
    <xf numFmtId="0" fontId="15" fillId="8" borderId="45" xfId="16" applyFont="1" applyFill="1" applyBorder="1">
      <alignment horizontal="right" vertical="center" wrapText="1" indent="1" readingOrder="2"/>
    </xf>
    <xf numFmtId="0" fontId="6" fillId="7" borderId="44" xfId="11" applyFont="1" applyFill="1" applyBorder="1">
      <alignment horizontal="left" vertical="center" wrapText="1" indent="1"/>
    </xf>
    <xf numFmtId="0" fontId="6" fillId="7" borderId="65" xfId="11" applyFont="1" applyFill="1" applyBorder="1">
      <alignment horizontal="left" vertical="center" wrapText="1" indent="1"/>
    </xf>
    <xf numFmtId="0" fontId="15" fillId="7" borderId="45" xfId="16" applyFont="1" applyFill="1" applyBorder="1">
      <alignment horizontal="right" vertical="center" wrapText="1" indent="1" readingOrder="2"/>
    </xf>
    <xf numFmtId="0" fontId="15" fillId="7" borderId="66" xfId="16" applyFont="1" applyFill="1" applyBorder="1">
      <alignment horizontal="right" vertical="center" wrapText="1" indent="1" readingOrder="2"/>
    </xf>
    <xf numFmtId="0" fontId="6" fillId="8" borderId="56" xfId="7" applyFont="1" applyFill="1" applyBorder="1" applyAlignment="1">
      <alignment horizontal="center" vertical="center"/>
    </xf>
    <xf numFmtId="0" fontId="6" fillId="8" borderId="44" xfId="7" applyFont="1" applyFill="1" applyBorder="1" applyAlignment="1">
      <alignment horizontal="center" vertical="center"/>
    </xf>
    <xf numFmtId="0" fontId="6" fillId="8" borderId="46" xfId="7" applyFont="1" applyFill="1" applyBorder="1" applyAlignment="1">
      <alignment horizontal="center" vertical="center"/>
    </xf>
    <xf numFmtId="0" fontId="25" fillId="8" borderId="67" xfId="7" applyFont="1" applyFill="1" applyBorder="1" applyAlignment="1">
      <alignment horizontal="center" vertical="center"/>
    </xf>
    <xf numFmtId="0" fontId="25" fillId="8" borderId="68" xfId="7" applyFont="1" applyFill="1" applyBorder="1" applyAlignment="1">
      <alignment horizontal="center" vertical="center"/>
    </xf>
    <xf numFmtId="0" fontId="25" fillId="8" borderId="69" xfId="7" applyFont="1" applyFill="1" applyBorder="1" applyAlignment="1">
      <alignment horizontal="center" vertical="center"/>
    </xf>
    <xf numFmtId="0" fontId="6" fillId="8" borderId="42" xfId="11" applyFont="1" applyFill="1" applyBorder="1">
      <alignment horizontal="left" vertical="center" wrapText="1" indent="1"/>
    </xf>
    <xf numFmtId="0" fontId="15" fillId="8" borderId="43" xfId="16" applyFont="1" applyFill="1" applyBorder="1">
      <alignment horizontal="right" vertical="center" wrapText="1" indent="1" readingOrder="2"/>
    </xf>
    <xf numFmtId="0" fontId="20" fillId="7" borderId="36" xfId="8" applyFont="1" applyFill="1" applyBorder="1" applyAlignment="1">
      <alignment horizontal="center" vertical="center" wrapText="1"/>
    </xf>
    <xf numFmtId="0" fontId="20" fillId="7" borderId="23" xfId="8" applyFont="1" applyFill="1" applyBorder="1" applyAlignment="1">
      <alignment horizontal="center" vertical="center" wrapText="1"/>
    </xf>
    <xf numFmtId="0" fontId="6" fillId="7" borderId="32" xfId="7" applyFont="1" applyFill="1" applyBorder="1" applyAlignment="1">
      <alignment horizontal="center" vertical="center"/>
    </xf>
    <xf numFmtId="0" fontId="6" fillId="7" borderId="32" xfId="8" applyFont="1" applyFill="1" applyBorder="1">
      <alignment horizontal="center" vertical="center" wrapText="1"/>
    </xf>
    <xf numFmtId="1" fontId="6" fillId="7" borderId="36" xfId="22" applyFont="1" applyFill="1" applyBorder="1" applyAlignment="1">
      <alignment horizontal="center" vertical="center" wrapText="1"/>
    </xf>
    <xf numFmtId="1" fontId="6" fillId="7" borderId="23" xfId="22" applyFont="1" applyFill="1" applyBorder="1" applyAlignment="1">
      <alignment horizontal="center" vertical="center" wrapText="1"/>
    </xf>
    <xf numFmtId="0" fontId="20" fillId="7" borderId="35" xfId="8" applyFont="1" applyFill="1" applyBorder="1" applyAlignment="1">
      <alignment horizontal="center" vertical="center" wrapText="1" readingOrder="1"/>
    </xf>
    <xf numFmtId="0" fontId="20" fillId="7" borderId="37" xfId="8" applyFont="1" applyFill="1" applyBorder="1" applyAlignment="1">
      <alignment horizontal="center" vertical="center" wrapText="1" readingOrder="1"/>
    </xf>
    <xf numFmtId="0" fontId="6" fillId="7" borderId="73" xfId="8" applyFont="1" applyFill="1" applyBorder="1" applyAlignment="1">
      <alignment horizontal="center" vertical="center" wrapText="1"/>
    </xf>
    <xf numFmtId="0" fontId="6" fillId="7" borderId="26" xfId="8" applyFont="1" applyFill="1" applyBorder="1" applyAlignment="1">
      <alignment horizontal="center" vertical="center" wrapText="1"/>
    </xf>
    <xf numFmtId="0" fontId="6" fillId="7" borderId="74" xfId="8" applyFont="1" applyFill="1" applyBorder="1" applyAlignment="1">
      <alignment horizontal="center" vertical="center" wrapText="1"/>
    </xf>
    <xf numFmtId="0" fontId="25" fillId="7" borderId="35" xfId="8" applyFont="1" applyFill="1" applyBorder="1" applyAlignment="1">
      <alignment horizontal="center" vertical="center" wrapText="1" readingOrder="1"/>
    </xf>
    <xf numFmtId="0" fontId="25" fillId="7" borderId="37" xfId="8" applyFont="1" applyFill="1" applyBorder="1" applyAlignment="1">
      <alignment horizontal="center" vertical="center" wrapText="1" readingOrder="1"/>
    </xf>
    <xf numFmtId="0" fontId="6" fillId="7" borderId="70" xfId="8" applyFont="1" applyFill="1" applyBorder="1" applyAlignment="1">
      <alignment horizontal="center" vertical="center" wrapText="1"/>
    </xf>
    <xf numFmtId="0" fontId="14" fillId="8" borderId="0" xfId="17" applyFont="1" applyFill="1" applyAlignment="1">
      <alignment horizontal="center" wrapText="1"/>
    </xf>
    <xf numFmtId="0" fontId="6" fillId="7" borderId="27" xfId="8" applyFont="1" applyFill="1" applyBorder="1" applyAlignment="1">
      <alignment horizontal="center" vertical="center" wrapText="1"/>
    </xf>
    <xf numFmtId="0" fontId="6" fillId="7" borderId="25" xfId="8" applyFont="1" applyFill="1" applyBorder="1" applyAlignment="1">
      <alignment horizontal="center" vertical="top" wrapText="1"/>
    </xf>
    <xf numFmtId="0" fontId="6" fillId="7" borderId="26" xfId="8" applyFont="1" applyFill="1" applyBorder="1" applyAlignment="1">
      <alignment horizontal="center" vertical="top" wrapText="1"/>
    </xf>
    <xf numFmtId="0" fontId="6" fillId="7" borderId="27" xfId="8" applyFont="1" applyFill="1" applyBorder="1" applyAlignment="1">
      <alignment horizontal="center" vertical="top" wrapText="1"/>
    </xf>
    <xf numFmtId="0" fontId="6" fillId="7" borderId="25" xfId="8" applyFont="1" applyFill="1" applyBorder="1" applyAlignment="1">
      <alignment horizontal="center" vertical="center" wrapText="1"/>
    </xf>
    <xf numFmtId="0" fontId="20" fillId="7" borderId="57" xfId="8" applyFont="1" applyFill="1" applyBorder="1" applyAlignment="1">
      <alignment horizontal="left" vertical="center" wrapText="1" readingOrder="1"/>
    </xf>
    <xf numFmtId="0" fontId="20" fillId="7" borderId="58" xfId="8" applyFont="1" applyFill="1" applyBorder="1" applyAlignment="1">
      <alignment horizontal="left" vertical="center" wrapText="1" readingOrder="1"/>
    </xf>
    <xf numFmtId="0" fontId="25" fillId="7" borderId="59" xfId="8" applyFont="1" applyFill="1" applyBorder="1" applyAlignment="1">
      <alignment horizontal="right" vertical="center" wrapText="1" readingOrder="2"/>
    </xf>
    <xf numFmtId="0" fontId="25" fillId="7" borderId="60" xfId="8" applyFont="1" applyFill="1" applyBorder="1" applyAlignment="1">
      <alignment horizontal="right" vertical="center" wrapText="1" readingOrder="2"/>
    </xf>
    <xf numFmtId="0" fontId="20" fillId="7" borderId="61" xfId="8" applyFont="1" applyFill="1" applyBorder="1" applyAlignment="1">
      <alignment horizontal="center" vertical="center" wrapText="1" readingOrder="1"/>
    </xf>
    <xf numFmtId="0" fontId="20" fillId="7" borderId="63" xfId="8" applyFont="1" applyFill="1" applyBorder="1" applyAlignment="1">
      <alignment horizontal="center" vertical="center" wrapText="1" readingOrder="1"/>
    </xf>
    <xf numFmtId="0" fontId="6" fillId="7" borderId="70" xfId="8" applyFont="1" applyFill="1" applyBorder="1" applyAlignment="1">
      <alignment horizontal="center" vertical="center" wrapText="1" readingOrder="1"/>
    </xf>
    <xf numFmtId="0" fontId="6" fillId="7" borderId="24" xfId="8" applyFont="1" applyFill="1" applyBorder="1" applyAlignment="1">
      <alignment horizontal="center" vertical="center" wrapText="1" readingOrder="1"/>
    </xf>
    <xf numFmtId="0" fontId="6" fillId="7" borderId="71" xfId="8" applyFont="1" applyFill="1" applyBorder="1" applyAlignment="1">
      <alignment horizontal="center" vertical="center" wrapText="1" readingOrder="1"/>
    </xf>
    <xf numFmtId="0" fontId="6" fillId="7" borderId="62" xfId="8" applyFont="1" applyFill="1" applyBorder="1" applyAlignment="1">
      <alignment horizontal="center" vertical="center" wrapText="1" readingOrder="2"/>
    </xf>
    <xf numFmtId="0" fontId="6" fillId="7" borderId="64" xfId="8" applyFont="1" applyFill="1" applyBorder="1" applyAlignment="1">
      <alignment horizontal="center" vertical="center" wrapText="1" readingOrder="2"/>
    </xf>
    <xf numFmtId="0" fontId="25" fillId="7" borderId="70" xfId="8" applyFont="1" applyFill="1" applyBorder="1" applyAlignment="1">
      <alignment horizontal="center" vertical="center" wrapText="1" readingOrder="1"/>
    </xf>
    <xf numFmtId="0" fontId="25" fillId="7" borderId="24" xfId="8" applyFont="1" applyFill="1" applyBorder="1" applyAlignment="1">
      <alignment horizontal="center" vertical="center" wrapText="1" readingOrder="1"/>
    </xf>
    <xf numFmtId="0" fontId="25" fillId="7" borderId="71" xfId="8" applyFont="1" applyFill="1" applyBorder="1" applyAlignment="1">
      <alignment horizontal="center" vertical="center" wrapText="1" readingOrder="1"/>
    </xf>
    <xf numFmtId="0" fontId="25" fillId="7" borderId="62" xfId="8" applyFont="1" applyFill="1" applyBorder="1" applyAlignment="1">
      <alignment horizontal="center" vertical="center" wrapText="1" readingOrder="2"/>
    </xf>
    <xf numFmtId="0" fontId="25" fillId="7" borderId="64" xfId="8" applyFont="1" applyFill="1" applyBorder="1" applyAlignment="1">
      <alignment horizontal="center" vertical="center" wrapText="1" readingOrder="2"/>
    </xf>
    <xf numFmtId="0" fontId="15" fillId="8" borderId="0" xfId="19" applyFont="1" applyFill="1" applyAlignment="1">
      <alignment horizontal="center"/>
    </xf>
    <xf numFmtId="0" fontId="6" fillId="7" borderId="32" xfId="8" applyFont="1" applyFill="1" applyBorder="1" applyAlignment="1">
      <alignment horizontal="center" vertical="center" wrapText="1" readingOrder="1"/>
    </xf>
    <xf numFmtId="1" fontId="25" fillId="7" borderId="36" xfId="22" applyFont="1" applyFill="1" applyBorder="1" applyAlignment="1">
      <alignment horizontal="center" vertical="center" wrapText="1" readingOrder="2"/>
    </xf>
    <xf numFmtId="1" fontId="25" fillId="7" borderId="23" xfId="22" applyFont="1" applyFill="1" applyBorder="1" applyAlignment="1">
      <alignment horizontal="center" vertical="center" wrapText="1" readingOrder="2"/>
    </xf>
    <xf numFmtId="0" fontId="6" fillId="7" borderId="73" xfId="8" applyFont="1" applyFill="1" applyBorder="1" applyAlignment="1">
      <alignment horizontal="center" vertical="center" wrapText="1" readingOrder="1"/>
    </xf>
    <xf numFmtId="0" fontId="6" fillId="7" borderId="26" xfId="8" applyFont="1" applyFill="1" applyBorder="1" applyAlignment="1">
      <alignment horizontal="center" vertical="center" wrapText="1" readingOrder="1"/>
    </xf>
    <xf numFmtId="0" fontId="6" fillId="7" borderId="74" xfId="8" applyFont="1" applyFill="1" applyBorder="1" applyAlignment="1">
      <alignment horizontal="center" vertical="center" wrapText="1" readingOrder="1"/>
    </xf>
    <xf numFmtId="0" fontId="34" fillId="8" borderId="0" xfId="1" applyFont="1" applyFill="1" applyAlignment="1">
      <alignment horizontal="center" wrapText="1"/>
    </xf>
    <xf numFmtId="0" fontId="10" fillId="8" borderId="0" xfId="2" applyFont="1" applyFill="1" applyAlignment="1">
      <alignment horizontal="center" wrapText="1"/>
    </xf>
    <xf numFmtId="0" fontId="10" fillId="8" borderId="0" xfId="2" applyFont="1" applyFill="1" applyAlignment="1">
      <alignment horizontal="center"/>
    </xf>
    <xf numFmtId="0" fontId="25" fillId="7" borderId="36" xfId="7" applyFont="1" applyFill="1" applyBorder="1" applyAlignment="1">
      <alignment horizontal="center" vertical="center" wrapText="1"/>
    </xf>
    <xf numFmtId="0" fontId="25" fillId="7" borderId="23" xfId="7" applyFont="1" applyFill="1" applyBorder="1" applyAlignment="1">
      <alignment horizontal="center" vertical="center" wrapText="1"/>
    </xf>
    <xf numFmtId="0" fontId="25" fillId="7" borderId="35" xfId="8" applyFont="1" applyFill="1" applyBorder="1" applyAlignment="1">
      <alignment horizontal="center" vertical="center" wrapText="1"/>
    </xf>
    <xf numFmtId="0" fontId="6" fillId="7" borderId="36" xfId="7" applyFont="1" applyFill="1" applyBorder="1" applyAlignment="1">
      <alignment horizontal="center" vertical="center" wrapText="1"/>
    </xf>
    <xf numFmtId="0" fontId="6" fillId="7" borderId="23" xfId="7" applyFont="1" applyFill="1" applyBorder="1" applyAlignment="1">
      <alignment horizontal="center" vertical="center" wrapText="1"/>
    </xf>
    <xf numFmtId="0" fontId="6" fillId="7" borderId="36" xfId="8" applyFont="1" applyFill="1" applyBorder="1" applyAlignment="1">
      <alignment horizontal="center" vertical="center" wrapText="1"/>
    </xf>
    <xf numFmtId="0" fontId="6" fillId="7" borderId="23" xfId="8" applyFont="1" applyFill="1" applyBorder="1" applyAlignment="1">
      <alignment horizontal="center" vertical="center" wrapText="1"/>
    </xf>
    <xf numFmtId="0" fontId="20" fillId="7" borderId="36" xfId="8" applyFont="1" applyFill="1" applyBorder="1">
      <alignment horizontal="center" vertical="center" wrapText="1"/>
    </xf>
    <xf numFmtId="0" fontId="20" fillId="7" borderId="120" xfId="8" applyFont="1" applyFill="1" applyBorder="1">
      <alignment horizontal="center" vertical="center" wrapText="1"/>
    </xf>
    <xf numFmtId="0" fontId="6" fillId="7" borderId="32" xfId="7" applyFont="1" applyFill="1" applyBorder="1" applyAlignment="1">
      <alignment horizontal="center" vertical="center" wrapText="1"/>
    </xf>
    <xf numFmtId="0" fontId="6" fillId="7" borderId="32" xfId="8" applyFont="1" applyFill="1" applyBorder="1" applyAlignment="1">
      <alignment horizontal="center" vertical="center" wrapText="1"/>
    </xf>
    <xf numFmtId="1" fontId="6" fillId="7" borderId="36" xfId="22" applyFont="1" applyFill="1" applyBorder="1">
      <alignment horizontal="center" vertical="center"/>
    </xf>
    <xf numFmtId="1" fontId="6" fillId="7" borderId="120" xfId="22" applyFont="1" applyFill="1" applyBorder="1">
      <alignment horizontal="center" vertical="center"/>
    </xf>
    <xf numFmtId="0" fontId="20" fillId="0" borderId="0" xfId="32" applyFont="1">
      <alignment horizontal="left" vertical="center"/>
    </xf>
    <xf numFmtId="0" fontId="26" fillId="8" borderId="114" xfId="16" applyFont="1" applyFill="1" applyBorder="1">
      <alignment horizontal="right" vertical="center" wrapText="1" indent="1" readingOrder="2"/>
    </xf>
    <xf numFmtId="0" fontId="26" fillId="8" borderId="83" xfId="16" applyFont="1" applyFill="1" applyBorder="1">
      <alignment horizontal="right" vertical="center" wrapText="1" indent="1" readingOrder="2"/>
    </xf>
    <xf numFmtId="0" fontId="26" fillId="8" borderId="84" xfId="16" applyFont="1" applyFill="1" applyBorder="1">
      <alignment horizontal="right" vertical="center" wrapText="1" indent="1" readingOrder="2"/>
    </xf>
    <xf numFmtId="0" fontId="26" fillId="7" borderId="114" xfId="16" applyFont="1" applyFill="1" applyBorder="1">
      <alignment horizontal="right" vertical="center" wrapText="1" indent="1" readingOrder="2"/>
    </xf>
    <xf numFmtId="0" fontId="26" fillId="7" borderId="83" xfId="16" applyFont="1" applyFill="1" applyBorder="1">
      <alignment horizontal="right" vertical="center" wrapText="1" indent="1" readingOrder="2"/>
    </xf>
    <xf numFmtId="0" fontId="26" fillId="7" borderId="127" xfId="16" applyFont="1" applyFill="1" applyBorder="1">
      <alignment horizontal="right" vertical="center" wrapText="1" indent="1" readingOrder="2"/>
    </xf>
    <xf numFmtId="0" fontId="26" fillId="8" borderId="86" xfId="16" applyFont="1" applyFill="1" applyBorder="1">
      <alignment horizontal="right" vertical="center" wrapText="1" indent="1" readingOrder="2"/>
    </xf>
    <xf numFmtId="0" fontId="26" fillId="8" borderId="127" xfId="16" applyFont="1" applyFill="1" applyBorder="1">
      <alignment horizontal="right" vertical="center" wrapText="1" indent="1" readingOrder="2"/>
    </xf>
    <xf numFmtId="0" fontId="26" fillId="7" borderId="84" xfId="16" applyFont="1" applyFill="1" applyBorder="1">
      <alignment horizontal="right" vertical="center" wrapText="1" indent="1" readingOrder="2"/>
    </xf>
    <xf numFmtId="0" fontId="5" fillId="10" borderId="82" xfId="0" applyFont="1" applyFill="1" applyBorder="1" applyAlignment="1">
      <alignment horizontal="left" vertical="center" wrapText="1" indent="1"/>
    </xf>
    <xf numFmtId="0" fontId="5" fillId="9" borderId="82" xfId="0" applyFont="1" applyFill="1" applyBorder="1" applyAlignment="1">
      <alignment horizontal="left" vertical="center" wrapText="1" indent="1"/>
    </xf>
    <xf numFmtId="0" fontId="5" fillId="9" borderId="75" xfId="0" applyFont="1" applyFill="1" applyBorder="1" applyAlignment="1">
      <alignment horizontal="left" vertical="center" wrapText="1" indent="1"/>
    </xf>
    <xf numFmtId="0" fontId="5" fillId="9" borderId="110" xfId="0" applyFont="1" applyFill="1" applyBorder="1" applyAlignment="1">
      <alignment horizontal="left" vertical="center" wrapText="1" indent="1"/>
    </xf>
    <xf numFmtId="0" fontId="5" fillId="10" borderId="78" xfId="0" applyFont="1" applyFill="1" applyBorder="1" applyAlignment="1">
      <alignment horizontal="left" vertical="center" wrapText="1" indent="1"/>
    </xf>
    <xf numFmtId="0" fontId="5" fillId="9" borderId="81" xfId="0" applyFont="1" applyFill="1" applyBorder="1" applyAlignment="1">
      <alignment horizontal="left" vertical="center" wrapText="1" indent="1"/>
    </xf>
    <xf numFmtId="0" fontId="5" fillId="9" borderId="78" xfId="0" applyFont="1" applyFill="1" applyBorder="1" applyAlignment="1">
      <alignment horizontal="left" vertical="center" wrapText="1" indent="1"/>
    </xf>
    <xf numFmtId="0" fontId="5" fillId="7" borderId="36" xfId="8" applyFont="1" applyFill="1" applyBorder="1">
      <alignment horizontal="center" vertical="center" wrapText="1"/>
    </xf>
    <xf numFmtId="0" fontId="5" fillId="7" borderId="23" xfId="8" applyFont="1" applyFill="1" applyBorder="1">
      <alignment horizontal="center" vertical="center" wrapText="1"/>
    </xf>
    <xf numFmtId="0" fontId="5" fillId="7" borderId="52" xfId="8" applyFont="1" applyFill="1" applyBorder="1">
      <alignment horizontal="center" vertical="center" wrapText="1"/>
    </xf>
    <xf numFmtId="0" fontId="25" fillId="7" borderId="36" xfId="7" applyFont="1" applyFill="1" applyBorder="1" applyAlignment="1">
      <alignment horizontal="center" vertical="center" wrapText="1" readingOrder="1"/>
    </xf>
    <xf numFmtId="0" fontId="25" fillId="7" borderId="23" xfId="7" applyFont="1" applyFill="1" applyBorder="1" applyAlignment="1">
      <alignment horizontal="center" vertical="center" wrapText="1" readingOrder="1"/>
    </xf>
    <xf numFmtId="1" fontId="26" fillId="7" borderId="36" xfId="22" applyFont="1" applyFill="1" applyBorder="1">
      <alignment horizontal="center" vertical="center"/>
    </xf>
    <xf numFmtId="1" fontId="26" fillId="7" borderId="23" xfId="22" applyFont="1" applyFill="1" applyBorder="1">
      <alignment horizontal="center" vertical="center"/>
    </xf>
    <xf numFmtId="1" fontId="25" fillId="7" borderId="73" xfId="22" applyFont="1" applyFill="1" applyBorder="1" applyAlignment="1">
      <alignment horizontal="center" vertical="center"/>
    </xf>
    <xf numFmtId="1" fontId="25" fillId="7" borderId="26" xfId="22" applyFont="1" applyFill="1" applyBorder="1" applyAlignment="1">
      <alignment horizontal="center" vertical="center"/>
    </xf>
    <xf numFmtId="1" fontId="25" fillId="7" borderId="74" xfId="22" applyFont="1" applyFill="1" applyBorder="1" applyAlignment="1">
      <alignment horizontal="center" vertical="center"/>
    </xf>
    <xf numFmtId="0" fontId="5" fillId="10" borderId="81" xfId="0" applyFont="1" applyFill="1" applyBorder="1" applyAlignment="1">
      <alignment horizontal="left" vertical="center" wrapText="1" indent="1"/>
    </xf>
    <xf numFmtId="0" fontId="5" fillId="10" borderId="110" xfId="0" applyFont="1" applyFill="1" applyBorder="1" applyAlignment="1">
      <alignment horizontal="left" vertical="center" wrapText="1" indent="1"/>
    </xf>
    <xf numFmtId="0" fontId="33" fillId="10" borderId="82" xfId="0" applyFont="1" applyFill="1" applyBorder="1" applyAlignment="1">
      <alignment horizontal="left" vertical="center" wrapText="1" indent="1"/>
    </xf>
    <xf numFmtId="0" fontId="33" fillId="9" borderId="78" xfId="0" applyFont="1" applyFill="1" applyBorder="1" applyAlignment="1">
      <alignment horizontal="left" vertical="center" wrapText="1" indent="1"/>
    </xf>
    <xf numFmtId="0" fontId="33" fillId="9" borderId="76" xfId="0" applyFont="1" applyFill="1" applyBorder="1" applyAlignment="1">
      <alignment horizontal="left" vertical="center" wrapText="1" indent="1"/>
    </xf>
    <xf numFmtId="0" fontId="33" fillId="9" borderId="75" xfId="0" applyFont="1" applyFill="1" applyBorder="1" applyAlignment="1">
      <alignment horizontal="left" vertical="center" wrapText="1" indent="1"/>
    </xf>
    <xf numFmtId="0" fontId="20" fillId="9" borderId="78" xfId="0" applyFont="1" applyFill="1" applyBorder="1" applyAlignment="1">
      <alignment horizontal="left" vertical="center" wrapText="1" indent="1"/>
    </xf>
    <xf numFmtId="0" fontId="20" fillId="9" borderId="76" xfId="0" applyFont="1" applyFill="1" applyBorder="1" applyAlignment="1">
      <alignment horizontal="left" vertical="center" wrapText="1" indent="1"/>
    </xf>
    <xf numFmtId="0" fontId="20" fillId="9" borderId="75" xfId="0" applyFont="1" applyFill="1" applyBorder="1" applyAlignment="1">
      <alignment horizontal="left" vertical="center" wrapText="1" indent="1"/>
    </xf>
    <xf numFmtId="0" fontId="20" fillId="10" borderId="78" xfId="0" applyFont="1" applyFill="1" applyBorder="1" applyAlignment="1">
      <alignment horizontal="left" vertical="center" wrapText="1" indent="1"/>
    </xf>
    <xf numFmtId="0" fontId="20" fillId="10" borderId="76" xfId="0" applyFont="1" applyFill="1" applyBorder="1" applyAlignment="1">
      <alignment horizontal="left" vertical="center" wrapText="1" indent="1"/>
    </xf>
    <xf numFmtId="0" fontId="20" fillId="10" borderId="79" xfId="0" applyFont="1" applyFill="1" applyBorder="1" applyAlignment="1">
      <alignment horizontal="left" vertical="center" wrapText="1" indent="1"/>
    </xf>
    <xf numFmtId="0" fontId="25" fillId="7" borderId="83" xfId="16" applyFont="1" applyFill="1" applyBorder="1">
      <alignment horizontal="right" vertical="center" wrapText="1" indent="1" readingOrder="2"/>
    </xf>
    <xf numFmtId="0" fontId="20" fillId="8" borderId="22" xfId="11" applyFont="1" applyFill="1" applyBorder="1">
      <alignment horizontal="left" vertical="center" wrapText="1" indent="1"/>
    </xf>
    <xf numFmtId="0" fontId="25" fillId="8" borderId="83" xfId="16" applyFont="1" applyFill="1" applyBorder="1">
      <alignment horizontal="right" vertical="center" wrapText="1" indent="1" readingOrder="2"/>
    </xf>
    <xf numFmtId="0" fontId="5" fillId="8" borderId="22" xfId="11" applyFont="1" applyFill="1" applyBorder="1">
      <alignment horizontal="left" vertical="center" wrapText="1" indent="1"/>
    </xf>
    <xf numFmtId="0" fontId="5" fillId="8" borderId="52" xfId="11" applyFont="1" applyFill="1" applyBorder="1">
      <alignment horizontal="left" vertical="center" wrapText="1" indent="1"/>
    </xf>
    <xf numFmtId="0" fontId="25" fillId="7" borderId="84" xfId="16" applyFont="1" applyFill="1" applyBorder="1">
      <alignment horizontal="right" vertical="center" wrapText="1" indent="1" readingOrder="2"/>
    </xf>
    <xf numFmtId="0" fontId="20" fillId="9" borderId="77" xfId="0" applyFont="1" applyFill="1" applyBorder="1" applyAlignment="1">
      <alignment horizontal="center" vertical="center" wrapText="1"/>
    </xf>
    <xf numFmtId="0" fontId="20" fillId="9" borderId="76" xfId="0" applyFont="1" applyFill="1" applyBorder="1" applyAlignment="1">
      <alignment horizontal="center" vertical="center" wrapText="1"/>
    </xf>
    <xf numFmtId="0" fontId="25" fillId="8" borderId="80" xfId="16" applyFont="1" applyFill="1" applyBorder="1" applyAlignment="1">
      <alignment horizontal="center" vertical="center" wrapText="1" readingOrder="2"/>
    </xf>
    <xf numFmtId="0" fontId="25" fillId="8" borderId="85" xfId="16" applyFont="1" applyFill="1" applyBorder="1" applyAlignment="1">
      <alignment horizontal="center" vertical="center" wrapText="1" readingOrder="2"/>
    </xf>
    <xf numFmtId="0" fontId="20" fillId="10" borderId="81" xfId="0" applyFont="1" applyFill="1" applyBorder="1" applyAlignment="1">
      <alignment horizontal="left" vertical="center" wrapText="1" indent="1"/>
    </xf>
    <xf numFmtId="0" fontId="20" fillId="10" borderId="82" xfId="0" applyFont="1" applyFill="1" applyBorder="1" applyAlignment="1">
      <alignment horizontal="left" vertical="center" wrapText="1" indent="1"/>
    </xf>
    <xf numFmtId="0" fontId="20" fillId="10" borderId="87" xfId="0" applyFont="1" applyFill="1" applyBorder="1" applyAlignment="1">
      <alignment horizontal="left" vertical="center" wrapText="1" indent="1"/>
    </xf>
    <xf numFmtId="0" fontId="25" fillId="7" borderId="114" xfId="16" applyFont="1" applyFill="1" applyBorder="1">
      <alignment horizontal="right" vertical="center" wrapText="1" indent="1" readingOrder="2"/>
    </xf>
    <xf numFmtId="0" fontId="25" fillId="7" borderId="115" xfId="16" applyFont="1" applyFill="1" applyBorder="1">
      <alignment horizontal="right" vertical="center" wrapText="1" indent="1" readingOrder="2"/>
    </xf>
    <xf numFmtId="0" fontId="20" fillId="9" borderId="89" xfId="0" applyFont="1" applyFill="1" applyBorder="1" applyAlignment="1">
      <alignment horizontal="center" vertical="center" wrapText="1"/>
    </xf>
    <xf numFmtId="0" fontId="25" fillId="8" borderId="88" xfId="16" applyFont="1" applyFill="1" applyBorder="1" applyAlignment="1">
      <alignment horizontal="center" vertical="center" wrapText="1" readingOrder="2"/>
    </xf>
    <xf numFmtId="0" fontId="20" fillId="10" borderId="75" xfId="0" applyFont="1" applyFill="1" applyBorder="1" applyAlignment="1">
      <alignment horizontal="left" vertical="center" wrapText="1" indent="1"/>
    </xf>
    <xf numFmtId="0" fontId="20" fillId="9" borderId="77" xfId="0" applyFont="1" applyFill="1" applyBorder="1" applyAlignment="1">
      <alignment horizontal="left" vertical="center" wrapText="1" indent="1"/>
    </xf>
    <xf numFmtId="0" fontId="20" fillId="7" borderId="23" xfId="8" applyFont="1" applyFill="1" applyBorder="1">
      <alignment horizontal="center" vertical="center" wrapText="1"/>
    </xf>
    <xf numFmtId="0" fontId="20" fillId="7" borderId="52" xfId="8" applyFont="1" applyFill="1" applyBorder="1">
      <alignment horizontal="center" vertical="center" wrapText="1"/>
    </xf>
    <xf numFmtId="1" fontId="25" fillId="7" borderId="36" xfId="22" applyFont="1" applyFill="1" applyBorder="1">
      <alignment horizontal="center" vertical="center"/>
    </xf>
    <xf numFmtId="1" fontId="25" fillId="7" borderId="23" xfId="22" applyFont="1" applyFill="1" applyBorder="1">
      <alignment horizontal="center" vertical="center"/>
    </xf>
    <xf numFmtId="0" fontId="6" fillId="7" borderId="73" xfId="7" applyFont="1" applyFill="1" applyBorder="1" applyAlignment="1">
      <alignment horizontal="center" vertical="center" wrapText="1"/>
    </xf>
    <xf numFmtId="0" fontId="6" fillId="7" borderId="26" xfId="7" applyFont="1" applyFill="1" applyBorder="1" applyAlignment="1">
      <alignment horizontal="center" vertical="center" wrapText="1"/>
    </xf>
    <xf numFmtId="1" fontId="20" fillId="7" borderId="91" xfId="6" applyFont="1" applyFill="1" applyBorder="1">
      <alignment horizontal="left" vertical="center" wrapText="1"/>
    </xf>
    <xf numFmtId="1" fontId="20" fillId="7" borderId="106" xfId="6" applyFont="1" applyFill="1" applyBorder="1">
      <alignment horizontal="left" vertical="center" wrapText="1"/>
    </xf>
    <xf numFmtId="0" fontId="6" fillId="7" borderId="90" xfId="9" applyFont="1" applyFill="1" applyBorder="1">
      <alignment horizontal="right" vertical="center" wrapText="1"/>
    </xf>
    <xf numFmtId="0" fontId="6" fillId="7" borderId="107" xfId="9" applyFont="1" applyFill="1" applyBorder="1">
      <alignment horizontal="right" vertical="center" wrapText="1"/>
    </xf>
    <xf numFmtId="0" fontId="6" fillId="7" borderId="67" xfId="8" applyFont="1" applyFill="1" applyBorder="1" applyAlignment="1">
      <alignment horizontal="center" vertical="center" wrapText="1"/>
    </xf>
    <xf numFmtId="0" fontId="6" fillId="7" borderId="92" xfId="8" applyFont="1" applyFill="1" applyBorder="1" applyAlignment="1">
      <alignment horizontal="center" vertical="center" wrapText="1"/>
    </xf>
    <xf numFmtId="0" fontId="6" fillId="7" borderId="25" xfId="7" applyFont="1" applyFill="1" applyBorder="1" applyAlignment="1">
      <alignment horizontal="center" vertical="center" wrapText="1"/>
    </xf>
    <xf numFmtId="0" fontId="34" fillId="0" borderId="0" xfId="17" applyFont="1" applyAlignment="1">
      <alignment horizontal="center" vertical="center"/>
    </xf>
    <xf numFmtId="0" fontId="10" fillId="0" borderId="0" xfId="19" applyFont="1" applyAlignment="1">
      <alignment horizontal="center" vertical="center"/>
    </xf>
    <xf numFmtId="1" fontId="20" fillId="7" borderId="93" xfId="6" applyFont="1" applyFill="1" applyBorder="1">
      <alignment horizontal="left" vertical="center" wrapText="1"/>
    </xf>
    <xf numFmtId="1" fontId="20" fillId="7" borderId="95" xfId="6" applyFont="1" applyFill="1" applyBorder="1">
      <alignment horizontal="left" vertical="center" wrapText="1"/>
    </xf>
    <xf numFmtId="0" fontId="6" fillId="7" borderId="94" xfId="9" applyFont="1" applyFill="1" applyBorder="1">
      <alignment horizontal="right" vertical="center" wrapText="1"/>
    </xf>
    <xf numFmtId="0" fontId="6" fillId="7" borderId="96" xfId="9" applyFont="1" applyFill="1" applyBorder="1">
      <alignment horizontal="right" vertical="center" wrapText="1"/>
    </xf>
    <xf numFmtId="0" fontId="14" fillId="8" borderId="0" xfId="17" applyFont="1" applyFill="1" applyAlignment="1">
      <alignment horizontal="center" vertical="center"/>
    </xf>
    <xf numFmtId="0" fontId="10" fillId="8" borderId="0" xfId="19" applyFont="1" applyFill="1" applyAlignment="1">
      <alignment horizontal="center" vertical="center" wrapText="1"/>
    </xf>
    <xf numFmtId="0" fontId="20" fillId="7" borderId="36" xfId="7" applyFont="1" applyFill="1" applyBorder="1" applyAlignment="1">
      <alignment horizontal="center" vertical="center" wrapText="1"/>
    </xf>
    <xf numFmtId="0" fontId="20" fillId="7" borderId="23" xfId="7" applyFont="1" applyFill="1" applyBorder="1" applyAlignment="1">
      <alignment horizontal="center" vertical="center" wrapText="1"/>
    </xf>
    <xf numFmtId="0" fontId="6" fillId="7" borderId="70" xfId="7" applyFont="1" applyFill="1" applyBorder="1" applyAlignment="1">
      <alignment horizontal="center" vertical="center" wrapText="1"/>
    </xf>
    <xf numFmtId="0" fontId="15" fillId="7" borderId="71" xfId="8" applyFont="1" applyFill="1" applyBorder="1" applyAlignment="1">
      <alignment horizontal="center" vertical="center" wrapText="1"/>
    </xf>
    <xf numFmtId="0" fontId="6" fillId="7" borderId="74" xfId="7" applyFont="1" applyFill="1" applyBorder="1" applyAlignment="1">
      <alignment horizontal="center" vertical="center" wrapText="1"/>
    </xf>
    <xf numFmtId="0" fontId="24" fillId="8" borderId="0" xfId="0" applyFont="1" applyFill="1" applyBorder="1" applyAlignment="1">
      <alignment horizontal="center"/>
    </xf>
    <xf numFmtId="0" fontId="6" fillId="7" borderId="36" xfId="8" applyFont="1" applyFill="1" applyBorder="1">
      <alignment horizontal="center" vertical="center" wrapText="1"/>
    </xf>
    <xf numFmtId="0" fontId="6" fillId="7" borderId="23" xfId="8" applyFont="1" applyFill="1" applyBorder="1">
      <alignment horizontal="center" vertical="center" wrapText="1"/>
    </xf>
    <xf numFmtId="0" fontId="6" fillId="7" borderId="32" xfId="8" applyFont="1" applyFill="1" applyBorder="1" applyAlignment="1">
      <alignment horizontal="center" vertical="center" wrapText="1" readingOrder="2"/>
    </xf>
    <xf numFmtId="1" fontId="6" fillId="7" borderId="23" xfId="22" applyFont="1" applyFill="1" applyBorder="1">
      <alignment horizontal="center" vertical="center"/>
    </xf>
    <xf numFmtId="0" fontId="6" fillId="8" borderId="0" xfId="3" applyFont="1" applyFill="1">
      <alignment horizontal="left" vertical="center"/>
    </xf>
    <xf numFmtId="0" fontId="6" fillId="8" borderId="21" xfId="11" applyFont="1" applyFill="1" applyBorder="1" applyAlignment="1">
      <alignment horizontal="center" vertical="center" wrapText="1"/>
    </xf>
    <xf numFmtId="0" fontId="6" fillId="8" borderId="22" xfId="11" applyFont="1" applyFill="1" applyBorder="1" applyAlignment="1">
      <alignment horizontal="center" vertical="center" wrapText="1"/>
    </xf>
    <xf numFmtId="0" fontId="15" fillId="8" borderId="21" xfId="30" applyFont="1" applyFill="1" applyBorder="1" applyAlignment="1">
      <alignment horizontal="center" vertical="center" wrapText="1" readingOrder="2"/>
    </xf>
    <xf numFmtId="0" fontId="15" fillId="8" borderId="22" xfId="30" applyFont="1" applyFill="1" applyBorder="1" applyAlignment="1">
      <alignment horizontal="center" vertical="center" wrapText="1" readingOrder="2"/>
    </xf>
    <xf numFmtId="0" fontId="6" fillId="7" borderId="22" xfId="11" applyFont="1" applyFill="1" applyBorder="1" applyAlignment="1">
      <alignment horizontal="center" vertical="center" wrapText="1"/>
    </xf>
    <xf numFmtId="0" fontId="15" fillId="7" borderId="22" xfId="30" applyFont="1" applyFill="1" applyBorder="1" applyAlignment="1">
      <alignment horizontal="center" vertical="center" wrapText="1" readingOrder="2"/>
    </xf>
    <xf numFmtId="0" fontId="6" fillId="7" borderId="23" xfId="11" applyFont="1" applyFill="1" applyBorder="1" applyAlignment="1">
      <alignment horizontal="center" vertical="center" wrapText="1"/>
    </xf>
    <xf numFmtId="0" fontId="15" fillId="7" borderId="23" xfId="30" applyFont="1" applyFill="1" applyBorder="1" applyAlignment="1">
      <alignment horizontal="center" vertical="center" wrapText="1" readingOrder="2"/>
    </xf>
    <xf numFmtId="0" fontId="6" fillId="7" borderId="52" xfId="11" applyFont="1" applyFill="1" applyBorder="1" applyAlignment="1">
      <alignment horizontal="center" vertical="center" wrapText="1"/>
    </xf>
    <xf numFmtId="0" fontId="15" fillId="7" borderId="52" xfId="30" applyFont="1" applyFill="1" applyBorder="1" applyAlignment="1">
      <alignment horizontal="center" vertical="center" wrapText="1" readingOrder="2"/>
    </xf>
    <xf numFmtId="0" fontId="6" fillId="8" borderId="36" xfId="7" applyFont="1" applyFill="1" applyBorder="1" applyAlignment="1">
      <alignment horizontal="center" vertical="center"/>
    </xf>
    <xf numFmtId="0" fontId="6" fillId="8" borderId="22" xfId="7" applyFont="1" applyFill="1" applyBorder="1" applyAlignment="1">
      <alignment horizontal="center" vertical="center"/>
    </xf>
    <xf numFmtId="0" fontId="6" fillId="8" borderId="23" xfId="7" applyFont="1" applyFill="1" applyBorder="1" applyAlignment="1">
      <alignment horizontal="center" vertical="center"/>
    </xf>
    <xf numFmtId="0" fontId="15" fillId="8" borderId="36" xfId="7" applyFont="1" applyFill="1" applyBorder="1" applyAlignment="1">
      <alignment horizontal="center" vertical="center"/>
    </xf>
    <xf numFmtId="0" fontId="15" fillId="8" borderId="22" xfId="7" applyFont="1" applyFill="1" applyBorder="1" applyAlignment="1">
      <alignment horizontal="center" vertical="center"/>
    </xf>
    <xf numFmtId="0" fontId="15" fillId="8" borderId="23" xfId="7" applyFont="1" applyFill="1" applyBorder="1" applyAlignment="1">
      <alignment horizontal="center" vertical="center"/>
    </xf>
    <xf numFmtId="1" fontId="6" fillId="7" borderId="93" xfId="6" applyFont="1" applyFill="1" applyBorder="1">
      <alignment horizontal="left" vertical="center" wrapText="1"/>
    </xf>
    <xf numFmtId="1" fontId="6" fillId="7" borderId="95" xfId="6" applyFont="1" applyFill="1" applyBorder="1">
      <alignment horizontal="left" vertical="center" wrapText="1"/>
    </xf>
    <xf numFmtId="0" fontId="20" fillId="7" borderId="84" xfId="0" applyFont="1" applyFill="1" applyBorder="1" applyAlignment="1">
      <alignment horizontal="left" vertical="center" wrapText="1"/>
    </xf>
    <xf numFmtId="0" fontId="20" fillId="7" borderId="85" xfId="0" applyFont="1" applyFill="1" applyBorder="1" applyAlignment="1">
      <alignment horizontal="left" vertical="center" wrapText="1"/>
    </xf>
    <xf numFmtId="0" fontId="20" fillId="7" borderId="86" xfId="0" applyFont="1" applyFill="1" applyBorder="1" applyAlignment="1">
      <alignment horizontal="left" vertical="center" wrapText="1"/>
    </xf>
    <xf numFmtId="0" fontId="20" fillId="8" borderId="78" xfId="0" applyFont="1" applyFill="1" applyBorder="1" applyAlignment="1">
      <alignment horizontal="left" vertical="center" wrapText="1"/>
    </xf>
    <xf numFmtId="0" fontId="20" fillId="8" borderId="76" xfId="0" applyFont="1" applyFill="1" applyBorder="1" applyAlignment="1">
      <alignment horizontal="left" vertical="center" wrapText="1"/>
    </xf>
    <xf numFmtId="0" fontId="20" fillId="8" borderId="79" xfId="0" applyFont="1" applyFill="1" applyBorder="1" applyAlignment="1">
      <alignment horizontal="left" vertical="center" wrapText="1"/>
    </xf>
    <xf numFmtId="0" fontId="20" fillId="8" borderId="49" xfId="11" applyFont="1" applyFill="1" applyBorder="1" applyAlignment="1">
      <alignment horizontal="left" vertical="center" wrapText="1"/>
    </xf>
    <xf numFmtId="0" fontId="20" fillId="8" borderId="22" xfId="11" applyFont="1" applyFill="1" applyBorder="1" applyAlignment="1">
      <alignment horizontal="left" vertical="center" wrapText="1"/>
    </xf>
    <xf numFmtId="0" fontId="37" fillId="7" borderId="78" xfId="0" applyFont="1" applyFill="1" applyBorder="1" applyAlignment="1">
      <alignment vertical="center" wrapText="1"/>
    </xf>
    <xf numFmtId="0" fontId="37" fillId="7" borderId="76" xfId="0" applyFont="1" applyFill="1" applyBorder="1" applyAlignment="1">
      <alignment vertical="center" wrapText="1"/>
    </xf>
    <xf numFmtId="0" fontId="37" fillId="7" borderId="75" xfId="0" applyFont="1" applyFill="1" applyBorder="1" applyAlignment="1">
      <alignment vertical="center" wrapText="1"/>
    </xf>
    <xf numFmtId="0" fontId="37" fillId="9" borderId="78" xfId="0" applyFont="1" applyFill="1" applyBorder="1" applyAlignment="1">
      <alignment vertical="center" wrapText="1"/>
    </xf>
    <xf numFmtId="0" fontId="37" fillId="9" borderId="76" xfId="0" applyFont="1" applyFill="1" applyBorder="1" applyAlignment="1">
      <alignment vertical="center" wrapText="1"/>
    </xf>
    <xf numFmtId="0" fontId="37" fillId="9" borderId="75" xfId="0" applyFont="1" applyFill="1" applyBorder="1" applyAlignment="1">
      <alignment vertical="center" wrapText="1"/>
    </xf>
    <xf numFmtId="0" fontId="37" fillId="8" borderId="35" xfId="11" applyFont="1" applyFill="1" applyBorder="1" applyAlignment="1">
      <alignment vertical="center" wrapText="1"/>
    </xf>
    <xf numFmtId="0" fontId="37" fillId="8" borderId="31" xfId="11" applyFont="1" applyFill="1" applyBorder="1" applyAlignment="1">
      <alignment vertical="center" wrapText="1"/>
    </xf>
    <xf numFmtId="0" fontId="37" fillId="8" borderId="37" xfId="11" applyFont="1" applyFill="1" applyBorder="1" applyAlignment="1">
      <alignment vertical="center" wrapText="1"/>
    </xf>
    <xf numFmtId="0" fontId="25" fillId="8" borderId="35" xfId="16" applyFont="1" applyFill="1" applyBorder="1" applyAlignment="1">
      <alignment horizontal="center" vertical="center" wrapText="1" readingOrder="2"/>
    </xf>
    <xf numFmtId="0" fontId="25" fillId="8" borderId="31" xfId="16" applyFont="1" applyFill="1" applyBorder="1" applyAlignment="1">
      <alignment horizontal="center" vertical="center" wrapText="1" readingOrder="2"/>
    </xf>
    <xf numFmtId="0" fontId="25" fillId="8" borderId="37" xfId="16" applyFont="1" applyFill="1" applyBorder="1" applyAlignment="1">
      <alignment horizontal="center" vertical="center" wrapText="1" readingOrder="2"/>
    </xf>
    <xf numFmtId="0" fontId="37" fillId="7" borderId="21" xfId="11" applyFont="1" applyFill="1" applyBorder="1" applyAlignment="1">
      <alignment vertical="center" wrapText="1"/>
    </xf>
    <xf numFmtId="0" fontId="37" fillId="7" borderId="22" xfId="11" applyFont="1" applyFill="1" applyBorder="1" applyAlignment="1">
      <alignment vertical="center" wrapText="1"/>
    </xf>
    <xf numFmtId="0" fontId="37" fillId="7" borderId="52" xfId="11" applyFont="1" applyFill="1" applyBorder="1" applyAlignment="1">
      <alignment vertical="center" wrapText="1"/>
    </xf>
    <xf numFmtId="0" fontId="25" fillId="7" borderId="21" xfId="16" applyFont="1" applyFill="1" applyBorder="1">
      <alignment horizontal="right" vertical="center" wrapText="1" indent="1" readingOrder="2"/>
    </xf>
    <xf numFmtId="0" fontId="37" fillId="8" borderId="36" xfId="7" applyFont="1" applyFill="1" applyBorder="1" applyAlignment="1">
      <alignment vertical="center"/>
    </xf>
    <xf numFmtId="0" fontId="37" fillId="8" borderId="22" xfId="7" applyFont="1" applyFill="1" applyBorder="1" applyAlignment="1">
      <alignment vertical="center"/>
    </xf>
    <xf numFmtId="0" fontId="37" fillId="8" borderId="23" xfId="7" applyFont="1" applyFill="1" applyBorder="1" applyAlignment="1">
      <alignment vertical="center"/>
    </xf>
    <xf numFmtId="0" fontId="25" fillId="8" borderId="36" xfId="7" applyFont="1" applyFill="1" applyBorder="1" applyAlignment="1">
      <alignment horizontal="center" vertical="center"/>
    </xf>
    <xf numFmtId="0" fontId="25" fillId="8" borderId="22" xfId="7" applyFont="1" applyFill="1" applyBorder="1" applyAlignment="1">
      <alignment horizontal="center" vertical="center"/>
    </xf>
    <xf numFmtId="0" fontId="25" fillId="8" borderId="23" xfId="7" applyFont="1" applyFill="1" applyBorder="1" applyAlignment="1">
      <alignment horizontal="center" vertical="center"/>
    </xf>
    <xf numFmtId="0" fontId="37" fillId="7" borderId="137" xfId="0" applyFont="1" applyFill="1" applyBorder="1" applyAlignment="1">
      <alignment vertical="center" wrapText="1"/>
    </xf>
    <xf numFmtId="0" fontId="37" fillId="7" borderId="136" xfId="0" applyFont="1" applyFill="1" applyBorder="1" applyAlignment="1">
      <alignment vertical="center" wrapText="1"/>
    </xf>
    <xf numFmtId="0" fontId="5" fillId="7" borderId="52" xfId="11" applyFont="1" applyFill="1" applyBorder="1" applyAlignment="1">
      <alignment vertical="center" wrapText="1"/>
    </xf>
    <xf numFmtId="0" fontId="5" fillId="7" borderId="31" xfId="11" applyFont="1" applyFill="1" applyBorder="1" applyAlignment="1">
      <alignment vertical="center" wrapText="1"/>
    </xf>
    <xf numFmtId="0" fontId="5" fillId="7" borderId="37" xfId="11" applyFont="1" applyFill="1" applyBorder="1" applyAlignment="1">
      <alignment vertical="center" wrapText="1"/>
    </xf>
    <xf numFmtId="0" fontId="25" fillId="7" borderId="52" xfId="16" applyFont="1" applyFill="1" applyBorder="1" applyAlignment="1">
      <alignment horizontal="center" vertical="center" wrapText="1" readingOrder="2"/>
    </xf>
    <xf numFmtId="0" fontId="25" fillId="7" borderId="31" xfId="16" applyFont="1" applyFill="1" applyBorder="1" applyAlignment="1">
      <alignment horizontal="center" vertical="center" wrapText="1" readingOrder="2"/>
    </xf>
    <xf numFmtId="0" fontId="25" fillId="7" borderId="21" xfId="16" applyFont="1" applyFill="1" applyBorder="1" applyAlignment="1">
      <alignment horizontal="center" vertical="center" wrapText="1" readingOrder="2"/>
    </xf>
    <xf numFmtId="0" fontId="37" fillId="9" borderId="77" xfId="0" applyFont="1" applyFill="1" applyBorder="1" applyAlignment="1">
      <alignment vertical="center" wrapText="1"/>
    </xf>
    <xf numFmtId="0" fontId="25" fillId="7" borderId="36" xfId="8" applyFont="1" applyFill="1" applyBorder="1">
      <alignment horizontal="center" vertical="center" wrapText="1"/>
    </xf>
    <xf numFmtId="0" fontId="25" fillId="7" borderId="23" xfId="8" applyFont="1" applyFill="1" applyBorder="1">
      <alignment horizontal="center" vertical="center" wrapText="1"/>
    </xf>
    <xf numFmtId="0" fontId="25" fillId="7" borderId="52" xfId="8" applyFont="1" applyFill="1" applyBorder="1">
      <alignment horizontal="center" vertical="center" wrapText="1"/>
    </xf>
    <xf numFmtId="0" fontId="20" fillId="8" borderId="35" xfId="11" applyFont="1" applyFill="1" applyBorder="1" applyAlignment="1">
      <alignment horizontal="left" vertical="center" wrapText="1"/>
    </xf>
    <xf numFmtId="0" fontId="20" fillId="8" borderId="31" xfId="11" applyFont="1" applyFill="1" applyBorder="1" applyAlignment="1">
      <alignment horizontal="left" vertical="center" wrapText="1"/>
    </xf>
    <xf numFmtId="0" fontId="20" fillId="8" borderId="37" xfId="11" applyFont="1" applyFill="1" applyBorder="1" applyAlignment="1">
      <alignment horizontal="left" vertical="center" wrapText="1"/>
    </xf>
    <xf numFmtId="0" fontId="20" fillId="7" borderId="21" xfId="11" applyFont="1" applyFill="1" applyBorder="1" applyAlignment="1">
      <alignment horizontal="left" vertical="center" wrapText="1"/>
    </xf>
    <xf numFmtId="0" fontId="20" fillId="7" borderId="22" xfId="11" applyFont="1" applyFill="1" applyBorder="1" applyAlignment="1">
      <alignment horizontal="left" vertical="center" wrapText="1"/>
    </xf>
    <xf numFmtId="0" fontId="20" fillId="7" borderId="52" xfId="11" applyFont="1" applyFill="1" applyBorder="1" applyAlignment="1">
      <alignment horizontal="left" vertical="center" wrapText="1"/>
    </xf>
    <xf numFmtId="0" fontId="20" fillId="8" borderId="36" xfId="7" applyFont="1" applyFill="1" applyBorder="1" applyAlignment="1">
      <alignment horizontal="left" vertical="center"/>
    </xf>
    <xf numFmtId="0" fontId="20" fillId="8" borderId="22" xfId="7" applyFont="1" applyFill="1" applyBorder="1" applyAlignment="1">
      <alignment horizontal="left" vertical="center"/>
    </xf>
    <xf numFmtId="0" fontId="20" fillId="8" borderId="23" xfId="7" applyFont="1" applyFill="1" applyBorder="1" applyAlignment="1">
      <alignment horizontal="left" vertical="center"/>
    </xf>
    <xf numFmtId="0" fontId="20" fillId="7" borderId="78" xfId="0" applyFont="1" applyFill="1" applyBorder="1" applyAlignment="1">
      <alignment horizontal="left" vertical="center" wrapText="1"/>
    </xf>
    <xf numFmtId="0" fontId="20" fillId="7" borderId="76" xfId="0" applyFont="1" applyFill="1" applyBorder="1" applyAlignment="1">
      <alignment horizontal="left" vertical="center" wrapText="1"/>
    </xf>
    <xf numFmtId="0" fontId="5" fillId="8" borderId="52" xfId="11" applyFont="1" applyFill="1" applyBorder="1" applyAlignment="1">
      <alignment vertical="center" wrapText="1"/>
    </xf>
    <xf numFmtId="0" fontId="5" fillId="8" borderId="31" xfId="11" applyFont="1" applyFill="1" applyBorder="1" applyAlignment="1">
      <alignment vertical="center" wrapText="1"/>
    </xf>
    <xf numFmtId="0" fontId="5" fillId="8" borderId="37" xfId="11" applyFont="1" applyFill="1" applyBorder="1" applyAlignment="1">
      <alignment vertical="center" wrapText="1"/>
    </xf>
    <xf numFmtId="0" fontId="20" fillId="7" borderId="75" xfId="0" applyFont="1" applyFill="1" applyBorder="1" applyAlignment="1">
      <alignment horizontal="left" vertical="center" wrapText="1"/>
    </xf>
    <xf numFmtId="0" fontId="20" fillId="9" borderId="78" xfId="0" applyFont="1" applyFill="1" applyBorder="1" applyAlignment="1">
      <alignment horizontal="left" vertical="center" wrapText="1"/>
    </xf>
    <xf numFmtId="0" fontId="20" fillId="9" borderId="76" xfId="0" applyFont="1" applyFill="1" applyBorder="1" applyAlignment="1">
      <alignment horizontal="left" vertical="center" wrapText="1"/>
    </xf>
    <xf numFmtId="0" fontId="20" fillId="9" borderId="75" xfId="0" applyFont="1" applyFill="1" applyBorder="1" applyAlignment="1">
      <alignment horizontal="left" vertical="center" wrapText="1"/>
    </xf>
    <xf numFmtId="0" fontId="20" fillId="9" borderId="77" xfId="0" applyFont="1" applyFill="1" applyBorder="1" applyAlignment="1">
      <alignment horizontal="left" vertical="center" wrapText="1"/>
    </xf>
    <xf numFmtId="0" fontId="20" fillId="7" borderId="84" xfId="0" applyFont="1" applyFill="1" applyBorder="1" applyAlignment="1">
      <alignment vertical="center" wrapText="1"/>
    </xf>
    <xf numFmtId="0" fontId="20" fillId="7" borderId="85" xfId="0" applyFont="1" applyFill="1" applyBorder="1" applyAlignment="1">
      <alignment vertical="center" wrapText="1"/>
    </xf>
    <xf numFmtId="0" fontId="20" fillId="7" borderId="86" xfId="0" applyFont="1" applyFill="1" applyBorder="1" applyAlignment="1">
      <alignment vertical="center" wrapText="1"/>
    </xf>
    <xf numFmtId="0" fontId="20" fillId="8" borderId="35" xfId="11" applyFont="1" applyFill="1" applyBorder="1" applyAlignment="1">
      <alignment vertical="center" wrapText="1"/>
    </xf>
    <xf numFmtId="0" fontId="20" fillId="8" borderId="31" xfId="11" applyFont="1" applyFill="1" applyBorder="1" applyAlignment="1">
      <alignment vertical="center" wrapText="1"/>
    </xf>
    <xf numFmtId="0" fontId="20" fillId="8" borderId="37" xfId="11" applyFont="1" applyFill="1" applyBorder="1" applyAlignment="1">
      <alignment vertical="center" wrapText="1"/>
    </xf>
    <xf numFmtId="0" fontId="20" fillId="7" borderId="21" xfId="11" applyFont="1" applyFill="1" applyBorder="1" applyAlignment="1">
      <alignment vertical="center" wrapText="1"/>
    </xf>
    <xf numFmtId="0" fontId="20" fillId="7" borderId="22" xfId="11" applyFont="1" applyFill="1" applyBorder="1" applyAlignment="1">
      <alignment vertical="center" wrapText="1"/>
    </xf>
    <xf numFmtId="0" fontId="20" fillId="7" borderId="52" xfId="11" applyFont="1" applyFill="1" applyBorder="1" applyAlignment="1">
      <alignment vertical="center" wrapText="1"/>
    </xf>
    <xf numFmtId="0" fontId="20" fillId="8" borderId="36" xfId="7" applyFont="1" applyFill="1" applyBorder="1" applyAlignment="1">
      <alignment vertical="center"/>
    </xf>
    <xf numFmtId="0" fontId="20" fillId="8" borderId="22" xfId="7" applyFont="1" applyFill="1" applyBorder="1" applyAlignment="1">
      <alignment vertical="center"/>
    </xf>
    <xf numFmtId="0" fontId="20" fillId="8" borderId="23" xfId="7" applyFont="1" applyFill="1" applyBorder="1" applyAlignment="1">
      <alignment vertical="center"/>
    </xf>
    <xf numFmtId="0" fontId="20" fillId="7" borderId="78" xfId="0" applyFont="1" applyFill="1" applyBorder="1" applyAlignment="1">
      <alignment vertical="center" wrapText="1"/>
    </xf>
    <xf numFmtId="0" fontId="20" fillId="7" borderId="76" xfId="0" applyFont="1" applyFill="1" applyBorder="1" applyAlignment="1">
      <alignment vertical="center" wrapText="1"/>
    </xf>
    <xf numFmtId="0" fontId="20" fillId="8" borderId="22" xfId="11" applyFont="1" applyFill="1" applyBorder="1" applyAlignment="1">
      <alignment vertical="center" wrapText="1"/>
    </xf>
    <xf numFmtId="0" fontId="25" fillId="7" borderId="23" xfId="16" applyFont="1" applyFill="1" applyBorder="1">
      <alignment horizontal="right" vertical="center" wrapText="1" indent="1" readingOrder="2"/>
    </xf>
    <xf numFmtId="0" fontId="20" fillId="7" borderId="75" xfId="0" applyFont="1" applyFill="1" applyBorder="1" applyAlignment="1">
      <alignment vertical="center" wrapText="1"/>
    </xf>
    <xf numFmtId="0" fontId="20" fillId="9" borderId="78" xfId="0" applyFont="1" applyFill="1" applyBorder="1" applyAlignment="1">
      <alignment vertical="center" wrapText="1"/>
    </xf>
    <xf numFmtId="0" fontId="20" fillId="9" borderId="76" xfId="0" applyFont="1" applyFill="1" applyBorder="1" applyAlignment="1">
      <alignment vertical="center" wrapText="1"/>
    </xf>
    <xf numFmtId="0" fontId="20" fillId="9" borderId="75" xfId="0" applyFont="1" applyFill="1" applyBorder="1" applyAlignment="1">
      <alignment vertical="center" wrapText="1"/>
    </xf>
    <xf numFmtId="0" fontId="20" fillId="8" borderId="78" xfId="0" applyFont="1" applyFill="1" applyBorder="1" applyAlignment="1">
      <alignment vertical="center" wrapText="1"/>
    </xf>
    <xf numFmtId="0" fontId="20" fillId="8" borderId="76" xfId="0" applyFont="1" applyFill="1" applyBorder="1" applyAlignment="1">
      <alignment vertical="center" wrapText="1"/>
    </xf>
    <xf numFmtId="0" fontId="20" fillId="8" borderId="79" xfId="0" applyFont="1" applyFill="1" applyBorder="1" applyAlignment="1">
      <alignment vertical="center" wrapText="1"/>
    </xf>
    <xf numFmtId="0" fontId="20" fillId="9" borderId="77" xfId="0" applyFont="1" applyFill="1" applyBorder="1" applyAlignment="1">
      <alignment vertical="center" wrapText="1"/>
    </xf>
    <xf numFmtId="0" fontId="14" fillId="0" borderId="0" xfId="17" applyFont="1" applyAlignment="1">
      <alignment horizontal="center"/>
    </xf>
    <xf numFmtId="0" fontId="10" fillId="0" borderId="0" xfId="19" applyFont="1" applyAlignment="1">
      <alignment horizontal="center"/>
    </xf>
    <xf numFmtId="0" fontId="6" fillId="8" borderId="64" xfId="7" applyFont="1" applyFill="1" applyBorder="1" applyAlignment="1">
      <alignment horizontal="center" vertical="center"/>
    </xf>
    <xf numFmtId="0" fontId="6" fillId="8" borderId="74" xfId="7" applyFont="1" applyFill="1" applyBorder="1" applyAlignment="1">
      <alignment horizontal="center" vertical="center"/>
    </xf>
    <xf numFmtId="0" fontId="5" fillId="8" borderId="73" xfId="7" applyFont="1" applyFill="1" applyBorder="1" applyAlignment="1">
      <alignment horizontal="center" vertical="center"/>
    </xf>
    <xf numFmtId="0" fontId="5" fillId="8" borderId="63" xfId="7" applyFont="1" applyFill="1" applyBorder="1" applyAlignment="1">
      <alignment horizontal="center" vertical="center"/>
    </xf>
    <xf numFmtId="0" fontId="37" fillId="7" borderId="92" xfId="8" applyFont="1" applyFill="1" applyBorder="1" applyAlignment="1">
      <alignment horizontal="center" vertical="center" wrapText="1"/>
    </xf>
    <xf numFmtId="0" fontId="37" fillId="7" borderId="61" xfId="8" applyFont="1" applyFill="1" applyBorder="1" applyAlignment="1">
      <alignment horizontal="center" vertical="center" wrapText="1"/>
    </xf>
    <xf numFmtId="0" fontId="37" fillId="7" borderId="28" xfId="8" applyFont="1" applyFill="1" applyBorder="1" applyAlignment="1">
      <alignment horizontal="center" vertical="center" wrapText="1"/>
    </xf>
    <xf numFmtId="0" fontId="37" fillId="7" borderId="63" xfId="8" applyFont="1" applyFill="1" applyBorder="1" applyAlignment="1">
      <alignment horizontal="center" vertical="center" wrapText="1"/>
    </xf>
    <xf numFmtId="1" fontId="25" fillId="7" borderId="62" xfId="22" applyFont="1" applyFill="1" applyBorder="1" applyAlignment="1">
      <alignment horizontal="center" vertical="center"/>
    </xf>
    <xf numFmtId="1" fontId="25" fillId="7" borderId="92" xfId="22" applyFont="1" applyFill="1" applyBorder="1" applyAlignment="1">
      <alignment horizontal="center" vertical="center"/>
    </xf>
    <xf numFmtId="1" fontId="25" fillId="7" borderId="64" xfId="22" applyFont="1" applyFill="1" applyBorder="1" applyAlignment="1">
      <alignment horizontal="center" vertical="center"/>
    </xf>
    <xf numFmtId="1" fontId="25" fillId="7" borderId="28" xfId="22" applyFont="1" applyFill="1" applyBorder="1" applyAlignment="1">
      <alignment horizontal="center" vertical="center"/>
    </xf>
    <xf numFmtId="166" fontId="4" fillId="7" borderId="65" xfId="34" applyNumberFormat="1" applyFont="1" applyFill="1" applyBorder="1" applyAlignment="1" applyProtection="1">
      <alignment horizontal="center" vertical="center" wrapText="1"/>
    </xf>
    <xf numFmtId="166" fontId="4" fillId="7" borderId="42" xfId="34" applyNumberFormat="1" applyFont="1" applyFill="1" applyBorder="1" applyAlignment="1" applyProtection="1">
      <alignment horizontal="center" vertical="center" wrapText="1"/>
    </xf>
    <xf numFmtId="166" fontId="33" fillId="7" borderId="17" xfId="34" applyNumberFormat="1" applyFont="1" applyFill="1" applyBorder="1" applyAlignment="1" applyProtection="1">
      <alignment horizontal="left" vertical="center" wrapText="1" indent="1"/>
    </xf>
    <xf numFmtId="166" fontId="33" fillId="7" borderId="15" xfId="34" applyNumberFormat="1" applyFont="1" applyFill="1" applyBorder="1" applyAlignment="1" applyProtection="1">
      <alignment horizontal="left" vertical="center" wrapText="1" indent="1"/>
    </xf>
    <xf numFmtId="0" fontId="4" fillId="7" borderId="14" xfId="36" applyFont="1" applyFill="1" applyBorder="1" applyAlignment="1">
      <alignment horizontal="center" vertical="center" wrapText="1"/>
    </xf>
    <xf numFmtId="166" fontId="9" fillId="7" borderId="14" xfId="34" applyNumberFormat="1" applyFont="1" applyFill="1" applyBorder="1" applyAlignment="1" applyProtection="1">
      <alignment horizontal="right" vertical="center" wrapText="1" indent="1"/>
    </xf>
    <xf numFmtId="166" fontId="4" fillId="8" borderId="65" xfId="34" applyNumberFormat="1" applyFont="1" applyFill="1" applyBorder="1" applyAlignment="1" applyProtection="1">
      <alignment horizontal="center" vertical="center" wrapText="1"/>
    </xf>
    <xf numFmtId="166" fontId="4" fillId="8" borderId="42" xfId="34" applyNumberFormat="1" applyFont="1" applyFill="1" applyBorder="1" applyAlignment="1" applyProtection="1">
      <alignment horizontal="center" vertical="center" wrapText="1"/>
    </xf>
    <xf numFmtId="166" fontId="33" fillId="8" borderId="17" xfId="34" applyNumberFormat="1" applyFont="1" applyFill="1" applyBorder="1" applyAlignment="1" applyProtection="1">
      <alignment horizontal="left" vertical="center" wrapText="1" indent="1"/>
    </xf>
    <xf numFmtId="166" fontId="33" fillId="8" borderId="15" xfId="34" applyNumberFormat="1" applyFont="1" applyFill="1" applyBorder="1" applyAlignment="1" applyProtection="1">
      <alignment horizontal="left" vertical="center" wrapText="1" indent="1"/>
    </xf>
    <xf numFmtId="0" fontId="4" fillId="8" borderId="14" xfId="36" applyFont="1" applyFill="1" applyBorder="1" applyAlignment="1">
      <alignment horizontal="center" vertical="center" wrapText="1"/>
    </xf>
    <xf numFmtId="166" fontId="9" fillId="8" borderId="14" xfId="34" applyNumberFormat="1" applyFont="1" applyFill="1" applyBorder="1" applyAlignment="1" applyProtection="1">
      <alignment horizontal="right" vertical="center" wrapText="1" indent="1"/>
    </xf>
    <xf numFmtId="0" fontId="14" fillId="8" borderId="0" xfId="35" applyFont="1" applyFill="1" applyBorder="1" applyAlignment="1">
      <alignment horizontal="center" vertical="center"/>
    </xf>
    <xf numFmtId="0" fontId="10" fillId="8" borderId="0" xfId="35" applyFont="1" applyFill="1" applyBorder="1" applyAlignment="1">
      <alignment horizontal="center" vertical="center"/>
    </xf>
    <xf numFmtId="166" fontId="4" fillId="8" borderId="113" xfId="34" applyNumberFormat="1" applyFont="1" applyFill="1" applyBorder="1" applyAlignment="1" applyProtection="1">
      <alignment horizontal="center" vertical="center" wrapText="1"/>
    </xf>
    <xf numFmtId="166" fontId="33" fillId="8" borderId="104" xfId="34" applyNumberFormat="1" applyFont="1" applyFill="1" applyBorder="1" applyAlignment="1" applyProtection="1">
      <alignment horizontal="left" vertical="center" wrapText="1" indent="1"/>
    </xf>
    <xf numFmtId="0" fontId="4" fillId="8" borderId="104" xfId="36" applyFont="1" applyFill="1" applyBorder="1" applyAlignment="1">
      <alignment horizontal="center" vertical="center" wrapText="1"/>
    </xf>
    <xf numFmtId="0" fontId="4" fillId="8" borderId="15" xfId="36" applyFont="1" applyFill="1" applyBorder="1" applyAlignment="1">
      <alignment horizontal="center" vertical="center" wrapText="1"/>
    </xf>
    <xf numFmtId="166" fontId="9" fillId="8" borderId="104" xfId="34" applyNumberFormat="1" applyFont="1" applyFill="1" applyBorder="1" applyAlignment="1" applyProtection="1">
      <alignment horizontal="right" vertical="center" wrapText="1" indent="1"/>
    </xf>
    <xf numFmtId="166" fontId="9" fillId="8" borderId="15" xfId="34" applyNumberFormat="1" applyFont="1" applyFill="1" applyBorder="1" applyAlignment="1" applyProtection="1">
      <alignment horizontal="right" vertical="center" wrapText="1" indent="1"/>
    </xf>
    <xf numFmtId="166" fontId="4" fillId="7" borderId="44" xfId="34" applyNumberFormat="1" applyFont="1" applyFill="1" applyBorder="1" applyAlignment="1" applyProtection="1">
      <alignment horizontal="center" vertical="center" wrapText="1"/>
    </xf>
    <xf numFmtId="166" fontId="33" fillId="7" borderId="14" xfId="34" applyNumberFormat="1" applyFont="1" applyFill="1" applyBorder="1" applyAlignment="1" applyProtection="1">
      <alignment horizontal="left" vertical="center" wrapText="1" indent="1"/>
    </xf>
    <xf numFmtId="166" fontId="4" fillId="8" borderId="44" xfId="34" applyNumberFormat="1" applyFont="1" applyFill="1" applyBorder="1" applyAlignment="1" applyProtection="1">
      <alignment horizontal="center" vertical="center" wrapText="1"/>
    </xf>
    <xf numFmtId="166" fontId="33" fillId="8" borderId="14" xfId="34" applyNumberFormat="1" applyFont="1" applyFill="1" applyBorder="1" applyAlignment="1" applyProtection="1">
      <alignment horizontal="left" vertical="center" wrapText="1" indent="1"/>
    </xf>
    <xf numFmtId="166" fontId="4" fillId="7" borderId="46" xfId="34" applyNumberFormat="1" applyFont="1" applyFill="1" applyBorder="1" applyAlignment="1" applyProtection="1">
      <alignment horizontal="center" vertical="center" wrapText="1"/>
    </xf>
    <xf numFmtId="166" fontId="33" fillId="7" borderId="29" xfId="34" applyNumberFormat="1" applyFont="1" applyFill="1" applyBorder="1" applyAlignment="1" applyProtection="1">
      <alignment horizontal="left" vertical="center" wrapText="1" indent="1"/>
    </xf>
    <xf numFmtId="0" fontId="4" fillId="7" borderId="29" xfId="36" applyFont="1" applyFill="1" applyBorder="1" applyAlignment="1">
      <alignment horizontal="center" vertical="center" wrapText="1"/>
    </xf>
    <xf numFmtId="166" fontId="9" fillId="7" borderId="29" xfId="34" applyNumberFormat="1" applyFont="1" applyFill="1" applyBorder="1" applyAlignment="1" applyProtection="1">
      <alignment horizontal="right" vertical="center" wrapText="1" indent="1"/>
    </xf>
    <xf numFmtId="166" fontId="4" fillId="8" borderId="56" xfId="34" applyNumberFormat="1" applyFont="1" applyFill="1" applyBorder="1" applyAlignment="1" applyProtection="1">
      <alignment horizontal="center" vertical="center" wrapText="1"/>
    </xf>
    <xf numFmtId="166" fontId="33" fillId="8" borderId="53" xfId="34" applyNumberFormat="1" applyFont="1" applyFill="1" applyBorder="1" applyAlignment="1" applyProtection="1">
      <alignment horizontal="left" vertical="center" wrapText="1" indent="1"/>
    </xf>
    <xf numFmtId="0" fontId="4" fillId="8" borderId="53" xfId="36" applyFont="1" applyFill="1" applyBorder="1" applyAlignment="1">
      <alignment horizontal="center" vertical="center" wrapText="1"/>
    </xf>
    <xf numFmtId="166" fontId="9" fillId="8" borderId="53" xfId="34" applyNumberFormat="1" applyFont="1" applyFill="1" applyBorder="1" applyAlignment="1" applyProtection="1">
      <alignment horizontal="right" vertical="center" wrapText="1" indent="1"/>
    </xf>
    <xf numFmtId="166" fontId="4" fillId="7" borderId="125" xfId="34" applyNumberFormat="1" applyFont="1" applyFill="1" applyBorder="1" applyAlignment="1" applyProtection="1">
      <alignment horizontal="center" vertical="center" wrapText="1"/>
    </xf>
    <xf numFmtId="166" fontId="33" fillId="7" borderId="119" xfId="34" applyNumberFormat="1" applyFont="1" applyFill="1" applyBorder="1" applyAlignment="1" applyProtection="1">
      <alignment horizontal="left" vertical="center" wrapText="1" indent="1"/>
    </xf>
    <xf numFmtId="0" fontId="4" fillId="7" borderId="119" xfId="36" applyFont="1" applyFill="1" applyBorder="1" applyAlignment="1">
      <alignment horizontal="center" vertical="center" wrapText="1"/>
    </xf>
    <xf numFmtId="166" fontId="9" fillId="7" borderId="119" xfId="34" applyNumberFormat="1" applyFont="1" applyFill="1" applyBorder="1" applyAlignment="1" applyProtection="1">
      <alignment horizontal="right" vertical="center" wrapText="1" indent="1"/>
    </xf>
    <xf numFmtId="166" fontId="4" fillId="8" borderId="138" xfId="34" applyNumberFormat="1" applyFont="1" applyFill="1" applyBorder="1" applyAlignment="1" applyProtection="1">
      <alignment horizontal="center" vertical="center" wrapText="1"/>
    </xf>
    <xf numFmtId="166" fontId="33" fillId="8" borderId="139" xfId="34" applyNumberFormat="1" applyFont="1" applyFill="1" applyBorder="1" applyAlignment="1" applyProtection="1">
      <alignment horizontal="left" vertical="center" wrapText="1" indent="1"/>
    </xf>
    <xf numFmtId="0" fontId="4" fillId="8" borderId="139" xfId="36" applyFont="1" applyFill="1" applyBorder="1" applyAlignment="1">
      <alignment horizontal="center" vertical="center" wrapText="1"/>
    </xf>
    <xf numFmtId="166" fontId="9" fillId="8" borderId="139" xfId="34" applyNumberFormat="1" applyFont="1" applyFill="1" applyBorder="1" applyAlignment="1" applyProtection="1">
      <alignment horizontal="right" vertical="center" wrapText="1" indent="1"/>
    </xf>
    <xf numFmtId="166" fontId="9" fillId="8" borderId="17" xfId="34" applyNumberFormat="1" applyFont="1" applyFill="1" applyBorder="1" applyAlignment="1" applyProtection="1">
      <alignment horizontal="right" vertical="center" wrapText="1" indent="1"/>
    </xf>
    <xf numFmtId="166" fontId="9" fillId="7" borderId="17" xfId="34" applyNumberFormat="1" applyFont="1" applyFill="1" applyBorder="1" applyAlignment="1" applyProtection="1">
      <alignment horizontal="right" vertical="center" wrapText="1" indent="1"/>
    </xf>
    <xf numFmtId="166" fontId="9" fillId="7" borderId="15" xfId="34" applyNumberFormat="1" applyFont="1" applyFill="1" applyBorder="1" applyAlignment="1" applyProtection="1">
      <alignment horizontal="right" vertical="center" wrapText="1" indent="1"/>
    </xf>
    <xf numFmtId="0" fontId="9" fillId="0" borderId="92" xfId="35" applyFont="1" applyFill="1" applyBorder="1" applyAlignment="1">
      <alignment horizontal="center" wrapText="1"/>
    </xf>
    <xf numFmtId="0" fontId="20" fillId="8" borderId="122" xfId="35" applyFont="1" applyFill="1" applyBorder="1" applyAlignment="1">
      <alignment horizontal="center" vertical="center" wrapText="1"/>
    </xf>
    <xf numFmtId="0" fontId="20" fillId="8" borderId="42" xfId="35" applyFont="1" applyFill="1" applyBorder="1" applyAlignment="1">
      <alignment horizontal="center" vertical="center" wrapText="1"/>
    </xf>
    <xf numFmtId="0" fontId="20" fillId="8" borderId="97" xfId="35" applyFont="1" applyFill="1" applyBorder="1" applyAlignment="1">
      <alignment horizontal="center" vertical="center" wrapText="1"/>
    </xf>
    <xf numFmtId="0" fontId="20" fillId="8" borderId="44" xfId="35" applyFont="1" applyFill="1" applyBorder="1" applyAlignment="1">
      <alignment horizontal="center" vertical="center" wrapText="1"/>
    </xf>
    <xf numFmtId="0" fontId="20" fillId="8" borderId="98" xfId="35" applyFont="1" applyFill="1" applyBorder="1" applyAlignment="1">
      <alignment horizontal="center" vertical="center" wrapText="1"/>
    </xf>
    <xf numFmtId="0" fontId="20" fillId="8" borderId="46" xfId="35" applyFont="1" applyFill="1" applyBorder="1" applyAlignment="1">
      <alignment horizontal="center" vertical="center" wrapText="1"/>
    </xf>
    <xf numFmtId="0" fontId="6" fillId="8" borderId="43" xfId="34" applyFont="1" applyFill="1" applyBorder="1" applyAlignment="1">
      <alignment horizontal="center" vertical="center"/>
    </xf>
    <xf numFmtId="0" fontId="6" fillId="8" borderId="45" xfId="34" applyFont="1" applyFill="1" applyBorder="1" applyAlignment="1">
      <alignment horizontal="center" vertical="center"/>
    </xf>
    <xf numFmtId="0" fontId="6" fillId="8" borderId="47" xfId="34" applyFont="1" applyFill="1" applyBorder="1" applyAlignment="1">
      <alignment horizontal="center" vertical="center"/>
    </xf>
    <xf numFmtId="166" fontId="33" fillId="7" borderId="17" xfId="34" applyNumberFormat="1" applyFont="1" applyFill="1" applyBorder="1" applyAlignment="1" applyProtection="1">
      <alignment horizontal="center" vertical="center" wrapText="1"/>
    </xf>
    <xf numFmtId="166" fontId="33" fillId="7" borderId="15" xfId="34" applyNumberFormat="1" applyFont="1" applyFill="1" applyBorder="1" applyAlignment="1" applyProtection="1">
      <alignment horizontal="center" vertical="center" wrapText="1"/>
    </xf>
    <xf numFmtId="166" fontId="4" fillId="7" borderId="100" xfId="34" applyNumberFormat="1" applyFont="1" applyFill="1" applyBorder="1" applyAlignment="1" applyProtection="1">
      <alignment horizontal="center" vertical="center" wrapText="1"/>
    </xf>
    <xf numFmtId="166" fontId="33" fillId="7" borderId="30" xfId="34" applyNumberFormat="1" applyFont="1" applyFill="1" applyBorder="1" applyAlignment="1" applyProtection="1">
      <alignment horizontal="center" vertical="center" wrapText="1"/>
    </xf>
    <xf numFmtId="166" fontId="33" fillId="8" borderId="17" xfId="34" applyNumberFormat="1" applyFont="1" applyFill="1" applyBorder="1" applyAlignment="1" applyProtection="1">
      <alignment horizontal="center" vertical="center" wrapText="1"/>
    </xf>
    <xf numFmtId="166" fontId="33" fillId="8" borderId="15" xfId="34" applyNumberFormat="1" applyFont="1" applyFill="1" applyBorder="1" applyAlignment="1" applyProtection="1">
      <alignment horizontal="center" vertical="center" wrapText="1"/>
    </xf>
    <xf numFmtId="166" fontId="9" fillId="7" borderId="30" xfId="34" applyNumberFormat="1" applyFont="1" applyFill="1" applyBorder="1" applyAlignment="1" applyProtection="1">
      <alignment horizontal="right" vertical="center" wrapText="1" indent="1"/>
    </xf>
    <xf numFmtId="0" fontId="24" fillId="8" borderId="0" xfId="0" applyFont="1" applyFill="1" applyAlignment="1">
      <alignment horizontal="center"/>
    </xf>
    <xf numFmtId="1" fontId="20" fillId="7" borderId="111" xfId="6" applyFont="1" applyFill="1" applyBorder="1">
      <alignment horizontal="left" vertical="center" wrapText="1"/>
    </xf>
    <xf numFmtId="1" fontId="20" fillId="7" borderId="116" xfId="6" applyFont="1" applyFill="1" applyBorder="1">
      <alignment horizontal="left" vertical="center" wrapText="1"/>
    </xf>
    <xf numFmtId="0" fontId="6" fillId="7" borderId="35" xfId="7" applyFont="1" applyFill="1" applyBorder="1" applyAlignment="1">
      <alignment horizontal="center" vertical="center" wrapText="1"/>
    </xf>
    <xf numFmtId="0" fontId="6" fillId="7" borderId="112" xfId="9" applyFont="1" applyFill="1" applyBorder="1">
      <alignment horizontal="right" vertical="center" wrapText="1"/>
    </xf>
    <xf numFmtId="0" fontId="6" fillId="7" borderId="117" xfId="9" applyFont="1" applyFill="1" applyBorder="1">
      <alignment horizontal="right" vertical="center" wrapText="1"/>
    </xf>
    <xf numFmtId="1" fontId="6" fillId="7" borderId="61" xfId="6" applyFont="1" applyFill="1" applyBorder="1" applyAlignment="1">
      <alignment horizontal="center" vertical="center" wrapText="1"/>
    </xf>
    <xf numFmtId="1" fontId="6" fillId="7" borderId="63" xfId="6" applyFont="1" applyFill="1" applyBorder="1" applyAlignment="1">
      <alignment horizontal="center" vertical="center" wrapText="1"/>
    </xf>
    <xf numFmtId="0" fontId="6" fillId="7" borderId="35" xfId="9" applyFont="1" applyFill="1" applyBorder="1" applyAlignment="1">
      <alignment horizontal="center" vertical="center" wrapText="1"/>
    </xf>
    <xf numFmtId="0" fontId="6" fillId="7" borderId="37" xfId="9" applyFont="1" applyFill="1" applyBorder="1" applyAlignment="1">
      <alignment horizontal="center" vertical="center" wrapText="1"/>
    </xf>
    <xf numFmtId="0" fontId="17" fillId="0" borderId="0" xfId="0" applyFont="1" applyAlignment="1">
      <alignment horizontal="right"/>
    </xf>
    <xf numFmtId="0" fontId="9" fillId="8" borderId="68" xfId="36" applyFont="1" applyFill="1" applyBorder="1" applyAlignment="1">
      <alignment horizontal="right" vertical="center" wrapText="1" indent="1"/>
    </xf>
    <xf numFmtId="0" fontId="9" fillId="8" borderId="43" xfId="36" applyFont="1" applyFill="1" applyBorder="1" applyAlignment="1">
      <alignment horizontal="right" vertical="center" wrapText="1" indent="1"/>
    </xf>
    <xf numFmtId="0" fontId="9" fillId="7" borderId="66" xfId="36" applyFont="1" applyFill="1" applyBorder="1" applyAlignment="1">
      <alignment horizontal="right" vertical="center" wrapText="1" indent="1"/>
    </xf>
    <xf numFmtId="0" fontId="9" fillId="7" borderId="43" xfId="36" applyFont="1" applyFill="1" applyBorder="1" applyAlignment="1">
      <alignment horizontal="right" vertical="center" wrapText="1" indent="1"/>
    </xf>
    <xf numFmtId="0" fontId="6" fillId="7" borderId="26" xfId="36" applyFont="1" applyFill="1" applyBorder="1" applyAlignment="1">
      <alignment horizontal="center" vertical="center" wrapText="1"/>
    </xf>
    <xf numFmtId="0" fontId="6" fillId="7" borderId="26" xfId="35" applyFont="1" applyFill="1" applyBorder="1" applyAlignment="1">
      <alignment vertical="center"/>
    </xf>
    <xf numFmtId="0" fontId="33" fillId="8" borderId="104" xfId="36" applyFont="1" applyFill="1" applyBorder="1" applyAlignment="1">
      <alignment horizontal="left" vertical="center" wrapText="1" indent="1"/>
    </xf>
    <xf numFmtId="0" fontId="33" fillId="8" borderId="15" xfId="36" applyFont="1" applyFill="1" applyBorder="1" applyAlignment="1">
      <alignment horizontal="left" vertical="center" wrapText="1" indent="1"/>
    </xf>
    <xf numFmtId="0" fontId="33" fillId="8" borderId="113" xfId="36" applyFont="1" applyFill="1" applyBorder="1" applyAlignment="1">
      <alignment horizontal="center" vertical="center" wrapText="1"/>
    </xf>
    <xf numFmtId="0" fontId="33" fillId="8" borderId="42" xfId="36" applyFont="1" applyFill="1" applyBorder="1" applyAlignment="1">
      <alignment horizontal="center" vertical="center" wrapText="1"/>
    </xf>
    <xf numFmtId="0" fontId="33" fillId="8" borderId="72" xfId="36" applyFont="1" applyFill="1" applyBorder="1" applyAlignment="1">
      <alignment horizontal="left" vertical="center" wrapText="1" indent="1"/>
    </xf>
    <xf numFmtId="0" fontId="33" fillId="8" borderId="99" xfId="36" applyFont="1" applyFill="1" applyBorder="1" applyAlignment="1">
      <alignment horizontal="center" vertical="center" wrapText="1"/>
    </xf>
    <xf numFmtId="0" fontId="33" fillId="7" borderId="65" xfId="36" applyFont="1" applyFill="1" applyBorder="1" applyAlignment="1">
      <alignment horizontal="center" vertical="center" wrapText="1"/>
    </xf>
    <xf numFmtId="0" fontId="33" fillId="7" borderId="42" xfId="36" applyFont="1" applyFill="1" applyBorder="1" applyAlignment="1">
      <alignment horizontal="center" vertical="center" wrapText="1"/>
    </xf>
    <xf numFmtId="0" fontId="33" fillId="7" borderId="17" xfId="36" applyFont="1" applyFill="1" applyBorder="1" applyAlignment="1">
      <alignment horizontal="left" vertical="center" wrapText="1" indent="1"/>
    </xf>
    <xf numFmtId="0" fontId="33" fillId="7" borderId="15" xfId="36" applyFont="1" applyFill="1" applyBorder="1" applyAlignment="1">
      <alignment horizontal="left" vertical="center" wrapText="1" indent="1"/>
    </xf>
    <xf numFmtId="0" fontId="9" fillId="7" borderId="143" xfId="36" applyFont="1" applyFill="1" applyBorder="1" applyAlignment="1">
      <alignment horizontal="right" vertical="center" wrapText="1" indent="1"/>
    </xf>
    <xf numFmtId="0" fontId="14" fillId="8" borderId="0" xfId="35" applyFont="1" applyFill="1" applyAlignment="1">
      <alignment horizontal="center" vertical="center"/>
    </xf>
    <xf numFmtId="0" fontId="15" fillId="8" borderId="0" xfId="35" applyFont="1" applyFill="1" applyAlignment="1">
      <alignment horizontal="center" vertical="center"/>
    </xf>
    <xf numFmtId="0" fontId="33" fillId="7" borderId="141" xfId="36" applyFont="1" applyFill="1" applyBorder="1" applyAlignment="1">
      <alignment horizontal="center" vertical="center" wrapText="1"/>
    </xf>
    <xf numFmtId="0" fontId="33" fillId="7" borderId="142" xfId="36" applyFont="1" applyFill="1" applyBorder="1" applyAlignment="1">
      <alignment horizontal="left" vertical="center" wrapText="1" indent="1"/>
    </xf>
    <xf numFmtId="0" fontId="4" fillId="0" borderId="92" xfId="35" applyFont="1" applyFill="1" applyBorder="1" applyAlignment="1">
      <alignment horizontal="center" vertical="center" wrapText="1"/>
    </xf>
    <xf numFmtId="0" fontId="34" fillId="8" borderId="0" xfId="17" applyFont="1" applyFill="1" applyAlignment="1">
      <alignment horizontal="center" vertical="center" readingOrder="2"/>
    </xf>
    <xf numFmtId="0" fontId="10" fillId="8" borderId="0" xfId="19" applyFont="1" applyFill="1" applyAlignment="1">
      <alignment horizontal="center" vertical="center" readingOrder="1"/>
    </xf>
    <xf numFmtId="1" fontId="25" fillId="7" borderId="54" xfId="22" applyFont="1" applyFill="1" applyBorder="1">
      <alignment horizontal="center" vertical="center"/>
    </xf>
    <xf numFmtId="1" fontId="25" fillId="7" borderId="47" xfId="22" applyFont="1" applyFill="1" applyBorder="1">
      <alignment horizontal="center" vertical="center"/>
    </xf>
    <xf numFmtId="0" fontId="37" fillId="7" borderId="56" xfId="8" applyFont="1" applyFill="1" applyBorder="1">
      <alignment horizontal="center" vertical="center" wrapText="1"/>
    </xf>
    <xf numFmtId="0" fontId="37" fillId="7" borderId="46" xfId="8" applyFont="1" applyFill="1" applyBorder="1">
      <alignment horizontal="center" vertical="center" wrapText="1"/>
    </xf>
    <xf numFmtId="0" fontId="6" fillId="7" borderId="113" xfId="8" applyFont="1" applyFill="1" applyBorder="1" applyAlignment="1">
      <alignment horizontal="center" vertical="center" wrapText="1"/>
    </xf>
    <xf numFmtId="0" fontId="6" fillId="7" borderId="67" xfId="8" applyFont="1" applyFill="1" applyBorder="1">
      <alignment horizontal="center" vertical="center" wrapText="1"/>
    </xf>
    <xf numFmtId="0" fontId="6" fillId="7" borderId="92" xfId="8" applyFont="1" applyFill="1" applyBorder="1">
      <alignment horizontal="center" vertical="center" wrapText="1"/>
    </xf>
    <xf numFmtId="0" fontId="6" fillId="7" borderId="113" xfId="8" applyFont="1" applyFill="1" applyBorder="1">
      <alignment horizontal="center" vertical="center" wrapText="1"/>
    </xf>
    <xf numFmtId="0" fontId="24" fillId="8" borderId="0" xfId="4" applyFont="1" applyFill="1" applyBorder="1" applyAlignment="1">
      <alignment horizontal="center"/>
    </xf>
    <xf numFmtId="0" fontId="24" fillId="8" borderId="28" xfId="0" applyFont="1" applyFill="1" applyBorder="1" applyAlignment="1">
      <alignment horizontal="center"/>
    </xf>
    <xf numFmtId="0" fontId="37" fillId="7" borderId="92" xfId="8" applyFont="1" applyFill="1" applyBorder="1">
      <alignment horizontal="center" vertical="center" wrapText="1"/>
    </xf>
    <xf numFmtId="0" fontId="37" fillId="7" borderId="28" xfId="8" applyFont="1" applyFill="1" applyBorder="1">
      <alignment horizontal="center" vertical="center" wrapText="1"/>
    </xf>
    <xf numFmtId="0" fontId="6" fillId="7" borderId="25" xfId="8" applyFont="1" applyFill="1" applyBorder="1">
      <alignment horizontal="center" vertical="center" wrapText="1"/>
    </xf>
    <xf numFmtId="0" fontId="6" fillId="7" borderId="26" xfId="8" applyFont="1" applyFill="1" applyBorder="1">
      <alignment horizontal="center" vertical="center" wrapText="1"/>
    </xf>
    <xf numFmtId="0" fontId="6" fillId="7" borderId="27" xfId="8" applyFont="1" applyFill="1" applyBorder="1">
      <alignment horizontal="center" vertical="center" wrapText="1"/>
    </xf>
    <xf numFmtId="1" fontId="25" fillId="7" borderId="92" xfId="22" applyFont="1" applyFill="1" applyBorder="1">
      <alignment horizontal="center" vertical="center"/>
    </xf>
    <xf numFmtId="1" fontId="25" fillId="7" borderId="28" xfId="22" applyFont="1" applyFill="1" applyBorder="1">
      <alignment horizontal="center" vertical="center"/>
    </xf>
  </cellXfs>
  <cellStyles count="42">
    <cellStyle name="Comma" xfId="33"/>
    <cellStyle name="H1" xfId="17"/>
    <cellStyle name="H1 2" xfId="1"/>
    <cellStyle name="H1 2 2" xfId="18"/>
    <cellStyle name="H2" xfId="19"/>
    <cellStyle name="H2 2" xfId="2"/>
    <cellStyle name="H2 2 2" xfId="20"/>
    <cellStyle name="had" xfId="21"/>
    <cellStyle name="had 2" xfId="9"/>
    <cellStyle name="had0" xfId="6"/>
    <cellStyle name="Had1" xfId="22"/>
    <cellStyle name="Had2" xfId="8"/>
    <cellStyle name="Had3" xfId="23"/>
    <cellStyle name="inxa" xfId="24"/>
    <cellStyle name="inxe" xfId="25"/>
    <cellStyle name="Normal" xfId="0" builtinId="0"/>
    <cellStyle name="Normal 2" xfId="4"/>
    <cellStyle name="Normal 2 2" xfId="26"/>
    <cellStyle name="Normal 3" xfId="35"/>
    <cellStyle name="Normal 4" xfId="37"/>
    <cellStyle name="Normal 4 2" xfId="38"/>
    <cellStyle name="Normal 5" xfId="39"/>
    <cellStyle name="Normal 6" xfId="41"/>
    <cellStyle name="Normal_ورقة1" xfId="34"/>
    <cellStyle name="Normal_ورقة2" xfId="36"/>
    <cellStyle name="NotA" xfId="27"/>
    <cellStyle name="Note 2" xfId="32"/>
    <cellStyle name="Percent 2" xfId="40"/>
    <cellStyle name="T1" xfId="5"/>
    <cellStyle name="T1 2" xfId="14"/>
    <cellStyle name="T2" xfId="3"/>
    <cellStyle name="T2 2" xfId="28"/>
    <cellStyle name="T2 2 2" xfId="29"/>
    <cellStyle name="T2 3" xfId="13"/>
    <cellStyle name="Total 2" xfId="7"/>
    <cellStyle name="Total1" xfId="15"/>
    <cellStyle name="TXT1" xfId="16"/>
    <cellStyle name="TXT1 2" xfId="30"/>
    <cellStyle name="TXT2" xfId="12"/>
    <cellStyle name="TXT3" xfId="11"/>
    <cellStyle name="TXT4" xfId="10"/>
    <cellStyle name="TXT5" xfId="31"/>
  </cellStyles>
  <dxfs count="5">
    <dxf>
      <fill>
        <patternFill>
          <bgColor theme="2"/>
        </patternFill>
      </fill>
    </dxf>
    <dxf>
      <font>
        <b/>
        <color theme="1"/>
      </font>
    </dxf>
    <dxf>
      <font>
        <b/>
        <color theme="1"/>
      </font>
    </dxf>
    <dxf>
      <border>
        <top style="thin">
          <color auto="1"/>
        </top>
      </border>
    </dxf>
    <dxf>
      <font>
        <b/>
        <color theme="1"/>
      </font>
      <border>
        <bottom style="thin">
          <color theme="1"/>
        </bottom>
      </border>
    </dxf>
  </dxfs>
  <tableStyles count="1" defaultTableStyle="TableStyleMedium9" defaultPivotStyle="PivotStyleLight16">
    <tableStyle name="VITAL" pivot="0" count="5">
      <tableStyleElement type="headerRow" dxfId="4"/>
      <tableStyleElement type="totalRow" dxfId="3"/>
      <tableStyleElement type="firstColumn" dxfId="2"/>
      <tableStyleElement type="lastColumn" dxfId="1"/>
      <tableStyleElement type="secondRowStripe" dxfId="0"/>
    </tableStyle>
  </tableStyles>
  <colors>
    <mruColors>
      <color rgb="FF00CC00"/>
      <color rgb="FFAD3973"/>
      <color rgb="FF9933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2.xml"/><Relationship Id="rId21" Type="http://schemas.openxmlformats.org/officeDocument/2006/relationships/worksheet" Target="worksheets/sheet19.xml"/><Relationship Id="rId42" Type="http://schemas.openxmlformats.org/officeDocument/2006/relationships/worksheet" Target="worksheets/sheet35.xml"/><Relationship Id="rId47" Type="http://schemas.openxmlformats.org/officeDocument/2006/relationships/chartsheet" Target="chartsheets/sheet8.xml"/><Relationship Id="rId63" Type="http://schemas.openxmlformats.org/officeDocument/2006/relationships/worksheet" Target="worksheets/sheet53.xml"/><Relationship Id="rId68" Type="http://schemas.openxmlformats.org/officeDocument/2006/relationships/worksheet" Target="worksheets/sheet57.xml"/><Relationship Id="rId84" Type="http://schemas.openxmlformats.org/officeDocument/2006/relationships/worksheet" Target="worksheets/sheet71.xml"/><Relationship Id="rId89" Type="http://schemas.openxmlformats.org/officeDocument/2006/relationships/worksheet" Target="worksheets/sheet76.xml"/><Relationship Id="rId16" Type="http://schemas.openxmlformats.org/officeDocument/2006/relationships/worksheet" Target="worksheets/sheet14.xml"/><Relationship Id="rId11" Type="http://schemas.openxmlformats.org/officeDocument/2006/relationships/worksheet" Target="worksheets/sheet10.xml"/><Relationship Id="rId32" Type="http://schemas.openxmlformats.org/officeDocument/2006/relationships/chartsheet" Target="chartsheets/sheet7.xml"/><Relationship Id="rId37" Type="http://schemas.openxmlformats.org/officeDocument/2006/relationships/worksheet" Target="worksheets/sheet30.xml"/><Relationship Id="rId53" Type="http://schemas.openxmlformats.org/officeDocument/2006/relationships/worksheet" Target="worksheets/sheet45.xml"/><Relationship Id="rId58" Type="http://schemas.openxmlformats.org/officeDocument/2006/relationships/worksheet" Target="worksheets/sheet50.xml"/><Relationship Id="rId74" Type="http://schemas.openxmlformats.org/officeDocument/2006/relationships/worksheet" Target="worksheets/sheet62.xml"/><Relationship Id="rId79" Type="http://schemas.openxmlformats.org/officeDocument/2006/relationships/worksheet" Target="worksheets/sheet67.xml"/><Relationship Id="rId102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77.xml"/><Relationship Id="rId95" Type="http://schemas.openxmlformats.org/officeDocument/2006/relationships/worksheet" Target="worksheets/sheet81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3.xml"/><Relationship Id="rId43" Type="http://schemas.openxmlformats.org/officeDocument/2006/relationships/worksheet" Target="worksheets/sheet36.xml"/><Relationship Id="rId48" Type="http://schemas.openxmlformats.org/officeDocument/2006/relationships/worksheet" Target="worksheets/sheet40.xml"/><Relationship Id="rId64" Type="http://schemas.openxmlformats.org/officeDocument/2006/relationships/worksheet" Target="worksheets/sheet54.xml"/><Relationship Id="rId69" Type="http://schemas.openxmlformats.org/officeDocument/2006/relationships/worksheet" Target="worksheets/sheet58.xml"/><Relationship Id="rId80" Type="http://schemas.openxmlformats.org/officeDocument/2006/relationships/worksheet" Target="worksheets/sheet68.xml"/><Relationship Id="rId85" Type="http://schemas.openxmlformats.org/officeDocument/2006/relationships/worksheet" Target="worksheets/sheet72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5.xml"/><Relationship Id="rId33" Type="http://schemas.openxmlformats.org/officeDocument/2006/relationships/worksheet" Target="worksheets/sheet26.xml"/><Relationship Id="rId38" Type="http://schemas.openxmlformats.org/officeDocument/2006/relationships/worksheet" Target="worksheets/sheet31.xml"/><Relationship Id="rId59" Type="http://schemas.openxmlformats.org/officeDocument/2006/relationships/worksheet" Target="worksheets/sheet51.xml"/><Relationship Id="rId103" Type="http://schemas.openxmlformats.org/officeDocument/2006/relationships/customXml" Target="../customXml/item1.xml"/><Relationship Id="rId20" Type="http://schemas.openxmlformats.org/officeDocument/2006/relationships/worksheet" Target="worksheets/sheet18.xml"/><Relationship Id="rId41" Type="http://schemas.openxmlformats.org/officeDocument/2006/relationships/worksheet" Target="worksheets/sheet34.xml"/><Relationship Id="rId54" Type="http://schemas.openxmlformats.org/officeDocument/2006/relationships/worksheet" Target="worksheets/sheet46.xml"/><Relationship Id="rId62" Type="http://schemas.openxmlformats.org/officeDocument/2006/relationships/chartsheet" Target="chartsheets/sheet10.xml"/><Relationship Id="rId70" Type="http://schemas.openxmlformats.org/officeDocument/2006/relationships/worksheet" Target="worksheets/sheet59.xml"/><Relationship Id="rId75" Type="http://schemas.openxmlformats.org/officeDocument/2006/relationships/worksheet" Target="worksheets/sheet63.xml"/><Relationship Id="rId83" Type="http://schemas.openxmlformats.org/officeDocument/2006/relationships/chartsheet" Target="chartsheets/sheet13.xml"/><Relationship Id="rId88" Type="http://schemas.openxmlformats.org/officeDocument/2006/relationships/worksheet" Target="worksheets/sheet75.xml"/><Relationship Id="rId91" Type="http://schemas.openxmlformats.org/officeDocument/2006/relationships/chartsheet" Target="chartsheets/sheet14.xml"/><Relationship Id="rId96" Type="http://schemas.openxmlformats.org/officeDocument/2006/relationships/worksheet" Target="worksheets/sheet8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chartsheet" Target="chartsheets/sheet2.xml"/><Relationship Id="rId23" Type="http://schemas.openxmlformats.org/officeDocument/2006/relationships/chartsheet" Target="chartsheets/sheet3.xml"/><Relationship Id="rId28" Type="http://schemas.openxmlformats.org/officeDocument/2006/relationships/chartsheet" Target="chartsheets/sheet5.xml"/><Relationship Id="rId36" Type="http://schemas.openxmlformats.org/officeDocument/2006/relationships/worksheet" Target="worksheets/sheet29.xml"/><Relationship Id="rId49" Type="http://schemas.openxmlformats.org/officeDocument/2006/relationships/worksheet" Target="worksheets/sheet41.xml"/><Relationship Id="rId57" Type="http://schemas.openxmlformats.org/officeDocument/2006/relationships/worksheet" Target="worksheets/sheet49.xml"/><Relationship Id="rId10" Type="http://schemas.openxmlformats.org/officeDocument/2006/relationships/chartsheet" Target="chartsheets/sheet1.xml"/><Relationship Id="rId31" Type="http://schemas.openxmlformats.org/officeDocument/2006/relationships/worksheet" Target="worksheets/sheet25.xml"/><Relationship Id="rId44" Type="http://schemas.openxmlformats.org/officeDocument/2006/relationships/worksheet" Target="worksheets/sheet37.xml"/><Relationship Id="rId52" Type="http://schemas.openxmlformats.org/officeDocument/2006/relationships/worksheet" Target="worksheets/sheet44.xml"/><Relationship Id="rId60" Type="http://schemas.openxmlformats.org/officeDocument/2006/relationships/chartsheet" Target="chartsheets/sheet9.xml"/><Relationship Id="rId65" Type="http://schemas.openxmlformats.org/officeDocument/2006/relationships/chartsheet" Target="chartsheets/sheet11.xml"/><Relationship Id="rId73" Type="http://schemas.openxmlformats.org/officeDocument/2006/relationships/worksheet" Target="worksheets/sheet61.xml"/><Relationship Id="rId78" Type="http://schemas.openxmlformats.org/officeDocument/2006/relationships/worksheet" Target="worksheets/sheet66.xml"/><Relationship Id="rId81" Type="http://schemas.openxmlformats.org/officeDocument/2006/relationships/worksheet" Target="worksheets/sheet69.xml"/><Relationship Id="rId86" Type="http://schemas.openxmlformats.org/officeDocument/2006/relationships/worksheet" Target="worksheets/sheet73.xml"/><Relationship Id="rId94" Type="http://schemas.openxmlformats.org/officeDocument/2006/relationships/worksheet" Target="worksheets/sheet80.xml"/><Relationship Id="rId99" Type="http://schemas.openxmlformats.org/officeDocument/2006/relationships/theme" Target="theme/theme1.xml"/><Relationship Id="rId10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6.xml"/><Relationship Id="rId39" Type="http://schemas.openxmlformats.org/officeDocument/2006/relationships/worksheet" Target="worksheets/sheet32.xml"/><Relationship Id="rId34" Type="http://schemas.openxmlformats.org/officeDocument/2006/relationships/worksheet" Target="worksheets/sheet27.xml"/><Relationship Id="rId50" Type="http://schemas.openxmlformats.org/officeDocument/2006/relationships/worksheet" Target="worksheets/sheet42.xml"/><Relationship Id="rId55" Type="http://schemas.openxmlformats.org/officeDocument/2006/relationships/worksheet" Target="worksheets/sheet47.xml"/><Relationship Id="rId76" Type="http://schemas.openxmlformats.org/officeDocument/2006/relationships/worksheet" Target="worksheets/sheet64.xml"/><Relationship Id="rId97" Type="http://schemas.openxmlformats.org/officeDocument/2006/relationships/externalLink" Target="externalLinks/externalLink1.xml"/><Relationship Id="rId10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60.xml"/><Relationship Id="rId92" Type="http://schemas.openxmlformats.org/officeDocument/2006/relationships/worksheet" Target="worksheets/sheet7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4.xml"/><Relationship Id="rId24" Type="http://schemas.openxmlformats.org/officeDocument/2006/relationships/chartsheet" Target="chartsheets/sheet4.xml"/><Relationship Id="rId40" Type="http://schemas.openxmlformats.org/officeDocument/2006/relationships/worksheet" Target="worksheets/sheet33.xml"/><Relationship Id="rId45" Type="http://schemas.openxmlformats.org/officeDocument/2006/relationships/worksheet" Target="worksheets/sheet38.xml"/><Relationship Id="rId66" Type="http://schemas.openxmlformats.org/officeDocument/2006/relationships/worksheet" Target="worksheets/sheet55.xml"/><Relationship Id="rId87" Type="http://schemas.openxmlformats.org/officeDocument/2006/relationships/worksheet" Target="worksheets/sheet74.xml"/><Relationship Id="rId61" Type="http://schemas.openxmlformats.org/officeDocument/2006/relationships/worksheet" Target="worksheets/sheet52.xml"/><Relationship Id="rId82" Type="http://schemas.openxmlformats.org/officeDocument/2006/relationships/worksheet" Target="worksheets/sheet70.xml"/><Relationship Id="rId19" Type="http://schemas.openxmlformats.org/officeDocument/2006/relationships/worksheet" Target="worksheets/sheet17.xml"/><Relationship Id="rId14" Type="http://schemas.openxmlformats.org/officeDocument/2006/relationships/worksheet" Target="worksheets/sheet13.xml"/><Relationship Id="rId30" Type="http://schemas.openxmlformats.org/officeDocument/2006/relationships/chartsheet" Target="chartsheets/sheet6.xml"/><Relationship Id="rId35" Type="http://schemas.openxmlformats.org/officeDocument/2006/relationships/worksheet" Target="worksheets/sheet28.xml"/><Relationship Id="rId56" Type="http://schemas.openxmlformats.org/officeDocument/2006/relationships/worksheet" Target="worksheets/sheet48.xml"/><Relationship Id="rId77" Type="http://schemas.openxmlformats.org/officeDocument/2006/relationships/worksheet" Target="worksheets/sheet65.xml"/><Relationship Id="rId100" Type="http://schemas.openxmlformats.org/officeDocument/2006/relationships/styles" Target="styles.xml"/><Relationship Id="rId105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43.xml"/><Relationship Id="rId72" Type="http://schemas.openxmlformats.org/officeDocument/2006/relationships/chartsheet" Target="chartsheets/sheet12.xml"/><Relationship Id="rId93" Type="http://schemas.openxmlformats.org/officeDocument/2006/relationships/worksheet" Target="worksheets/sheet79.xml"/><Relationship Id="rId9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1.xml"/><Relationship Id="rId46" Type="http://schemas.openxmlformats.org/officeDocument/2006/relationships/worksheet" Target="worksheets/sheet39.xml"/><Relationship Id="rId67" Type="http://schemas.openxmlformats.org/officeDocument/2006/relationships/worksheet" Target="worksheets/sheet5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/>
              <a:t>معدل وفيات الأطفال أقل من (5) سنوات حسب الجنسية والنوع</a:t>
            </a:r>
          </a:p>
          <a:p>
            <a:pPr>
              <a:defRPr sz="1400"/>
            </a:pPr>
            <a:r>
              <a:rPr lang="en-US" sz="1400"/>
              <a:t> Under 5 Years Mortality Rate by Nationality &amp; Gender</a:t>
            </a:r>
            <a:endParaRPr lang="ar-QA" sz="1400"/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2005 - 2014</a:t>
            </a:r>
          </a:p>
        </c:rich>
      </c:tx>
      <c:layout>
        <c:manualLayout>
          <c:xMode val="edge"/>
          <c:yMode val="edge"/>
          <c:x val="0.28263511563672028"/>
          <c:y val="3.082687564212995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519356527859673E-2"/>
          <c:y val="0.15476541235407973"/>
          <c:w val="0.91290146830120478"/>
          <c:h val="0.73852570452570565"/>
        </c:manualLayout>
      </c:layout>
      <c:lineChart>
        <c:grouping val="standard"/>
        <c:varyColors val="0"/>
        <c:ser>
          <c:idx val="0"/>
          <c:order val="0"/>
          <c:tx>
            <c:strRef>
              <c:f>'5'!$C$6</c:f>
              <c:strCache>
                <c:ptCount val="1"/>
                <c:pt idx="0">
                  <c:v>إناث
F</c:v>
                </c:pt>
              </c:strCache>
            </c:strRef>
          </c:tx>
          <c:spPr>
            <a:ln w="444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 sz="1200" b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'5'!$A$7:$A$16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'5'!$C$7:$C$16</c:f>
              <c:numCache>
                <c:formatCode>0.0</c:formatCode>
                <c:ptCount val="10"/>
                <c:pt idx="0">
                  <c:v>9.14</c:v>
                </c:pt>
                <c:pt idx="1">
                  <c:v>9.82</c:v>
                </c:pt>
                <c:pt idx="2">
                  <c:v>8.39</c:v>
                </c:pt>
                <c:pt idx="3">
                  <c:v>9.4</c:v>
                </c:pt>
                <c:pt idx="4">
                  <c:v>8.3000000000000007</c:v>
                </c:pt>
                <c:pt idx="5">
                  <c:v>7.9</c:v>
                </c:pt>
                <c:pt idx="6">
                  <c:v>8.3000000000000007</c:v>
                </c:pt>
                <c:pt idx="7">
                  <c:v>7.1</c:v>
                </c:pt>
                <c:pt idx="8">
                  <c:v>6</c:v>
                </c:pt>
                <c:pt idx="9">
                  <c:v>7.7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'5'!$D$6</c:f>
              <c:strCache>
                <c:ptCount val="1"/>
                <c:pt idx="0">
                  <c:v>ذكور
M</c:v>
                </c:pt>
              </c:strCache>
            </c:strRef>
          </c:tx>
          <c:spPr>
            <a:ln w="44450">
              <a:solidFill>
                <a:schemeClr val="accent1"/>
              </a:solidFill>
              <a:prstDash val="solid"/>
            </a:ln>
          </c:spPr>
          <c:marker>
            <c:symbol val="none"/>
          </c:marke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 sz="120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'5'!$A$7:$A$16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'5'!$D$7:$D$16</c:f>
              <c:numCache>
                <c:formatCode>0.0</c:formatCode>
                <c:ptCount val="10"/>
                <c:pt idx="0">
                  <c:v>11.7</c:v>
                </c:pt>
                <c:pt idx="1">
                  <c:v>11.5</c:v>
                </c:pt>
                <c:pt idx="2">
                  <c:v>9.68</c:v>
                </c:pt>
                <c:pt idx="3">
                  <c:v>9.65</c:v>
                </c:pt>
                <c:pt idx="4">
                  <c:v>9.1999999999999993</c:v>
                </c:pt>
                <c:pt idx="5">
                  <c:v>9</c:v>
                </c:pt>
                <c:pt idx="6">
                  <c:v>9.6</c:v>
                </c:pt>
                <c:pt idx="7">
                  <c:v>10.4</c:v>
                </c:pt>
                <c:pt idx="8">
                  <c:v>9.6</c:v>
                </c:pt>
                <c:pt idx="9">
                  <c:v>8.4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1974912"/>
        <c:axId val="141989376"/>
      </c:lineChart>
      <c:catAx>
        <c:axId val="14197491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السنوات </a:t>
                </a:r>
                <a:r>
                  <a:rPr lang="en-US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Years</a:t>
                </a:r>
              </a:p>
            </c:rich>
          </c:tx>
          <c:layout>
            <c:manualLayout>
              <c:xMode val="edge"/>
              <c:yMode val="edge"/>
              <c:x val="0.47161385554841695"/>
              <c:y val="0.947210654685728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200"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9893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989376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19749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8009338074970693"/>
          <c:y val="0.17601987782753772"/>
          <c:w val="0.24706533091663913"/>
          <c:h val="7.8118054181105651E-2"/>
        </c:manualLayout>
      </c:layout>
      <c:overlay val="0"/>
      <c:txPr>
        <a:bodyPr/>
        <a:lstStyle/>
        <a:p>
          <a:pPr>
            <a:defRPr sz="1200" b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cs typeface="+mn-cs"/>
              </a:defRPr>
            </a:pPr>
            <a:r>
              <a:rPr lang="ar-QA" sz="1600">
                <a:cs typeface="+mn-cs"/>
              </a:rPr>
              <a:t>الوفيات المسجلة حسب الجنسية والعمر</a:t>
            </a:r>
            <a:endParaRPr lang="en-US" sz="1600">
              <a:cs typeface="+mn-cs"/>
            </a:endParaRPr>
          </a:p>
          <a:p>
            <a:pPr>
              <a:defRPr sz="1600">
                <a:cs typeface="+mn-cs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DEATHS BY NATIONALITY</a:t>
            </a:r>
            <a:r>
              <a:rPr lang="en-US" sz="1200" baseline="0">
                <a:latin typeface="Arial" pitchFamily="34" charset="0"/>
                <a:cs typeface="Arial" pitchFamily="34" charset="0"/>
              </a:rPr>
              <a:t> AND </a:t>
            </a:r>
            <a:r>
              <a:rPr lang="en-US" sz="1200">
                <a:latin typeface="Arial" pitchFamily="34" charset="0"/>
                <a:cs typeface="Arial" pitchFamily="34" charset="0"/>
              </a:rPr>
              <a:t>AGE</a:t>
            </a:r>
          </a:p>
          <a:p>
            <a:pPr>
              <a:defRPr sz="1600">
                <a:cs typeface="+mn-cs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2014</a:t>
            </a:r>
          </a:p>
        </c:rich>
      </c:tx>
      <c:layout>
        <c:manualLayout>
          <c:xMode val="edge"/>
          <c:yMode val="edge"/>
          <c:x val="0.27492718251475767"/>
          <c:y val="1.66433945756780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8728561149968906E-2"/>
          <c:y val="0.1901920748223169"/>
          <c:w val="0.896547127616247"/>
          <c:h val="0.696634211203718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'D-4'!$C$36</c:f>
              <c:strCache>
                <c:ptCount val="1"/>
                <c:pt idx="0">
                  <c:v>قطريون
Qataris</c:v>
                </c:pt>
              </c:strCache>
            </c:strRef>
          </c:tx>
          <c:invertIfNegative val="0"/>
          <c:cat>
            <c:strRef>
              <c:f>'D-4'!$A$37:$A$50</c:f>
              <c:strCache>
                <c:ptCount val="14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 +</c:v>
                </c:pt>
              </c:strCache>
            </c:strRef>
          </c:cat>
          <c:val>
            <c:numRef>
              <c:f>'D-4'!$C$37:$C$50</c:f>
              <c:numCache>
                <c:formatCode>General</c:formatCode>
                <c:ptCount val="14"/>
                <c:pt idx="0" formatCode="#,##0_ ;\-#,##0\ ">
                  <c:v>66</c:v>
                </c:pt>
                <c:pt idx="1">
                  <c:v>8</c:v>
                </c:pt>
                <c:pt idx="2">
                  <c:v>7</c:v>
                </c:pt>
                <c:pt idx="3">
                  <c:v>27</c:v>
                </c:pt>
                <c:pt idx="4">
                  <c:v>18</c:v>
                </c:pt>
                <c:pt idx="5">
                  <c:v>20</c:v>
                </c:pt>
                <c:pt idx="6">
                  <c:v>15</c:v>
                </c:pt>
                <c:pt idx="7">
                  <c:v>15</c:v>
                </c:pt>
                <c:pt idx="8">
                  <c:v>17</c:v>
                </c:pt>
                <c:pt idx="9">
                  <c:v>39</c:v>
                </c:pt>
                <c:pt idx="10">
                  <c:v>40</c:v>
                </c:pt>
                <c:pt idx="11">
                  <c:v>50</c:v>
                </c:pt>
                <c:pt idx="12">
                  <c:v>55</c:v>
                </c:pt>
                <c:pt idx="13">
                  <c:v>362</c:v>
                </c:pt>
              </c:numCache>
            </c:numRef>
          </c:val>
        </c:ser>
        <c:ser>
          <c:idx val="0"/>
          <c:order val="1"/>
          <c:tx>
            <c:strRef>
              <c:f>'D-4'!$B$36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cat>
            <c:strRef>
              <c:f>'D-4'!$A$37:$A$50</c:f>
              <c:strCache>
                <c:ptCount val="14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 +</c:v>
                </c:pt>
              </c:strCache>
            </c:strRef>
          </c:cat>
          <c:val>
            <c:numRef>
              <c:f>'D-4'!$B$37:$B$50</c:f>
              <c:numCache>
                <c:formatCode>General</c:formatCode>
                <c:ptCount val="14"/>
                <c:pt idx="0">
                  <c:v>139</c:v>
                </c:pt>
                <c:pt idx="1">
                  <c:v>17</c:v>
                </c:pt>
                <c:pt idx="2">
                  <c:v>9</c:v>
                </c:pt>
                <c:pt idx="3">
                  <c:v>21</c:v>
                </c:pt>
                <c:pt idx="4">
                  <c:v>83</c:v>
                </c:pt>
                <c:pt idx="5">
                  <c:v>156</c:v>
                </c:pt>
                <c:pt idx="6">
                  <c:v>132</c:v>
                </c:pt>
                <c:pt idx="7">
                  <c:v>125</c:v>
                </c:pt>
                <c:pt idx="8">
                  <c:v>148</c:v>
                </c:pt>
                <c:pt idx="9">
                  <c:v>126</c:v>
                </c:pt>
                <c:pt idx="10">
                  <c:v>132</c:v>
                </c:pt>
                <c:pt idx="11">
                  <c:v>125</c:v>
                </c:pt>
                <c:pt idx="12">
                  <c:v>122</c:v>
                </c:pt>
                <c:pt idx="13">
                  <c:v>289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2389888"/>
        <c:axId val="42391808"/>
      </c:barChart>
      <c:catAx>
        <c:axId val="42389888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/>
                </a:pPr>
                <a:r>
                  <a:rPr lang="ar-QA" sz="1200"/>
                  <a:t>فئات</a:t>
                </a:r>
                <a:r>
                  <a:rPr lang="ar-QA" sz="1200" baseline="0"/>
                  <a:t> العمر </a:t>
                </a:r>
                <a:r>
                  <a:rPr lang="en-US" sz="1200" baseline="0"/>
                  <a:t>  Age Groups</a:t>
                </a:r>
                <a:endParaRPr lang="en-US" sz="1200"/>
              </a:p>
            </c:rich>
          </c:tx>
          <c:layout>
            <c:manualLayout>
              <c:xMode val="edge"/>
              <c:yMode val="edge"/>
              <c:x val="0.45423756672370225"/>
              <c:y val="0.94560507436570707"/>
            </c:manualLayout>
          </c:layout>
          <c:overlay val="0"/>
        </c:title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391808"/>
        <c:crosses val="autoZero"/>
        <c:auto val="1"/>
        <c:lblAlgn val="ctr"/>
        <c:lblOffset val="100"/>
        <c:noMultiLvlLbl val="0"/>
      </c:catAx>
      <c:valAx>
        <c:axId val="42391808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numFmt formatCode="#,##0_ ;\-#,##0\ " sourceLinked="1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238988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71525494464843142"/>
          <c:y val="0.10788906302008695"/>
          <c:w val="0.24493938579966171"/>
          <c:h val="7.5836570428696695E-2"/>
        </c:manualLayout>
      </c:layout>
      <c:overlay val="0"/>
      <c:txPr>
        <a:bodyPr/>
        <a:lstStyle/>
        <a:p>
          <a:pPr>
            <a:defRPr sz="1100" b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/>
              <a:t>الوفيات المسجلة للقطريين حسب مكان الوفاة </a:t>
            </a: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Qatari Deaths by Place of Death </a:t>
            </a: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2014</a:t>
            </a:r>
          </a:p>
        </c:rich>
      </c:tx>
      <c:layout>
        <c:manualLayout>
          <c:xMode val="edge"/>
          <c:yMode val="edge"/>
          <c:x val="0.31243528552330296"/>
          <c:y val="4.44301280521753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599337944106492"/>
          <c:y val="0.12374785651793525"/>
          <c:w val="0.5502898454008569"/>
          <c:h val="0.85995118110236157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0"/>
          </c:dPt>
          <c:dPt>
            <c:idx val="1"/>
            <c:bubble3D val="0"/>
            <c:explosion val="0"/>
            <c:spPr>
              <a:solidFill>
                <a:schemeClr val="accent6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</c:dPt>
          <c:dPt>
            <c:idx val="2"/>
            <c:bubble3D val="0"/>
            <c:explosion val="0"/>
          </c:dPt>
          <c:dPt>
            <c:idx val="3"/>
            <c:bubble3D val="0"/>
            <c:explosion val="0"/>
          </c:dPt>
          <c:dPt>
            <c:idx val="4"/>
            <c:bubble3D val="0"/>
            <c:explosion val="0"/>
          </c:dPt>
          <c:dPt>
            <c:idx val="5"/>
            <c:bubble3D val="0"/>
            <c:explosion val="0"/>
            <c:spPr>
              <a:solidFill>
                <a:srgbClr val="AD3973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</c:dPt>
          <c:dLbls>
            <c:dLbl>
              <c:idx val="0"/>
              <c:layout>
                <c:manualLayout>
                  <c:x val="1.515938697798486E-2"/>
                  <c:y val="7.519072615923032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1.1399212269039593E-2"/>
                  <c:y val="5.34442694663167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3.2347445428087977E-2"/>
                  <c:y val="1.78374453193350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1.3521154705738505E-2"/>
                  <c:y val="-3.60927384076990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1.9568651460849483E-2"/>
                  <c:y val="-7.3778827646544184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57136471656824"/>
                  <c:y val="-5.573980752405948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100"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100" b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'D-6'!$A$24:$F$24</c:f>
              <c:strCache>
                <c:ptCount val="6"/>
                <c:pt idx="0">
                  <c:v>دول امريكــا الشماليـــة
  North American Countries</c:v>
                </c:pt>
                <c:pt idx="1">
                  <c:v>دول اوروبية
 European Countries</c:v>
                </c:pt>
                <c:pt idx="2">
                  <c:v>دول اسيوية
 Asian Countries</c:v>
                </c:pt>
                <c:pt idx="3">
                  <c:v>بقية الدول العربية
 Other Arab Countries</c:v>
                </c:pt>
                <c:pt idx="4">
                  <c:v>بقية دول مجلس التعاون
 Other G.C.C Countries</c:v>
                </c:pt>
                <c:pt idx="5">
                  <c:v>قطــــــر
 Qatar</c:v>
                </c:pt>
              </c:strCache>
            </c:strRef>
          </c:cat>
          <c:val>
            <c:numRef>
              <c:f>'D-6'!$A$25:$F$25</c:f>
              <c:numCache>
                <c:formatCode>General</c:formatCode>
                <c:ptCount val="6"/>
                <c:pt idx="0">
                  <c:v>21</c:v>
                </c:pt>
                <c:pt idx="1">
                  <c:v>49</c:v>
                </c:pt>
                <c:pt idx="2">
                  <c:v>15</c:v>
                </c:pt>
                <c:pt idx="3">
                  <c:v>9</c:v>
                </c:pt>
                <c:pt idx="4">
                  <c:v>35</c:v>
                </c:pt>
                <c:pt idx="5">
                  <c:v>610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46"/>
      </c:pieChart>
    </c:plotArea>
    <c:plotVisOnly val="1"/>
    <c:dispBlanksAs val="zero"/>
    <c:showDLblsOverMax val="0"/>
  </c:chart>
  <c:spPr>
    <a:ln>
      <a:noFill/>
    </a:ln>
  </c:sp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 algn="ctr">
              <a:defRPr sz="1400"/>
            </a:pPr>
            <a:r>
              <a:rPr lang="ar-QA" sz="1600"/>
              <a:t>الوفيات المسجلة حسب الجنسية</a:t>
            </a:r>
          </a:p>
          <a:p>
            <a:pPr algn="ctr">
              <a:defRPr sz="1400"/>
            </a:pPr>
            <a:r>
              <a:rPr lang="en-US" sz="1200" b="1" i="0" baseline="0">
                <a:latin typeface="Arial" pitchFamily="34" charset="0"/>
                <a:cs typeface="Arial" pitchFamily="34" charset="0"/>
              </a:rPr>
              <a:t>REGISTERED DEATHS BY NATIONALITY</a:t>
            </a:r>
            <a:endParaRPr lang="en-US" sz="1200">
              <a:latin typeface="Arial" pitchFamily="34" charset="0"/>
              <a:cs typeface="Arial" pitchFamily="34" charset="0"/>
            </a:endParaRPr>
          </a:p>
          <a:p>
            <a:pPr algn="ctr">
              <a:defRPr sz="1400"/>
            </a:pPr>
            <a:r>
              <a:rPr lang="en-US" sz="1200" b="1" i="0" baseline="0">
                <a:latin typeface="Arial" pitchFamily="34" charset="0"/>
                <a:cs typeface="Arial" pitchFamily="34" charset="0"/>
              </a:rPr>
              <a:t>2014</a:t>
            </a:r>
            <a:endParaRPr lang="en-US" sz="12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1812341058662397"/>
          <c:y val="2.220787401574805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577395417831433"/>
          <c:y val="0.15260314960629975"/>
          <c:w val="0.52066842026530602"/>
          <c:h val="0.7562857392825918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0"/>
            <c:spPr>
              <a:solidFill>
                <a:schemeClr val="accent2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</c:dPt>
          <c:dPt>
            <c:idx val="1"/>
            <c:bubble3D val="0"/>
            <c:explosion val="0"/>
            <c:spPr>
              <a:solidFill>
                <a:schemeClr val="accent6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</c:dPt>
          <c:dPt>
            <c:idx val="2"/>
            <c:bubble3D val="0"/>
            <c:explosion val="0"/>
          </c:dPt>
          <c:dPt>
            <c:idx val="3"/>
            <c:bubble3D val="0"/>
            <c:explosion val="0"/>
          </c:dPt>
          <c:dPt>
            <c:idx val="4"/>
            <c:bubble3D val="0"/>
            <c:explosion val="0"/>
          </c:dPt>
          <c:dPt>
            <c:idx val="5"/>
            <c:bubble3D val="0"/>
            <c:explosion val="0"/>
            <c:spPr>
              <a:solidFill>
                <a:schemeClr val="accent6">
                  <a:lumMod val="75000"/>
                </a:schemeClr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</c:dPt>
          <c:dLbls>
            <c:dLbl>
              <c:idx val="0"/>
              <c:layout>
                <c:manualLayout>
                  <c:x val="0.11147781444811147"/>
                  <c:y val="-0.10085728693898127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2.1061546743869199E-2"/>
                  <c:y val="1.39149606299212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9966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4.8874769229942376E-2"/>
                  <c:y val="9.4705161854768162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999933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0.18481848184818797"/>
                  <c:y val="-2.0171457387796271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6.5245111168240666E-2"/>
                  <c:y val="-1.5734033245844311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="0">
                      <a:solidFill>
                        <a:schemeClr val="accent5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9.3876169769208748E-2"/>
                  <c:y val="1.2102874432677924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9966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sz="1200" b="0">
                    <a:solidFill>
                      <a:schemeClr val="accent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'D-10'!$A$17:$A$22</c:f>
              <c:strCache>
                <c:ptCount val="6"/>
                <c:pt idx="0">
                  <c:v>قطــــــر
 Qatar</c:v>
                </c:pt>
                <c:pt idx="1">
                  <c:v>بقية دول مجلس التعاون
 Other G.C.C Countries</c:v>
                </c:pt>
                <c:pt idx="2">
                  <c:v>بقية الدول العربية
 Other Arab Countries</c:v>
                </c:pt>
                <c:pt idx="3">
                  <c:v>دول اسيوية
 Asian Countries</c:v>
                </c:pt>
                <c:pt idx="4">
                  <c:v>دول اوروبية
 European Countries</c:v>
                </c:pt>
                <c:pt idx="5">
                  <c:v>دول امريكــا الشماليـــة
  North American Countries</c:v>
                </c:pt>
              </c:strCache>
            </c:strRef>
          </c:cat>
          <c:val>
            <c:numRef>
              <c:f>'D-10'!$B$7:$B$12</c:f>
              <c:numCache>
                <c:formatCode>#,##0</c:formatCode>
                <c:ptCount val="6"/>
                <c:pt idx="0">
                  <c:v>741</c:v>
                </c:pt>
                <c:pt idx="1">
                  <c:v>69</c:v>
                </c:pt>
                <c:pt idx="2">
                  <c:v>445</c:v>
                </c:pt>
                <c:pt idx="3">
                  <c:v>1031</c:v>
                </c:pt>
                <c:pt idx="4">
                  <c:v>30</c:v>
                </c:pt>
                <c:pt idx="5">
                  <c:v>50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80"/>
      </c:pieChart>
    </c:plotArea>
    <c:plotVisOnly val="1"/>
    <c:dispBlanksAs val="zero"/>
    <c:showDLblsOverMax val="0"/>
  </c:chart>
  <c:spPr>
    <a:ln w="12700">
      <a:noFill/>
    </a:ln>
  </c:sp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وفيات الأطفال الرضع المسجلة حسب الجنسية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INFANT DEATHS BY NATIONALITY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2005 - 2014</a:t>
            </a:r>
          </a:p>
        </c:rich>
      </c:tx>
      <c:layout>
        <c:manualLayout>
          <c:xMode val="edge"/>
          <c:yMode val="edge"/>
          <c:x val="0.31159416727435818"/>
          <c:y val="1.8819771141919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525481189851283E-2"/>
          <c:y val="0.20012704573065807"/>
          <c:w val="0.90827088801399869"/>
          <c:h val="0.70182648969826644"/>
        </c:manualLayout>
      </c:layout>
      <c:lineChart>
        <c:grouping val="standard"/>
        <c:varyColors val="0"/>
        <c:ser>
          <c:idx val="0"/>
          <c:order val="0"/>
          <c:tx>
            <c:strRef>
              <c:f>'ID-1'!$E$5:$G$5</c:f>
              <c:strCache>
                <c:ptCount val="1"/>
                <c:pt idx="0">
                  <c:v>غير قطريين
Non-Qataris  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'ID-1'!$A$7:$A$16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'ID-1'!$E$7:$E$16</c:f>
              <c:numCache>
                <c:formatCode>#,##0</c:formatCode>
                <c:ptCount val="10"/>
                <c:pt idx="0">
                  <c:v>62</c:v>
                </c:pt>
                <c:pt idx="1">
                  <c:v>59</c:v>
                </c:pt>
                <c:pt idx="2">
                  <c:v>65</c:v>
                </c:pt>
                <c:pt idx="3">
                  <c:v>90</c:v>
                </c:pt>
                <c:pt idx="4">
                  <c:v>77</c:v>
                </c:pt>
                <c:pt idx="5">
                  <c:v>80</c:v>
                </c:pt>
                <c:pt idx="6">
                  <c:v>107</c:v>
                </c:pt>
                <c:pt idx="7">
                  <c:v>99</c:v>
                </c:pt>
                <c:pt idx="8">
                  <c:v>100</c:v>
                </c:pt>
                <c:pt idx="9">
                  <c:v>110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'ID-1'!$H$5:$J$5</c:f>
              <c:strCache>
                <c:ptCount val="1"/>
                <c:pt idx="0">
                  <c:v>قطريون
Qataris </c:v>
                </c:pt>
              </c:strCache>
            </c:strRef>
          </c:tx>
          <c:spPr>
            <a:ln w="38100">
              <a:solidFill>
                <a:schemeClr val="accent2"/>
              </a:solidFill>
              <a:prstDash val="solid"/>
            </a:ln>
          </c:spPr>
          <c:marker>
            <c:symbol val="none"/>
          </c:marker>
          <c:cat>
            <c:numRef>
              <c:f>'ID-1'!$A$7:$A$16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'ID-1'!$H$7:$H$16</c:f>
              <c:numCache>
                <c:formatCode>#,##0</c:formatCode>
                <c:ptCount val="10"/>
                <c:pt idx="0">
                  <c:v>48</c:v>
                </c:pt>
                <c:pt idx="1">
                  <c:v>55</c:v>
                </c:pt>
                <c:pt idx="2">
                  <c:v>52</c:v>
                </c:pt>
                <c:pt idx="3">
                  <c:v>42</c:v>
                </c:pt>
                <c:pt idx="4">
                  <c:v>53</c:v>
                </c:pt>
                <c:pt idx="5">
                  <c:v>52</c:v>
                </c:pt>
                <c:pt idx="6">
                  <c:v>49</c:v>
                </c:pt>
                <c:pt idx="7">
                  <c:v>49</c:v>
                </c:pt>
                <c:pt idx="8">
                  <c:v>58</c:v>
                </c:pt>
                <c:pt idx="9">
                  <c:v>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834048"/>
        <c:axId val="68835584"/>
      </c:lineChart>
      <c:catAx>
        <c:axId val="68834048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68835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6883558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SA" sz="1000" b="1" i="0" strike="noStrike">
                    <a:solidFill>
                      <a:srgbClr val="000000"/>
                    </a:solidFill>
                    <a:latin typeface="Calibri"/>
                  </a:rPr>
                  <a:t>العدد</a:t>
                </a:r>
                <a:endParaRPr lang="ar-QA" sz="1000" b="1" i="0" strike="noStrike">
                  <a:solidFill>
                    <a:srgbClr val="000000"/>
                  </a:solidFill>
                  <a:latin typeface="Calibri"/>
                </a:endParaRP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SA" sz="1000" b="1" i="0" strike="noStrike">
                    <a:solidFill>
                      <a:srgbClr val="000000"/>
                    </a:solidFill>
                    <a:latin typeface="Calibri"/>
                  </a:rPr>
                  <a:t> </a:t>
                </a:r>
                <a:r>
                  <a:rPr lang="en-US" sz="1000" b="1" i="0" strike="noStrike">
                    <a:solidFill>
                      <a:srgbClr val="000000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4.5815045561893456E-3"/>
              <c:y val="0.1267507726351955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68834048"/>
        <c:crosses val="autoZero"/>
        <c:crossBetween val="between"/>
        <c:minorUnit val="5"/>
      </c:valAx>
    </c:plotArea>
    <c:legend>
      <c:legendPos val="r"/>
      <c:layout>
        <c:manualLayout>
          <c:xMode val="edge"/>
          <c:yMode val="edge"/>
          <c:x val="0.62340420766863036"/>
          <c:y val="0.12002911680413958"/>
          <c:w val="0.34030135931239602"/>
          <c:h val="8.264463772456275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وفيات الأطفال الرضع المسجلة حسب ال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نوع</a:t>
            </a: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 والجنسية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REGISTERED INFANT DEATHS BY GENDER  AND NATIONALITY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itchFamily="34" charset="0"/>
                <a:cs typeface="Arial" pitchFamily="34" charset="0"/>
              </a:rPr>
              <a:t>2014</a:t>
            </a:r>
          </a:p>
        </c:rich>
      </c:tx>
      <c:layout>
        <c:manualLayout>
          <c:xMode val="edge"/>
          <c:yMode val="edge"/>
          <c:x val="0.29481767952783405"/>
          <c:y val="1.84891706286318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757617966849188E-2"/>
          <c:y val="0.2023243528790285"/>
          <c:w val="0.91222605498974429"/>
          <c:h val="0.685684099313259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'ID-6'!$C$5</c:f>
              <c:strCache>
                <c:ptCount val="1"/>
                <c:pt idx="0">
                  <c:v>إناث
F</c:v>
                </c:pt>
              </c:strCache>
            </c:strRef>
          </c:tx>
          <c:spPr>
            <a:solidFill>
              <a:schemeClr val="accent2"/>
            </a:solidFill>
            <a:scene3d>
              <a:camera prst="orthographicFront"/>
              <a:lightRig rig="threePt" dir="t"/>
            </a:scene3d>
            <a:sp3d prstMaterial="softEdge"/>
          </c:spPr>
          <c:invertIfNegative val="0"/>
          <c:dLbls>
            <c:delete val="1"/>
          </c:dLbls>
          <c:cat>
            <c:strRef>
              <c:f>'ID-6'!$A$15:$A$20</c:f>
              <c:strCache>
                <c:ptCount val="6"/>
                <c:pt idx="0">
                  <c:v>قطر
QATAR</c:v>
                </c:pt>
                <c:pt idx="1">
                  <c:v>بقية دول مجلس التعاون
Other GCC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اوربية
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'ID-6'!$C$6:$C$11</c:f>
              <c:numCache>
                <c:formatCode>#,##0</c:formatCode>
                <c:ptCount val="6"/>
                <c:pt idx="0">
                  <c:v>31</c:v>
                </c:pt>
                <c:pt idx="1">
                  <c:v>4</c:v>
                </c:pt>
                <c:pt idx="2">
                  <c:v>23</c:v>
                </c:pt>
                <c:pt idx="3">
                  <c:v>23</c:v>
                </c:pt>
                <c:pt idx="4">
                  <c:v>1</c:v>
                </c:pt>
                <c:pt idx="5">
                  <c:v>1</c:v>
                </c:pt>
              </c:numCache>
            </c:numRef>
          </c:val>
        </c:ser>
        <c:ser>
          <c:idx val="1"/>
          <c:order val="1"/>
          <c:tx>
            <c:strRef>
              <c:f>'ID-6'!$D$5</c:f>
              <c:strCache>
                <c:ptCount val="1"/>
                <c:pt idx="0">
                  <c:v>ذكور
M</c:v>
                </c:pt>
              </c:strCache>
            </c:strRef>
          </c:tx>
          <c:spPr>
            <a:solidFill>
              <a:schemeClr val="accent1"/>
            </a:solidFill>
            <a:scene3d>
              <a:camera prst="orthographicFront"/>
              <a:lightRig rig="threePt" dir="t"/>
            </a:scene3d>
            <a:sp3d prstMaterial="softEdge"/>
          </c:spPr>
          <c:invertIfNegative val="0"/>
          <c:dLbls>
            <c:delete val="1"/>
          </c:dLbls>
          <c:cat>
            <c:strRef>
              <c:f>'ID-6'!$A$15:$A$20</c:f>
              <c:strCache>
                <c:ptCount val="6"/>
                <c:pt idx="0">
                  <c:v>قطر
QATAR</c:v>
                </c:pt>
                <c:pt idx="1">
                  <c:v>بقية دول مجلس التعاون
Other GCC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اوربية
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'ID-6'!$D$6:$D$11</c:f>
              <c:numCache>
                <c:formatCode>#,##0</c:formatCode>
                <c:ptCount val="6"/>
                <c:pt idx="0">
                  <c:v>27</c:v>
                </c:pt>
                <c:pt idx="1">
                  <c:v>6</c:v>
                </c:pt>
                <c:pt idx="2">
                  <c:v>25</c:v>
                </c:pt>
                <c:pt idx="3">
                  <c:v>24</c:v>
                </c:pt>
                <c:pt idx="4">
                  <c:v>2</c:v>
                </c:pt>
                <c:pt idx="5">
                  <c:v>1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1"/>
        <c:axId val="156740608"/>
        <c:axId val="156742400"/>
      </c:barChart>
      <c:catAx>
        <c:axId val="156740608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567424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6742400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sz="1200" b="1">
                    <a:cs typeface="+mn-cs"/>
                  </a:defRPr>
                </a:pPr>
                <a:r>
                  <a:rPr lang="ar-QA" sz="1200" b="1">
                    <a:cs typeface="+mn-cs"/>
                  </a:rPr>
                  <a:t>العدد</a:t>
                </a:r>
              </a:p>
              <a:p>
                <a:pPr>
                  <a:defRPr sz="1200" b="1">
                    <a:cs typeface="+mn-cs"/>
                  </a:defRPr>
                </a:pPr>
                <a:r>
                  <a:rPr lang="en-US" sz="1200" b="1">
                    <a:cs typeface="+mn-cs"/>
                  </a:rPr>
                  <a:t>No.</a:t>
                </a:r>
              </a:p>
            </c:rich>
          </c:tx>
          <c:layout>
            <c:manualLayout>
              <c:xMode val="edge"/>
              <c:yMode val="edge"/>
              <c:x val="1.9424210891432581E-2"/>
              <c:y val="0.11494449089267961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567406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5169183456646513E-2"/>
          <c:y val="0.13312202852614888"/>
          <c:w val="0.28124910273480952"/>
          <c:h val="7.0265004513104662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ar-QA"/>
              <a:t>الواقعات الحيوية المسجلة</a:t>
            </a:r>
          </a:p>
          <a:p>
            <a:pPr>
              <a:defRPr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VITAL EVENTS</a:t>
            </a:r>
          </a:p>
          <a:p>
            <a:pPr>
              <a:defRPr/>
            </a:pPr>
            <a:r>
              <a:rPr lang="en-US" sz="1200">
                <a:latin typeface="Arial" pitchFamily="34" charset="0"/>
                <a:cs typeface="Arial" pitchFamily="34" charset="0"/>
              </a:rPr>
              <a:t>2005 - 2014</a:t>
            </a:r>
          </a:p>
        </c:rich>
      </c:tx>
      <c:layout>
        <c:manualLayout>
          <c:xMode val="edge"/>
          <c:yMode val="edge"/>
          <c:x val="0.39179187365528156"/>
          <c:y val="2.06649446156789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8452419312028584E-2"/>
          <c:y val="0.19911130077827238"/>
          <c:w val="0.9029353353709354"/>
          <c:h val="0.5901122033036984"/>
        </c:manualLayout>
      </c:layout>
      <c:lineChart>
        <c:grouping val="standard"/>
        <c:varyColors val="0"/>
        <c:ser>
          <c:idx val="0"/>
          <c:order val="0"/>
          <c:tx>
            <c:strRef>
              <c:f>'B1'!$B$5</c:f>
              <c:strCache>
                <c:ptCount val="1"/>
                <c:pt idx="0">
                  <c:v>الزيادة الطبيعية
Natural Increase</c:v>
                </c:pt>
              </c:strCache>
            </c:strRef>
          </c:tx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'B1'!$A$6:$A$15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'B1'!$B$6:$B$15</c:f>
              <c:numCache>
                <c:formatCode>#,##0</c:formatCode>
                <c:ptCount val="10"/>
                <c:pt idx="0">
                  <c:v>11856</c:v>
                </c:pt>
                <c:pt idx="1">
                  <c:v>12370</c:v>
                </c:pt>
                <c:pt idx="2">
                  <c:v>13905</c:v>
                </c:pt>
                <c:pt idx="3">
                  <c:v>15268</c:v>
                </c:pt>
                <c:pt idx="4">
                  <c:v>16343</c:v>
                </c:pt>
                <c:pt idx="5">
                  <c:v>17534</c:v>
                </c:pt>
                <c:pt idx="6">
                  <c:v>18674</c:v>
                </c:pt>
                <c:pt idx="7">
                  <c:v>19392</c:v>
                </c:pt>
                <c:pt idx="8">
                  <c:v>21575</c:v>
                </c:pt>
                <c:pt idx="9">
                  <c:v>23077</c:v>
                </c:pt>
              </c:numCache>
            </c:numRef>
          </c:val>
          <c:smooth val="1"/>
        </c:ser>
        <c:ser>
          <c:idx val="1"/>
          <c:order val="1"/>
          <c:tx>
            <c:strRef>
              <c:f>'B1'!$C$5</c:f>
              <c:strCache>
                <c:ptCount val="1"/>
                <c:pt idx="0">
                  <c:v>الوفيات
Deaths</c:v>
                </c:pt>
              </c:strCache>
            </c:strRef>
          </c:tx>
          <c:spPr>
            <a:ln w="38100">
              <a:solidFill>
                <a:srgbClr val="996633"/>
              </a:solidFill>
              <a:prstDash val="solid"/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'B1'!$A$6:$A$15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'B1'!$C$6:$C$15</c:f>
              <c:numCache>
                <c:formatCode>#,##0</c:formatCode>
                <c:ptCount val="10"/>
                <c:pt idx="0">
                  <c:v>1545</c:v>
                </c:pt>
                <c:pt idx="1">
                  <c:v>1750</c:v>
                </c:pt>
                <c:pt idx="2">
                  <c:v>1776</c:v>
                </c:pt>
                <c:pt idx="3">
                  <c:v>1942</c:v>
                </c:pt>
                <c:pt idx="4">
                  <c:v>2008</c:v>
                </c:pt>
                <c:pt idx="5">
                  <c:v>1970</c:v>
                </c:pt>
                <c:pt idx="6">
                  <c:v>1949</c:v>
                </c:pt>
                <c:pt idx="7">
                  <c:v>2031</c:v>
                </c:pt>
                <c:pt idx="8">
                  <c:v>2133</c:v>
                </c:pt>
                <c:pt idx="9">
                  <c:v>2366</c:v>
                </c:pt>
              </c:numCache>
            </c:numRef>
          </c:val>
          <c:smooth val="1"/>
        </c:ser>
        <c:ser>
          <c:idx val="2"/>
          <c:order val="2"/>
          <c:tx>
            <c:strRef>
              <c:f>'B1'!$D$5</c:f>
              <c:strCache>
                <c:ptCount val="1"/>
                <c:pt idx="0">
                  <c:v>المواليد أحياء
Births</c:v>
                </c:pt>
              </c:strCache>
            </c:strRef>
          </c:tx>
          <c:spPr>
            <a:ln w="38100">
              <a:solidFill>
                <a:srgbClr val="999933"/>
              </a:solidFill>
              <a:prstDash val="solid"/>
            </a:ln>
          </c:spPr>
          <c:dLbls>
            <c:dLbl>
              <c:idx val="1"/>
              <c:delete val="1"/>
            </c:dLbl>
            <c:dLbl>
              <c:idx val="2"/>
              <c:delete val="1"/>
            </c:dLbl>
            <c:dLbl>
              <c:idx val="3"/>
              <c:delete val="1"/>
            </c:dLbl>
            <c:dLbl>
              <c:idx val="4"/>
              <c:delete val="1"/>
            </c:dLbl>
            <c:dLbl>
              <c:idx val="5"/>
              <c:delete val="1"/>
            </c:dLbl>
            <c:dLbl>
              <c:idx val="6"/>
              <c:delete val="1"/>
            </c:dLbl>
            <c:dLbl>
              <c:idx val="7"/>
              <c:delete val="1"/>
            </c:dLbl>
            <c:dLbl>
              <c:idx val="8"/>
              <c:delete val="1"/>
            </c:dLbl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'B1'!$A$6:$A$15</c:f>
              <c:numCache>
                <c:formatCode>General</c:formatCode>
                <c:ptCount val="10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</c:numCache>
            </c:numRef>
          </c:cat>
          <c:val>
            <c:numRef>
              <c:f>'B1'!$D$6:$D$15</c:f>
              <c:numCache>
                <c:formatCode>#,##0</c:formatCode>
                <c:ptCount val="10"/>
                <c:pt idx="0">
                  <c:v>13401</c:v>
                </c:pt>
                <c:pt idx="1">
                  <c:v>14120</c:v>
                </c:pt>
                <c:pt idx="2">
                  <c:v>15681</c:v>
                </c:pt>
                <c:pt idx="3">
                  <c:v>17210</c:v>
                </c:pt>
                <c:pt idx="4">
                  <c:v>18351</c:v>
                </c:pt>
                <c:pt idx="5">
                  <c:v>19504</c:v>
                </c:pt>
                <c:pt idx="6">
                  <c:v>20623</c:v>
                </c:pt>
                <c:pt idx="7">
                  <c:v>21423</c:v>
                </c:pt>
                <c:pt idx="8">
                  <c:v>23708</c:v>
                </c:pt>
                <c:pt idx="9">
                  <c:v>25443</c:v>
                </c:pt>
              </c:numCache>
            </c:numRef>
          </c:val>
          <c:smooth val="1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4729600"/>
        <c:axId val="144731136"/>
      </c:lineChart>
      <c:catAx>
        <c:axId val="144729600"/>
        <c:scaling>
          <c:orientation val="minMax"/>
        </c:scaling>
        <c:delete val="0"/>
        <c:axPos val="b"/>
        <c:majorGridlines>
          <c:spPr>
            <a:ln w="19050">
              <a:solidFill>
                <a:srgbClr val="E3E3E3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731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731136"/>
        <c:scaling>
          <c:orientation val="minMax"/>
        </c:scaling>
        <c:delete val="0"/>
        <c:axPos val="l"/>
        <c:majorGridlines>
          <c:spPr>
            <a:ln w="19050">
              <a:solidFill>
                <a:srgbClr val="E3E3E3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300" b="1" i="0" strike="noStrike">
                    <a:solidFill>
                      <a:schemeClr val="tx2"/>
                    </a:solidFill>
                    <a:latin typeface="Calibri"/>
                  </a:rPr>
                  <a:t>العدد</a:t>
                </a: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100" b="1" i="0" strike="noStrike">
                    <a:solidFill>
                      <a:schemeClr val="tx2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7.370232848938626E-3"/>
              <c:y val="0.1111515483271539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7296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5.5793991416310064E-2"/>
          <c:y val="0.88617625649409526"/>
          <c:w val="0.90128755364806867"/>
          <c:h val="9.9502435412688744E-2"/>
        </c:manualLayout>
      </c:layout>
      <c:overlay val="0"/>
      <c:spPr>
        <a:solidFill>
          <a:schemeClr val="bg2"/>
        </a:solidFill>
        <a:ln w="25400">
          <a:solidFill>
            <a:schemeClr val="bg1">
              <a:lumMod val="65000"/>
            </a:schemeClr>
          </a:solidFill>
          <a:prstDash val="solid"/>
        </a:ln>
      </c:spPr>
      <c:txPr>
        <a:bodyPr/>
        <a:lstStyle/>
        <a:p>
          <a:pPr>
            <a:defRPr sz="1200" b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أحياء المسجلون حسب الجنسية والبلدية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NATIONALITY AND MUNICIPALITY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2014</a:t>
            </a:r>
          </a:p>
        </c:rich>
      </c:tx>
      <c:layout>
        <c:manualLayout>
          <c:xMode val="edge"/>
          <c:yMode val="edge"/>
          <c:x val="0.27771985023611179"/>
          <c:y val="2.04079288068793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44095928615868E-2"/>
          <c:y val="0.23063256553179015"/>
          <c:w val="0.87465227481531194"/>
          <c:h val="0.61672996733858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'B6-3'!$B$38</c:f>
              <c:strCache>
                <c:ptCount val="1"/>
                <c:pt idx="0">
                  <c:v>Qataris قطريون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delete val="1"/>
          </c:dLbls>
          <c:cat>
            <c:strRef>
              <c:f>'B6-3'!$A$39:$A$45</c:f>
              <c:strCache>
                <c:ptCount val="7"/>
                <c:pt idx="0">
                  <c:v> الدوحة 
DOHA</c:v>
                </c:pt>
                <c:pt idx="1">
                  <c:v>الريان 
AL RAYYAN </c:v>
                </c:pt>
                <c:pt idx="2">
                  <c:v> الوكرة 
AL WAKRA</c:v>
                </c:pt>
                <c:pt idx="3">
                  <c:v>ام صلال 
UMM SALAL </c:v>
                </c:pt>
                <c:pt idx="4">
                  <c:v> الخور
AL KHOR</c:v>
                </c:pt>
                <c:pt idx="5">
                  <c:v> الشمال 
AL SHAMAL</c:v>
                </c:pt>
                <c:pt idx="6">
                  <c:v> الظعاين 
AL DAYYEN</c:v>
                </c:pt>
              </c:strCache>
            </c:strRef>
          </c:cat>
          <c:val>
            <c:numRef>
              <c:f>'B6-3'!$B$39:$B$45</c:f>
              <c:numCache>
                <c:formatCode>General</c:formatCode>
                <c:ptCount val="7"/>
                <c:pt idx="0">
                  <c:v>2867</c:v>
                </c:pt>
                <c:pt idx="1">
                  <c:v>3507</c:v>
                </c:pt>
                <c:pt idx="2">
                  <c:v>382</c:v>
                </c:pt>
                <c:pt idx="3">
                  <c:v>650</c:v>
                </c:pt>
                <c:pt idx="4">
                  <c:v>248</c:v>
                </c:pt>
                <c:pt idx="5">
                  <c:v>46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tx>
            <c:strRef>
              <c:f>'B6-3'!$C$38</c:f>
              <c:strCache>
                <c:ptCount val="1"/>
                <c:pt idx="0">
                  <c:v>Non-Qataris غير قطريين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delete val="1"/>
          </c:dLbls>
          <c:cat>
            <c:strRef>
              <c:f>'B6-3'!$A$39:$A$45</c:f>
              <c:strCache>
                <c:ptCount val="7"/>
                <c:pt idx="0">
                  <c:v> الدوحة 
DOHA</c:v>
                </c:pt>
                <c:pt idx="1">
                  <c:v>الريان 
AL RAYYAN </c:v>
                </c:pt>
                <c:pt idx="2">
                  <c:v> الوكرة 
AL WAKRA</c:v>
                </c:pt>
                <c:pt idx="3">
                  <c:v>ام صلال 
UMM SALAL </c:v>
                </c:pt>
                <c:pt idx="4">
                  <c:v> الخور
AL KHOR</c:v>
                </c:pt>
                <c:pt idx="5">
                  <c:v> الشمال 
AL SHAMAL</c:v>
                </c:pt>
                <c:pt idx="6">
                  <c:v> الظعاين 
AL DAYYEN</c:v>
                </c:pt>
              </c:strCache>
            </c:strRef>
          </c:cat>
          <c:val>
            <c:numRef>
              <c:f>'B6-3'!$C$39:$C$45</c:f>
              <c:numCache>
                <c:formatCode>General</c:formatCode>
                <c:ptCount val="7"/>
                <c:pt idx="0">
                  <c:v>9593</c:v>
                </c:pt>
                <c:pt idx="1">
                  <c:v>5120</c:v>
                </c:pt>
                <c:pt idx="2">
                  <c:v>1706</c:v>
                </c:pt>
                <c:pt idx="3">
                  <c:v>493</c:v>
                </c:pt>
                <c:pt idx="4">
                  <c:v>530</c:v>
                </c:pt>
                <c:pt idx="5">
                  <c:v>47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47034112"/>
        <c:axId val="147036032"/>
      </c:barChart>
      <c:catAx>
        <c:axId val="14703411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Municipality</a:t>
                </a:r>
                <a:r>
                  <a:rPr lang="ar-QA" sz="1200" b="1" i="0" strike="noStrike">
                    <a:solidFill>
                      <a:schemeClr val="tx2"/>
                    </a:solidFill>
                    <a:latin typeface="Calibri"/>
                  </a:rPr>
                  <a:t>البلدية</a:t>
                </a:r>
                <a:r>
                  <a:rPr lang="ar-QA" sz="1200" b="1" i="0" strike="noStrike" baseline="0">
                    <a:solidFill>
                      <a:schemeClr val="tx2"/>
                    </a:solidFill>
                    <a:latin typeface="Calibri"/>
                  </a:rPr>
                  <a:t> </a:t>
                </a:r>
                <a:endParaRPr lang="en-US" sz="1200" b="1" i="0" strike="noStrike">
                  <a:solidFill>
                    <a:schemeClr val="tx2"/>
                  </a:solidFill>
                  <a:latin typeface="Calibri"/>
                </a:endParaRPr>
              </a:p>
            </c:rich>
          </c:tx>
          <c:layout>
            <c:manualLayout>
              <c:xMode val="edge"/>
              <c:yMode val="edge"/>
              <c:x val="0.49956544987202456"/>
              <c:y val="0.928483611265763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47036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703603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2">
                  <a:lumMod val="90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Calibri"/>
                    <a:cs typeface="+mn-cs"/>
                  </a:rPr>
                  <a:t>العدد</a:t>
                </a: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1390043048255879E-2"/>
              <c:y val="0.1331427568722299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470341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59991243099305269"/>
          <c:y val="0.16748415922258658"/>
          <c:w val="0.37064135189371228"/>
          <c:h val="6.0889914013273594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Calibri"/>
              </a:rPr>
              <a:t>أحياء المسجلون حسب الشهر </a:t>
            </a:r>
            <a:r>
              <a:rPr lang="ar-QA" sz="1600" b="1" i="0" strike="noStrike">
                <a:solidFill>
                  <a:srgbClr val="000000"/>
                </a:solidFill>
                <a:latin typeface="Calibri"/>
              </a:rPr>
              <a:t>والنوع</a:t>
            </a:r>
            <a:endParaRPr lang="ar-SA" sz="1600" b="1" i="0" strike="noStrike">
              <a:solidFill>
                <a:srgbClr val="000000"/>
              </a:solidFill>
              <a:latin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MONTH AND GENDER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2014</a:t>
            </a:r>
          </a:p>
        </c:rich>
      </c:tx>
      <c:layout>
        <c:manualLayout>
          <c:xMode val="edge"/>
          <c:yMode val="edge"/>
          <c:x val="0.33461206697663476"/>
          <c:y val="6.947515398958971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951622135614632E-2"/>
          <c:y val="0.23062867789921523"/>
          <c:w val="0.85434387707115722"/>
          <c:h val="0.63356889441561015"/>
        </c:manualLayout>
      </c:layout>
      <c:lineChart>
        <c:grouping val="standard"/>
        <c:varyColors val="0"/>
        <c:ser>
          <c:idx val="0"/>
          <c:order val="0"/>
          <c:tx>
            <c:strRef>
              <c:f>'B6-3'!$G$37</c:f>
              <c:strCache>
                <c:ptCount val="1"/>
                <c:pt idx="0">
                  <c:v>ذكور
Males</c:v>
                </c:pt>
              </c:strCache>
            </c:strRef>
          </c:tx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3.029566684134927E-2"/>
                  <c:y val="-2.693069110974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'B6-3'!$F$38:$F$49</c:f>
              <c:strCache>
                <c:ptCount val="12"/>
                <c:pt idx="0">
                  <c:v>يناير
Jan.</c:v>
                </c:pt>
                <c:pt idx="1">
                  <c:v>فبراير
Feb.</c:v>
                </c:pt>
                <c:pt idx="2">
                  <c:v>مارس
Mar.</c:v>
                </c:pt>
                <c:pt idx="3">
                  <c:v>ابريل
Apr.</c:v>
                </c:pt>
                <c:pt idx="4">
                  <c:v>مايو
May.</c:v>
                </c:pt>
                <c:pt idx="5">
                  <c:v>يونيو
Jun.</c:v>
                </c:pt>
                <c:pt idx="6">
                  <c:v>يوليو
Jul.</c:v>
                </c:pt>
                <c:pt idx="7">
                  <c:v>اغسطس
Aug.</c:v>
                </c:pt>
                <c:pt idx="8">
                  <c:v>سبتمبر
Sep.</c:v>
                </c:pt>
                <c:pt idx="9">
                  <c:v>اكتوبر
Oct.</c:v>
                </c:pt>
                <c:pt idx="10">
                  <c:v>نوفمبر
Nov.</c:v>
                </c:pt>
                <c:pt idx="11">
                  <c:v>ديسمبر
Dec.</c:v>
                </c:pt>
              </c:strCache>
            </c:strRef>
          </c:cat>
          <c:val>
            <c:numRef>
              <c:f>'B6-3'!$G$38:$G$49</c:f>
              <c:numCache>
                <c:formatCode>General</c:formatCode>
                <c:ptCount val="12"/>
                <c:pt idx="0">
                  <c:v>1066</c:v>
                </c:pt>
                <c:pt idx="1">
                  <c:v>920</c:v>
                </c:pt>
                <c:pt idx="2">
                  <c:v>1031</c:v>
                </c:pt>
                <c:pt idx="3">
                  <c:v>968</c:v>
                </c:pt>
                <c:pt idx="4">
                  <c:v>1102</c:v>
                </c:pt>
                <c:pt idx="5">
                  <c:v>1077</c:v>
                </c:pt>
                <c:pt idx="6">
                  <c:v>1104</c:v>
                </c:pt>
                <c:pt idx="7">
                  <c:v>1147</c:v>
                </c:pt>
                <c:pt idx="8">
                  <c:v>1123</c:v>
                </c:pt>
                <c:pt idx="9">
                  <c:v>1155</c:v>
                </c:pt>
                <c:pt idx="10">
                  <c:v>1110</c:v>
                </c:pt>
                <c:pt idx="11">
                  <c:v>1172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'B6-3'!$H$37</c:f>
              <c:strCache>
                <c:ptCount val="1"/>
                <c:pt idx="0">
                  <c:v>إناث
Females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541515310317517E-2"/>
                  <c:y val="3.5907588146325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2.2033212248254015E-2"/>
                  <c:y val="3.8151812405470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'B6-3'!$F$38:$F$49</c:f>
              <c:strCache>
                <c:ptCount val="12"/>
                <c:pt idx="0">
                  <c:v>يناير
Jan.</c:v>
                </c:pt>
                <c:pt idx="1">
                  <c:v>فبراير
Feb.</c:v>
                </c:pt>
                <c:pt idx="2">
                  <c:v>مارس
Mar.</c:v>
                </c:pt>
                <c:pt idx="3">
                  <c:v>ابريل
Apr.</c:v>
                </c:pt>
                <c:pt idx="4">
                  <c:v>مايو
May.</c:v>
                </c:pt>
                <c:pt idx="5">
                  <c:v>يونيو
Jun.</c:v>
                </c:pt>
                <c:pt idx="6">
                  <c:v>يوليو
Jul.</c:v>
                </c:pt>
                <c:pt idx="7">
                  <c:v>اغسطس
Aug.</c:v>
                </c:pt>
                <c:pt idx="8">
                  <c:v>سبتمبر
Sep.</c:v>
                </c:pt>
                <c:pt idx="9">
                  <c:v>اكتوبر
Oct.</c:v>
                </c:pt>
                <c:pt idx="10">
                  <c:v>نوفمبر
Nov.</c:v>
                </c:pt>
                <c:pt idx="11">
                  <c:v>ديسمبر
Dec.</c:v>
                </c:pt>
              </c:strCache>
            </c:strRef>
          </c:cat>
          <c:val>
            <c:numRef>
              <c:f>'B6-3'!$H$38:$H$49</c:f>
              <c:numCache>
                <c:formatCode>General</c:formatCode>
                <c:ptCount val="12"/>
                <c:pt idx="0">
                  <c:v>1064</c:v>
                </c:pt>
                <c:pt idx="1">
                  <c:v>890</c:v>
                </c:pt>
                <c:pt idx="2">
                  <c:v>1020</c:v>
                </c:pt>
                <c:pt idx="3">
                  <c:v>944</c:v>
                </c:pt>
                <c:pt idx="4">
                  <c:v>1050</c:v>
                </c:pt>
                <c:pt idx="5">
                  <c:v>1016</c:v>
                </c:pt>
                <c:pt idx="6">
                  <c:v>1049</c:v>
                </c:pt>
                <c:pt idx="7">
                  <c:v>1053</c:v>
                </c:pt>
                <c:pt idx="8">
                  <c:v>1118</c:v>
                </c:pt>
                <c:pt idx="9">
                  <c:v>1141</c:v>
                </c:pt>
                <c:pt idx="10">
                  <c:v>1096</c:v>
                </c:pt>
                <c:pt idx="11">
                  <c:v>1027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4106240"/>
        <c:axId val="144108160"/>
      </c:lineChart>
      <c:catAx>
        <c:axId val="144106240"/>
        <c:scaling>
          <c:orientation val="minMax"/>
        </c:scaling>
        <c:delete val="0"/>
        <c:axPos val="b"/>
        <c:majorGridlines>
          <c:spPr>
            <a:ln w="19050"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Months</a:t>
                </a:r>
                <a:r>
                  <a:rPr lang="ar-QA" sz="1000" b="1" i="0" strike="noStrike">
                    <a:solidFill>
                      <a:schemeClr val="tx2"/>
                    </a:solidFill>
                    <a:latin typeface="Calibri"/>
                  </a:rPr>
                  <a:t>الشهور </a:t>
                </a:r>
                <a:endParaRPr lang="en-US" sz="1000" b="1" i="0" strike="noStrike">
                  <a:solidFill>
                    <a:schemeClr val="tx2"/>
                  </a:solidFill>
                  <a:latin typeface="Calibri"/>
                </a:endParaRPr>
              </a:p>
            </c:rich>
          </c:tx>
          <c:layout>
            <c:manualLayout>
              <c:xMode val="edge"/>
              <c:yMode val="edge"/>
              <c:x val="0.44983909619993151"/>
              <c:y val="0.95439345334359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441081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108160"/>
        <c:scaling>
          <c:orientation val="minMax"/>
        </c:scaling>
        <c:delete val="0"/>
        <c:axPos val="l"/>
        <c:majorGridlines>
          <c:spPr>
            <a:ln w="19050">
              <a:solidFill>
                <a:srgbClr val="EEECE1">
                  <a:lumMod val="90000"/>
                </a:srgb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000" b="1" i="0" strike="noStrike">
                    <a:solidFill>
                      <a:schemeClr val="tx2"/>
                    </a:solidFill>
                    <a:latin typeface="Calibri"/>
                  </a:rPr>
                  <a:t>العدد </a:t>
                </a:r>
                <a:endParaRPr lang="en-US" sz="1000" b="1" i="0" strike="noStrike">
                  <a:solidFill>
                    <a:schemeClr val="tx2"/>
                  </a:solidFill>
                  <a:latin typeface="Calibri"/>
                </a:endParaRP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000" b="1" i="0" strike="noStrike">
                    <a:solidFill>
                      <a:schemeClr val="tx2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2049260060324594E-2"/>
              <c:y val="0.133140282924227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4410624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7136151914661202"/>
          <c:y val="0.15753694443742508"/>
          <c:w val="0.27116720544368356"/>
          <c:h val="7.218006840054085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ar-QA" sz="1600" b="1" i="0" baseline="0">
                <a:cs typeface="+mn-cs"/>
              </a:rPr>
              <a:t>المواليد الأحياء المسجلون حسب الجنسية</a:t>
            </a:r>
            <a:endParaRPr lang="en-US" sz="1600">
              <a:cs typeface="+mn-cs"/>
            </a:endParaRPr>
          </a:p>
          <a:p>
            <a:pPr>
              <a:defRPr/>
            </a:pPr>
            <a:r>
              <a:rPr lang="en-US" sz="1100" b="1" i="0" baseline="0">
                <a:latin typeface="Arial" pitchFamily="34" charset="0"/>
                <a:cs typeface="Arial" pitchFamily="34" charset="0"/>
              </a:rPr>
              <a:t>REGISTERED LIVE BIRTHS BY NATIONALITY</a:t>
            </a:r>
            <a:endParaRPr lang="en-US" sz="110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en-US" sz="1100" b="1" i="0" baseline="0">
                <a:latin typeface="Arial" pitchFamily="34" charset="0"/>
                <a:cs typeface="Arial" pitchFamily="34" charset="0"/>
              </a:rPr>
              <a:t>2014</a:t>
            </a:r>
            <a:endParaRPr lang="en-US" sz="11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2854437572918677"/>
          <c:y val="9.008483310348494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659332599926688"/>
          <c:y val="0.24680137613397091"/>
          <c:w val="0.43852095343625863"/>
          <c:h val="0.66885518869242799"/>
        </c:manualLayout>
      </c:layout>
      <c:pieChart>
        <c:varyColors val="1"/>
        <c:ser>
          <c:idx val="1"/>
          <c:order val="0"/>
          <c:spPr>
            <a:scene3d>
              <a:camera prst="orthographicFront"/>
              <a:lightRig rig="threePt" dir="t"/>
            </a:scene3d>
            <a:sp3d prstMaterial="softEdge"/>
          </c:spPr>
          <c:dPt>
            <c:idx val="0"/>
            <c:bubble3D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 prstMaterial="softEdge"/>
            </c:spPr>
          </c:dPt>
          <c:dPt>
            <c:idx val="1"/>
            <c:bubble3D val="0"/>
            <c:spPr>
              <a:solidFill>
                <a:schemeClr val="accent1"/>
              </a:solidFill>
              <a:scene3d>
                <a:camera prst="orthographicFront"/>
                <a:lightRig rig="threePt" dir="t"/>
              </a:scene3d>
              <a:sp3d prstMaterial="softEdge"/>
            </c:spPr>
          </c:dPt>
          <c:dLbls>
            <c:dLbl>
              <c:idx val="0"/>
              <c:layout>
                <c:manualLayout>
                  <c:x val="-0.11868509351242992"/>
                  <c:y val="1.6074139849135558E-2"/>
                </c:manualLayout>
              </c:layout>
              <c:spPr/>
              <c:txPr>
                <a:bodyPr/>
                <a:lstStyle/>
                <a:p>
                  <a:pPr>
                    <a:defRPr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8.2426340046344547E-3"/>
                  <c:y val="-3.7873271408400732E-3"/>
                </c:manualLayout>
              </c:layout>
              <c:tx>
                <c:rich>
                  <a:bodyPr/>
                  <a:lstStyle/>
                  <a:p>
                    <a:r>
                      <a:rPr lang="ar-QA"/>
                      <a:t>بقية دول مجلس التعاون
</a:t>
                    </a:r>
                    <a:r>
                      <a:rPr lang="en-US"/>
                      <a:t>Other GCC Countries
3%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-8.5072043972784714E-3"/>
                  <c:y val="-0.137604083861148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0.13516637328630046"/>
                  <c:y val="7.2358165054957069E-2"/>
                </c:manualLayout>
              </c:layout>
              <c:spPr/>
              <c:txPr>
                <a:bodyPr/>
                <a:lstStyle/>
                <a:p>
                  <a:pPr>
                    <a:defRPr b="0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layout>
                <c:manualLayout>
                  <c:x val="-7.6252698167513913E-2"/>
                  <c:y val="4.8837982949324231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3.7445192705972283E-2"/>
                  <c:y val="-1.27049996278950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txPr>
              <a:bodyPr/>
              <a:lstStyle/>
              <a:p>
                <a:pPr>
                  <a:defRPr b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strRef>
              <c:f>'B9'!$H$24:$H$29</c:f>
              <c:strCache>
                <c:ptCount val="6"/>
                <c:pt idx="0">
                  <c:v>قطر
QATAR</c:v>
                </c:pt>
                <c:pt idx="1">
                  <c:v>بقية دول مجلس التعاون
Other CCASG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اوروبية
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'B9'!$I$24:$I$29</c:f>
              <c:numCache>
                <c:formatCode>#,##0</c:formatCode>
                <c:ptCount val="6"/>
                <c:pt idx="0">
                  <c:v>7954</c:v>
                </c:pt>
                <c:pt idx="1">
                  <c:v>694</c:v>
                </c:pt>
                <c:pt idx="2">
                  <c:v>8728</c:v>
                </c:pt>
                <c:pt idx="3">
                  <c:v>6762</c:v>
                </c:pt>
                <c:pt idx="4">
                  <c:v>610</c:v>
                </c:pt>
                <c:pt idx="5">
                  <c:v>695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ln w="12700">
      <a:noFill/>
    </a:ln>
    <a:effectLst/>
  </c:sp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أحياء المسجلون حسب </a:t>
            </a:r>
            <a:r>
              <a:rPr lang="ar-QA" sz="1600" b="1" i="0" strike="noStrike">
                <a:solidFill>
                  <a:srgbClr val="000000"/>
                </a:solidFill>
                <a:latin typeface="Arial"/>
                <a:cs typeface="Arial"/>
              </a:rPr>
              <a:t>الجنسية و</a:t>
            </a:r>
            <a:r>
              <a:rPr lang="ar-SA" sz="1600" b="1" i="0" strike="noStrike">
                <a:solidFill>
                  <a:srgbClr val="000000"/>
                </a:solidFill>
                <a:latin typeface="Arial"/>
                <a:cs typeface="Arial"/>
              </a:rPr>
              <a:t>فئة عمر الأم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NATIONALITY AND MOTHER'S AGE GROUP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2014</a:t>
            </a:r>
          </a:p>
        </c:rich>
      </c:tx>
      <c:layout>
        <c:manualLayout>
          <c:xMode val="edge"/>
          <c:yMode val="edge"/>
          <c:x val="0.19752106069486589"/>
          <c:y val="2.06637677866030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02631033080789E-2"/>
          <c:y val="0.22019460050163198"/>
          <c:w val="0.89450839976948759"/>
          <c:h val="0.64249623476894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'B10'!$B$19</c:f>
              <c:strCache>
                <c:ptCount val="1"/>
                <c:pt idx="0">
                  <c:v>قطريون
Qataris
</c:v>
                </c:pt>
              </c:strCache>
            </c:strRef>
          </c:tx>
          <c:spPr>
            <a:solidFill>
              <a:srgbClr val="C0504D"/>
            </a:solidFill>
            <a:ln w="3175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372181755117486E-3"/>
                  <c:y val="-2.1063717746182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'B10'!$A$20:$A$28</c:f>
              <c:strCache>
                <c:ptCount val="9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45-50</c:v>
                </c:pt>
                <c:pt idx="7">
                  <c:v>50+</c:v>
                </c:pt>
                <c:pt idx="8">
                  <c:v>غير مبين
Not Stated</c:v>
                </c:pt>
              </c:strCache>
            </c:strRef>
          </c:cat>
          <c:val>
            <c:numRef>
              <c:f>'B10'!$B$20:$B$28</c:f>
              <c:numCache>
                <c:formatCode>#,##0</c:formatCode>
                <c:ptCount val="9"/>
                <c:pt idx="0">
                  <c:v>147</c:v>
                </c:pt>
                <c:pt idx="1">
                  <c:v>1598</c:v>
                </c:pt>
                <c:pt idx="2">
                  <c:v>2452</c:v>
                </c:pt>
                <c:pt idx="3">
                  <c:v>2084</c:v>
                </c:pt>
                <c:pt idx="4">
                  <c:v>1256</c:v>
                </c:pt>
                <c:pt idx="5">
                  <c:v>379</c:v>
                </c:pt>
                <c:pt idx="6">
                  <c:v>33</c:v>
                </c:pt>
                <c:pt idx="7">
                  <c:v>5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'B10'!$C$19</c:f>
              <c:strCache>
                <c:ptCount val="1"/>
                <c:pt idx="0">
                  <c:v>غير قطرين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372181755117486E-3"/>
                  <c:y val="-2.1063717746182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'B10'!$A$20:$A$28</c:f>
              <c:strCache>
                <c:ptCount val="9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45-50</c:v>
                </c:pt>
                <c:pt idx="7">
                  <c:v>50+</c:v>
                </c:pt>
                <c:pt idx="8">
                  <c:v>غير مبين
Not Stated</c:v>
                </c:pt>
              </c:strCache>
            </c:strRef>
          </c:cat>
          <c:val>
            <c:numRef>
              <c:f>'B10'!$C$20:$C$28</c:f>
              <c:numCache>
                <c:formatCode>#,##0</c:formatCode>
                <c:ptCount val="9"/>
                <c:pt idx="0">
                  <c:v>200</c:v>
                </c:pt>
                <c:pt idx="1">
                  <c:v>2257</c:v>
                </c:pt>
                <c:pt idx="2">
                  <c:v>5693</c:v>
                </c:pt>
                <c:pt idx="3">
                  <c:v>5721</c:v>
                </c:pt>
                <c:pt idx="4">
                  <c:v>2897</c:v>
                </c:pt>
                <c:pt idx="5">
                  <c:v>643</c:v>
                </c:pt>
                <c:pt idx="6">
                  <c:v>63</c:v>
                </c:pt>
                <c:pt idx="7">
                  <c:v>15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39850368"/>
        <c:axId val="39851904"/>
      </c:barChart>
      <c:catAx>
        <c:axId val="39850368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4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فئات العمر</a:t>
                </a:r>
              </a:p>
              <a:p>
                <a:pPr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0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 </a:t>
                </a:r>
                <a:r>
                  <a:rPr lang="en-US" sz="10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Age Groups</a:t>
                </a:r>
              </a:p>
            </c:rich>
          </c:tx>
          <c:layout>
            <c:manualLayout>
              <c:xMode val="edge"/>
              <c:yMode val="edge"/>
              <c:x val="0.48106685693414791"/>
              <c:y val="0.920402708282150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8519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985190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العدد</a:t>
                </a:r>
              </a:p>
              <a:p>
                <a:pPr algn="ctr"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ar-QA" sz="12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 </a:t>
                </a:r>
                <a:r>
                  <a:rPr lang="en-US" sz="1000" b="1" i="0" strike="noStrike">
                    <a:solidFill>
                      <a:schemeClr val="tx2"/>
                    </a:solidFill>
                    <a:latin typeface="Arial"/>
                    <a:cs typeface="Arial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6957018771614752E-2"/>
              <c:y val="0.12711017872861738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985036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45464230952315"/>
          <c:y val="0.16048567201418382"/>
          <c:w val="0.39821215778684788"/>
          <c:h val="6.05315064618506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  <a:effectLst>
      <a:outerShdw dist="35921" sx="1000" sy="1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/>
              <a:t>المواليد الأحياء المسجلون حسب جنسية الأم وفئة عمرها </a:t>
            </a:r>
            <a:endParaRPr lang="en-US" sz="1600"/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Live Births by Mother's Nationality and Age Group</a:t>
            </a: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2014</a:t>
            </a:r>
          </a:p>
        </c:rich>
      </c:tx>
      <c:layout>
        <c:manualLayout>
          <c:xMode val="edge"/>
          <c:yMode val="edge"/>
          <c:x val="0.25281233186122287"/>
          <c:y val="1.65390102782318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9574185441594646E-2"/>
          <c:y val="0.21069191012501914"/>
          <c:w val="0.89299476166893454"/>
          <c:h val="0.6543231233794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'B11'!$B$18</c:f>
              <c:strCache>
                <c:ptCount val="1"/>
                <c:pt idx="0">
                  <c:v>قطريات
Qataris
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'B11'!$A$19:$A$27</c:f>
              <c:strCache>
                <c:ptCount val="9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 +</c:v>
                </c:pt>
                <c:pt idx="8">
                  <c:v>غير مبين
Not Stated</c:v>
                </c:pt>
              </c:strCache>
            </c:strRef>
          </c:cat>
          <c:val>
            <c:numRef>
              <c:f>'B11'!$B$19:$B$27</c:f>
              <c:numCache>
                <c:formatCode>General</c:formatCode>
                <c:ptCount val="9"/>
                <c:pt idx="0">
                  <c:v>99</c:v>
                </c:pt>
                <c:pt idx="1">
                  <c:v>1168</c:v>
                </c:pt>
                <c:pt idx="2">
                  <c:v>1996</c:v>
                </c:pt>
                <c:pt idx="3">
                  <c:v>1807</c:v>
                </c:pt>
                <c:pt idx="4">
                  <c:v>1142</c:v>
                </c:pt>
                <c:pt idx="5">
                  <c:v>370</c:v>
                </c:pt>
                <c:pt idx="6">
                  <c:v>28</c:v>
                </c:pt>
                <c:pt idx="7">
                  <c:v>3</c:v>
                </c:pt>
                <c:pt idx="8">
                  <c:v>0</c:v>
                </c:pt>
              </c:numCache>
            </c:numRef>
          </c:val>
        </c:ser>
        <c:ser>
          <c:idx val="1"/>
          <c:order val="1"/>
          <c:tx>
            <c:strRef>
              <c:f>'B11'!$C$18</c:f>
              <c:strCache>
                <c:ptCount val="1"/>
                <c:pt idx="0">
                  <c:v>غير قطريات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dLbls>
            <c:txPr>
              <a:bodyPr/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'B11'!$A$19:$A$27</c:f>
              <c:strCache>
                <c:ptCount val="9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 +</c:v>
                </c:pt>
                <c:pt idx="8">
                  <c:v>غير مبين
Not Stated</c:v>
                </c:pt>
              </c:strCache>
            </c:strRef>
          </c:cat>
          <c:val>
            <c:numRef>
              <c:f>'B11'!$C$19:$C$27</c:f>
              <c:numCache>
                <c:formatCode>General</c:formatCode>
                <c:ptCount val="9"/>
                <c:pt idx="0">
                  <c:v>248</c:v>
                </c:pt>
                <c:pt idx="1">
                  <c:v>2687</c:v>
                </c:pt>
                <c:pt idx="2">
                  <c:v>6149</c:v>
                </c:pt>
                <c:pt idx="3">
                  <c:v>5998</c:v>
                </c:pt>
                <c:pt idx="4">
                  <c:v>3011</c:v>
                </c:pt>
                <c:pt idx="5">
                  <c:v>652</c:v>
                </c:pt>
                <c:pt idx="6">
                  <c:v>68</c:v>
                </c:pt>
                <c:pt idx="7">
                  <c:v>17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44077568"/>
        <c:axId val="144079488"/>
      </c:barChart>
      <c:catAx>
        <c:axId val="144077568"/>
        <c:scaling>
          <c:orientation val="minMax"/>
        </c:scaling>
        <c:delete val="0"/>
        <c:axPos val="b"/>
        <c:majorGridlines>
          <c:spPr>
            <a:ln w="19050">
              <a:solidFill>
                <a:sysClr val="window" lastClr="FFFFFF">
                  <a:lumMod val="85000"/>
                </a:sys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>
                    <a:solidFill>
                      <a:schemeClr val="tx2"/>
                    </a:solidFill>
                    <a:cs typeface="+mn-cs"/>
                  </a:defRPr>
                </a:pPr>
                <a:r>
                  <a:rPr lang="ar-QA" sz="1200">
                    <a:solidFill>
                      <a:schemeClr val="tx2"/>
                    </a:solidFill>
                    <a:cs typeface="+mn-cs"/>
                  </a:rPr>
                  <a:t>فئات العمر</a:t>
                </a:r>
              </a:p>
              <a:p>
                <a:pPr>
                  <a:defRPr sz="1200">
                    <a:solidFill>
                      <a:schemeClr val="tx2"/>
                    </a:solidFill>
                    <a:cs typeface="+mn-cs"/>
                  </a:defRPr>
                </a:pPr>
                <a:r>
                  <a:rPr lang="ar-QA" sz="1200">
                    <a:solidFill>
                      <a:schemeClr val="tx2"/>
                    </a:solidFill>
                    <a:cs typeface="+mn-cs"/>
                  </a:rPr>
                  <a:t> </a:t>
                </a:r>
                <a:r>
                  <a:rPr lang="en-US" sz="1200">
                    <a:solidFill>
                      <a:schemeClr val="tx2"/>
                    </a:solidFill>
                    <a:cs typeface="+mn-cs"/>
                  </a:rPr>
                  <a:t>Age Groups</a:t>
                </a:r>
              </a:p>
            </c:rich>
          </c:tx>
          <c:layout>
            <c:manualLayout>
              <c:xMode val="edge"/>
              <c:yMode val="edge"/>
              <c:x val="0.45582189491449826"/>
              <c:y val="0.9303436198842816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100"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079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4079488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>
                    <a:solidFill>
                      <a:schemeClr val="tx2"/>
                    </a:solidFill>
                    <a:cs typeface="+mn-cs"/>
                  </a:defRPr>
                </a:pPr>
                <a:r>
                  <a:rPr lang="ar-QA">
                    <a:solidFill>
                      <a:schemeClr val="tx2"/>
                    </a:solidFill>
                    <a:cs typeface="+mn-cs"/>
                  </a:rPr>
                  <a:t>العدد</a:t>
                </a:r>
              </a:p>
              <a:p>
                <a:pPr>
                  <a:defRPr>
                    <a:solidFill>
                      <a:schemeClr val="tx2"/>
                    </a:solidFill>
                    <a:cs typeface="+mn-cs"/>
                  </a:defRPr>
                </a:pPr>
                <a:r>
                  <a:rPr lang="ar-QA">
                    <a:solidFill>
                      <a:schemeClr val="tx2"/>
                    </a:solidFill>
                    <a:cs typeface="+mn-cs"/>
                  </a:rPr>
                  <a:t> </a:t>
                </a:r>
                <a:r>
                  <a:rPr lang="en-US">
                    <a:solidFill>
                      <a:schemeClr val="tx2"/>
                    </a:solidFill>
                    <a:latin typeface="Arial" pitchFamily="34" charset="0"/>
                    <a:cs typeface="Arial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6436331416245578E-2"/>
              <c:y val="0.1339305522388729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44077568"/>
        <c:crosses val="autoZero"/>
        <c:crossBetween val="between"/>
      </c:valAx>
      <c:spPr>
        <a:noFill/>
        <a:ln>
          <a:noFill/>
        </a:ln>
      </c:spPr>
    </c:plotArea>
    <c:legend>
      <c:legendPos val="r"/>
      <c:layout>
        <c:manualLayout>
          <c:xMode val="edge"/>
          <c:yMode val="edge"/>
          <c:x val="0.6109291260076507"/>
          <c:y val="0.1457007733534478"/>
          <c:w val="0.3570317943833663"/>
          <c:h val="6.3658651226441584E-2"/>
        </c:manualLayout>
      </c:layout>
      <c:overlay val="0"/>
      <c:txPr>
        <a:bodyPr/>
        <a:lstStyle/>
        <a:p>
          <a:pPr>
            <a:defRPr sz="1200" b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ar-QA" sz="1400"/>
              <a:t>المواليد الأحياء المسجلون حسب الحالة التعليمية للأم</a:t>
            </a:r>
          </a:p>
          <a:p>
            <a:pPr>
              <a:defRPr sz="1200"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LIVE BIRTHS BY EDUCATIONAL STATUS OF MOTHER</a:t>
            </a:r>
          </a:p>
          <a:p>
            <a:pPr>
              <a:defRPr sz="1200"/>
            </a:pPr>
            <a:r>
              <a:rPr lang="en-US" sz="1200">
                <a:latin typeface="Arial" pitchFamily="34" charset="0"/>
                <a:cs typeface="Arial" pitchFamily="34" charset="0"/>
              </a:rPr>
              <a:t>2014</a:t>
            </a:r>
          </a:p>
        </c:rich>
      </c:tx>
      <c:layout>
        <c:manualLayout>
          <c:xMode val="edge"/>
          <c:yMode val="edge"/>
          <c:x val="0.24644661066636298"/>
          <c:y val="3.116745905969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2748782185077"/>
          <c:y val="0.17010036978341259"/>
          <c:w val="0.68541201340467195"/>
          <c:h val="0.7205493924986831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'B15-3'!$B$20</c:f>
              <c:strCache>
                <c:ptCount val="1"/>
                <c:pt idx="0">
                  <c:v>قطريون
Qataris</c:v>
                </c:pt>
              </c:strCache>
            </c:strRef>
          </c:tx>
          <c:spPr>
            <a:solidFill>
              <a:schemeClr val="accent2"/>
            </a:solidFill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cat>
            <c:strRef>
              <c:f>'B15-3'!$A$22:$A$28</c:f>
              <c:strCache>
                <c:ptCount val="7"/>
                <c:pt idx="0">
                  <c:v>أمية
Illiterate</c:v>
                </c:pt>
                <c:pt idx="1">
                  <c:v>تقرا وتكتب
Read/Write</c:v>
                </c:pt>
                <c:pt idx="2">
                  <c:v>ابتدائية
Primary</c:v>
                </c:pt>
                <c:pt idx="3">
                  <c:v>اعدادية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Univ. &amp; Above</c:v>
                </c:pt>
              </c:strCache>
            </c:strRef>
          </c:cat>
          <c:val>
            <c:numRef>
              <c:f>'B15-3'!$B$22:$B$28</c:f>
              <c:numCache>
                <c:formatCode>General</c:formatCode>
                <c:ptCount val="7"/>
                <c:pt idx="0">
                  <c:v>191</c:v>
                </c:pt>
                <c:pt idx="1">
                  <c:v>0</c:v>
                </c:pt>
                <c:pt idx="2">
                  <c:v>402</c:v>
                </c:pt>
                <c:pt idx="3">
                  <c:v>631</c:v>
                </c:pt>
                <c:pt idx="4">
                  <c:v>3657</c:v>
                </c:pt>
                <c:pt idx="5">
                  <c:v>184</c:v>
                </c:pt>
                <c:pt idx="6">
                  <c:v>2872</c:v>
                </c:pt>
              </c:numCache>
            </c:numRef>
          </c:val>
        </c:ser>
        <c:ser>
          <c:idx val="1"/>
          <c:order val="1"/>
          <c:tx>
            <c:strRef>
              <c:f>'B15-3'!$C$20</c:f>
              <c:strCache>
                <c:ptCount val="1"/>
                <c:pt idx="0">
                  <c:v>عرب آخرون
Other Arabs</c:v>
                </c:pt>
              </c:strCache>
            </c:strRef>
          </c:tx>
          <c:spPr>
            <a:solidFill>
              <a:schemeClr val="accent1"/>
            </a:solidFill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cat>
            <c:strRef>
              <c:f>'B15-3'!$A$22:$A$28</c:f>
              <c:strCache>
                <c:ptCount val="7"/>
                <c:pt idx="0">
                  <c:v>أمية
Illiterate</c:v>
                </c:pt>
                <c:pt idx="1">
                  <c:v>تقرا وتكتب
Read/Write</c:v>
                </c:pt>
                <c:pt idx="2">
                  <c:v>ابتدائية
Primary</c:v>
                </c:pt>
                <c:pt idx="3">
                  <c:v>اعدادية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Univ. &amp; Above</c:v>
                </c:pt>
              </c:strCache>
            </c:strRef>
          </c:cat>
          <c:val>
            <c:numRef>
              <c:f>'B15-3'!$C$22:$C$28</c:f>
              <c:numCache>
                <c:formatCode>General</c:formatCode>
                <c:ptCount val="7"/>
                <c:pt idx="0">
                  <c:v>93</c:v>
                </c:pt>
                <c:pt idx="1">
                  <c:v>0</c:v>
                </c:pt>
                <c:pt idx="2">
                  <c:v>314</c:v>
                </c:pt>
                <c:pt idx="3">
                  <c:v>507</c:v>
                </c:pt>
                <c:pt idx="4">
                  <c:v>2473</c:v>
                </c:pt>
                <c:pt idx="5">
                  <c:v>871</c:v>
                </c:pt>
                <c:pt idx="6">
                  <c:v>5151</c:v>
                </c:pt>
              </c:numCache>
            </c:numRef>
          </c:val>
        </c:ser>
        <c:ser>
          <c:idx val="2"/>
          <c:order val="2"/>
          <c:tx>
            <c:strRef>
              <c:f>'B15-3'!$D$20</c:f>
              <c:strCache>
                <c:ptCount val="1"/>
                <c:pt idx="0">
                  <c:v>أجانب
Foreigners</c:v>
                </c:pt>
              </c:strCache>
            </c:strRef>
          </c:tx>
          <c:spPr>
            <a:solidFill>
              <a:schemeClr val="accent3"/>
            </a:solidFill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cat>
            <c:strRef>
              <c:f>'B15-3'!$A$22:$A$28</c:f>
              <c:strCache>
                <c:ptCount val="7"/>
                <c:pt idx="0">
                  <c:v>أمية
Illiterate</c:v>
                </c:pt>
                <c:pt idx="1">
                  <c:v>تقرا وتكتب
Read/Write</c:v>
                </c:pt>
                <c:pt idx="2">
                  <c:v>ابتدائية
Primary</c:v>
                </c:pt>
                <c:pt idx="3">
                  <c:v>اعدادية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Univ. &amp; Above</c:v>
                </c:pt>
              </c:strCache>
            </c:strRef>
          </c:cat>
          <c:val>
            <c:numRef>
              <c:f>'B15-3'!$D$22:$D$28</c:f>
              <c:numCache>
                <c:formatCode>General</c:formatCode>
                <c:ptCount val="7"/>
                <c:pt idx="0">
                  <c:v>300</c:v>
                </c:pt>
                <c:pt idx="1">
                  <c:v>0</c:v>
                </c:pt>
                <c:pt idx="2">
                  <c:v>427</c:v>
                </c:pt>
                <c:pt idx="3">
                  <c:v>376</c:v>
                </c:pt>
                <c:pt idx="4">
                  <c:v>2252</c:v>
                </c:pt>
                <c:pt idx="5">
                  <c:v>1039</c:v>
                </c:pt>
                <c:pt idx="6">
                  <c:v>3647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41872768"/>
        <c:axId val="40314368"/>
      </c:barChart>
      <c:catAx>
        <c:axId val="41872768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>
                    <a:solidFill>
                      <a:schemeClr val="tx2"/>
                    </a:solidFill>
                  </a:defRPr>
                </a:pPr>
                <a:r>
                  <a:rPr lang="en-US">
                    <a:solidFill>
                      <a:schemeClr val="tx2"/>
                    </a:solidFill>
                  </a:rPr>
                  <a:t>Educational Status</a:t>
                </a:r>
                <a:r>
                  <a:rPr lang="ar-QA" sz="1100">
                    <a:solidFill>
                      <a:schemeClr val="tx2"/>
                    </a:solidFill>
                  </a:rPr>
                  <a:t>الحالة التعليمية </a:t>
                </a:r>
                <a:endParaRPr lang="en-US" sz="1100">
                  <a:solidFill>
                    <a:schemeClr val="tx2"/>
                  </a:solidFill>
                </a:endParaRPr>
              </a:p>
            </c:rich>
          </c:tx>
          <c:layout>
            <c:manualLayout>
              <c:xMode val="edge"/>
              <c:yMode val="edge"/>
              <c:x val="2.4243201332610046E-2"/>
              <c:y val="0.3696143687268925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03143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314368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18727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7114658014262258"/>
          <c:y val="0.35287902799788901"/>
          <c:w val="0.11188236647872055"/>
          <c:h val="0.30719359763072407"/>
        </c:manualLayout>
      </c:layout>
      <c:overlay val="0"/>
      <c:spPr>
        <a:noFill/>
      </c:spPr>
      <c:txPr>
        <a:bodyPr/>
        <a:lstStyle/>
        <a:p>
          <a:pPr>
            <a:defRPr b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400" b="1" i="0" strike="noStrike">
                <a:solidFill>
                  <a:srgbClr val="000000"/>
                </a:solidFill>
                <a:latin typeface="Calibri"/>
              </a:rPr>
              <a:t>الوفيات المسجلة حسب الشهر وال</a:t>
            </a:r>
            <a:r>
              <a:rPr lang="ar-QA" sz="1400" b="1" i="0" strike="noStrike">
                <a:solidFill>
                  <a:srgbClr val="000000"/>
                </a:solidFill>
                <a:latin typeface="Calibri"/>
              </a:rPr>
              <a:t>نوع</a:t>
            </a:r>
            <a:endParaRPr lang="ar-SA" sz="1400" b="1" i="0" strike="noStrike">
              <a:solidFill>
                <a:srgbClr val="000000"/>
              </a:solidFill>
              <a:latin typeface="Calibri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DEATHS BY MONTH AND GENDER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2014</a:t>
            </a:r>
          </a:p>
        </c:rich>
      </c:tx>
      <c:layout>
        <c:manualLayout>
          <c:xMode val="edge"/>
          <c:yMode val="edge"/>
          <c:x val="0.34038619389695968"/>
          <c:y val="2.2669345412648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06025031004216E-2"/>
          <c:y val="0.21327950419763231"/>
          <c:w val="0.85843322367623398"/>
          <c:h val="0.65780709420547434"/>
        </c:manualLayout>
      </c:layout>
      <c:lineChart>
        <c:grouping val="standard"/>
        <c:varyColors val="0"/>
        <c:ser>
          <c:idx val="0"/>
          <c:order val="0"/>
          <c:tx>
            <c:strRef>
              <c:f>'D-3'!$B$23</c:f>
              <c:strCache>
                <c:ptCount val="1"/>
                <c:pt idx="0">
                  <c:v>ذكور Males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7743777693259988E-2"/>
                  <c:y val="-2.3215559664641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'D-3'!$A$24:$A$35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ابريل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اغسطس
Aug</c:v>
                </c:pt>
                <c:pt idx="8">
                  <c:v>سبتمبر
  Sep</c:v>
                </c:pt>
                <c:pt idx="9">
                  <c:v>أكتوبر
  Oct</c:v>
                </c:pt>
                <c:pt idx="10">
                  <c:v>نوفمبر
  Nov</c:v>
                </c:pt>
                <c:pt idx="11">
                  <c:v>ديسمير
  Dec</c:v>
                </c:pt>
              </c:strCache>
            </c:strRef>
          </c:cat>
          <c:val>
            <c:numRef>
              <c:f>'D-3'!$B$24:$B$35</c:f>
              <c:numCache>
                <c:formatCode>General</c:formatCode>
                <c:ptCount val="12"/>
                <c:pt idx="0">
                  <c:v>172</c:v>
                </c:pt>
                <c:pt idx="1">
                  <c:v>145</c:v>
                </c:pt>
                <c:pt idx="2">
                  <c:v>144</c:v>
                </c:pt>
                <c:pt idx="3">
                  <c:v>161</c:v>
                </c:pt>
                <c:pt idx="4">
                  <c:v>146</c:v>
                </c:pt>
                <c:pt idx="5">
                  <c:v>144</c:v>
                </c:pt>
                <c:pt idx="6">
                  <c:v>143</c:v>
                </c:pt>
                <c:pt idx="7">
                  <c:v>128</c:v>
                </c:pt>
                <c:pt idx="8">
                  <c:v>128</c:v>
                </c:pt>
                <c:pt idx="9">
                  <c:v>129</c:v>
                </c:pt>
                <c:pt idx="10">
                  <c:v>119</c:v>
                </c:pt>
                <c:pt idx="11">
                  <c:v>167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'D-3'!$C$23</c:f>
              <c:strCache>
                <c:ptCount val="1"/>
                <c:pt idx="0">
                  <c:v>إناث Females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2.0807833269944991E-2"/>
                  <c:y val="-1.8994412850792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'D-3'!$A$24:$A$35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ابريل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اغسطس
Aug</c:v>
                </c:pt>
                <c:pt idx="8">
                  <c:v>سبتمبر
  Sep</c:v>
                </c:pt>
                <c:pt idx="9">
                  <c:v>أكتوبر
  Oct</c:v>
                </c:pt>
                <c:pt idx="10">
                  <c:v>نوفمبر
  Nov</c:v>
                </c:pt>
                <c:pt idx="11">
                  <c:v>ديسمير
  Dec</c:v>
                </c:pt>
              </c:strCache>
            </c:strRef>
          </c:cat>
          <c:val>
            <c:numRef>
              <c:f>'D-3'!$C$24:$C$35</c:f>
              <c:numCache>
                <c:formatCode>General</c:formatCode>
                <c:ptCount val="12"/>
                <c:pt idx="0">
                  <c:v>55</c:v>
                </c:pt>
                <c:pt idx="1">
                  <c:v>54</c:v>
                </c:pt>
                <c:pt idx="2">
                  <c:v>44</c:v>
                </c:pt>
                <c:pt idx="3">
                  <c:v>64</c:v>
                </c:pt>
                <c:pt idx="4">
                  <c:v>59</c:v>
                </c:pt>
                <c:pt idx="5">
                  <c:v>54</c:v>
                </c:pt>
                <c:pt idx="6">
                  <c:v>50</c:v>
                </c:pt>
                <c:pt idx="7">
                  <c:v>39</c:v>
                </c:pt>
                <c:pt idx="8">
                  <c:v>58</c:v>
                </c:pt>
                <c:pt idx="9">
                  <c:v>49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743296"/>
        <c:axId val="40745216"/>
      </c:lineChart>
      <c:catAx>
        <c:axId val="40743296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rgbClr val="000000"/>
                    </a:solidFill>
                    <a:latin typeface="Arial" pitchFamily="34" charset="0"/>
                    <a:cs typeface="Arial" pitchFamily="34" charset="0"/>
                  </a:rPr>
                  <a:t>Months</a:t>
                </a:r>
                <a:r>
                  <a:rPr lang="ar-QA" sz="11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الشهور </a:t>
                </a:r>
                <a:endParaRPr lang="en-US" sz="1100" b="1" i="0" strike="noStrike">
                  <a:solidFill>
                    <a:srgbClr val="000000"/>
                  </a:solidFill>
                  <a:latin typeface="Calibri"/>
                  <a:cs typeface="+mn-cs"/>
                </a:endParaRPr>
              </a:p>
            </c:rich>
          </c:tx>
          <c:layout>
            <c:manualLayout>
              <c:xMode val="edge"/>
              <c:yMode val="edge"/>
              <c:x val="0.47052707138121697"/>
              <c:y val="0.95001509914271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40745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745216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ar-QA" sz="11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العدد </a:t>
                </a:r>
                <a:endParaRPr lang="en-US" sz="1100" b="1" i="0" strike="noStrike">
                  <a:solidFill>
                    <a:srgbClr val="000000"/>
                  </a:solidFill>
                  <a:latin typeface="Calibri"/>
                  <a:cs typeface="+mn-cs"/>
                </a:endParaRP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+mn-cs"/>
                  </a:defRPr>
                </a:pPr>
                <a:r>
                  <a:rPr lang="en-US" sz="1000" b="1" i="0" strike="noStrike">
                    <a:solidFill>
                      <a:srgbClr val="000000"/>
                    </a:solidFill>
                    <a:latin typeface="Calibri"/>
                    <a:cs typeface="+mn-cs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4572904203357085E-3"/>
              <c:y val="0.135581720096138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40743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67311308997307107"/>
          <c:y val="0.15718433338169183"/>
          <c:w val="0.26850497485941388"/>
          <c:h val="5.0980362795379361E-2"/>
        </c:manualLayout>
      </c:layout>
      <c:overlay val="0"/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2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5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2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3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1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7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0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&amp;L&amp;8Graph No. (1)&amp;Rشكل رقم (1)</oddFooter>
  </headerFooter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90551181102362199" right="0.90551181102362199" top="0.94488188976377996" bottom="0.94488188976377996" header="0.511811023622047" footer="0.511811023622047"/>
  <pageSetup paperSize="9" orientation="landscape" r:id="rId1"/>
  <headerFooter>
    <oddFooter>&amp;LGraph No.(10)&amp;Rشكل رقم (10)</oddFooter>
  </headerFooter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93" workbookViewId="0"/>
  </sheetViews>
  <pageMargins left="0.90551181102362199" right="0.90551181102362199" top="0.94488188976377996" bottom="0.94488188976377996" header="0.511811023622047" footer="0.511811023622047"/>
  <pageSetup paperSize="9" orientation="landscape" r:id="rId1"/>
  <headerFooter>
    <oddFooter>&amp;LGraph No. (11)&amp;Rشكل رقم (11)</oddFooter>
  </headerFooter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93" workbookViewId="0"/>
  </sheetViews>
  <pageMargins left="0.90551181102362199" right="0.90551181102362199" top="0.94488188976377996" bottom="0.94488188976377996" header="0.511811023622047" footer="0.511811023622047"/>
  <pageSetup paperSize="9" orientation="landscape" r:id="rId1"/>
  <headerFooter>
    <oddFooter>&amp;LGraph No. (12)&amp;Rشكل رقم (12)</oddFooter>
  </headerFooter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98" right="0.78740157480314998" top="0.78740157480314998" bottom="0.78740157480314998" header="0.511811023622047" footer="0.511811023622047"/>
  <pageSetup paperSize="9" orientation="landscape" r:id="rId1"/>
  <headerFooter alignWithMargins="0">
    <oddFooter>&amp;L&amp;8Graph No. (13)&amp;Rشكل رقم (13)</oddFooter>
  </headerFooter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98" right="0.78740157480314998" top="0.78740157480314998" bottom="0.78740157480314998" header="0.511811023622047" footer="0.511811023622047"/>
  <pageSetup paperSize="9" orientation="landscape" r:id="rId1"/>
  <headerFooter alignWithMargins="0">
    <oddFooter>&amp;LGraph No. (14)&amp;Rشكل رقم (14)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&amp;L&amp;8Graph No. (2)&amp;Rشكل رقم (2)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&amp;LGraph No. (3)&amp;Rشكل رقم (3)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&amp;LGraph No. (4)&amp;Rشكل رقم (4)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3"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&amp;LGraph No. (5)&amp;Rشكل رقم (5)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&amp;L&amp;8Graph No. (6)&amp;Rشكل رقم (6)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&amp;L&amp;8Graph No. (7)&amp;Rشكل رقم (7)</oddFooter>
  </headerFooter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&amp;LGraph No. (8)&amp;Rشكل رقم (8)</oddFooter>
  </headerFooter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85" workbookViewId="0"/>
  </sheetViews>
  <pageMargins left="0.78740157480314998" right="0.78740157480314998" top="0.78740157480314998" bottom="0.78740157480314998" header="0.511811023622047" footer="0.511811023622047"/>
  <pageSetup paperSize="9" orientation="landscape" r:id="rId1"/>
  <headerFooter alignWithMargins="0">
    <oddFooter>&amp;L&amp;8Graph No. (9)&amp;Rشكل رقم (9)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152400</xdr:rowOff>
    </xdr:from>
    <xdr:to>
      <xdr:col>0</xdr:col>
      <xdr:colOff>897663</xdr:colOff>
      <xdr:row>1</xdr:row>
      <xdr:rowOff>180975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152400"/>
          <a:ext cx="697638" cy="609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85725</xdr:rowOff>
    </xdr:from>
    <xdr:to>
      <xdr:col>0</xdr:col>
      <xdr:colOff>783363</xdr:colOff>
      <xdr:row>2</xdr:row>
      <xdr:rowOff>238125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47625</xdr:rowOff>
    </xdr:from>
    <xdr:to>
      <xdr:col>0</xdr:col>
      <xdr:colOff>821463</xdr:colOff>
      <xdr:row>3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47625"/>
          <a:ext cx="697638" cy="609600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47625</xdr:rowOff>
    </xdr:from>
    <xdr:to>
      <xdr:col>0</xdr:col>
      <xdr:colOff>773838</xdr:colOff>
      <xdr:row>3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47625"/>
          <a:ext cx="697638" cy="609600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0</xdr:col>
      <xdr:colOff>783363</xdr:colOff>
      <xdr:row>3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57150"/>
          <a:ext cx="697638" cy="6096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2876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0.08175</cdr:x>
      <cdr:y>0.10975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0</xdr:col>
      <xdr:colOff>764313</xdr:colOff>
      <xdr:row>2</xdr:row>
      <xdr:rowOff>219075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57150</xdr:rowOff>
    </xdr:from>
    <xdr:to>
      <xdr:col>0</xdr:col>
      <xdr:colOff>792888</xdr:colOff>
      <xdr:row>3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97638" cy="6096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38100</xdr:rowOff>
    </xdr:from>
    <xdr:to>
      <xdr:col>0</xdr:col>
      <xdr:colOff>783363</xdr:colOff>
      <xdr:row>2</xdr:row>
      <xdr:rowOff>190500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38100"/>
          <a:ext cx="697638" cy="6096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66675</xdr:rowOff>
    </xdr:from>
    <xdr:to>
      <xdr:col>0</xdr:col>
      <xdr:colOff>783363</xdr:colOff>
      <xdr:row>3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95250</xdr:rowOff>
    </xdr:from>
    <xdr:to>
      <xdr:col>0</xdr:col>
      <xdr:colOff>878613</xdr:colOff>
      <xdr:row>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95250</xdr:rowOff>
    </xdr:from>
    <xdr:to>
      <xdr:col>0</xdr:col>
      <xdr:colOff>897663</xdr:colOff>
      <xdr:row>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152400</xdr:rowOff>
    </xdr:from>
    <xdr:to>
      <xdr:col>0</xdr:col>
      <xdr:colOff>888138</xdr:colOff>
      <xdr:row>3</xdr:row>
      <xdr:rowOff>104775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52400"/>
          <a:ext cx="697638" cy="609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142875</xdr:rowOff>
    </xdr:from>
    <xdr:to>
      <xdr:col>0</xdr:col>
      <xdr:colOff>869088</xdr:colOff>
      <xdr:row>1</xdr:row>
      <xdr:rowOff>133350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142875"/>
          <a:ext cx="697638" cy="6096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8138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0.00551</cdr:x>
      <cdr:y>0.00898</cdr:y>
    </cdr:from>
    <cdr:to>
      <cdr:x>0.08115</cdr:x>
      <cdr:y>0.1167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8138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0.01158</cdr:x>
      <cdr:y>0.01294</cdr:y>
    </cdr:from>
    <cdr:to>
      <cdr:x>0.08723</cdr:x>
      <cdr:y>0.12066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06830" y="73212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76200</xdr:rowOff>
    </xdr:from>
    <xdr:to>
      <xdr:col>0</xdr:col>
      <xdr:colOff>821463</xdr:colOff>
      <xdr:row>2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133350</xdr:rowOff>
    </xdr:from>
    <xdr:to>
      <xdr:col>0</xdr:col>
      <xdr:colOff>850038</xdr:colOff>
      <xdr:row>1</xdr:row>
      <xdr:rowOff>400050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47625</xdr:rowOff>
    </xdr:from>
    <xdr:to>
      <xdr:col>0</xdr:col>
      <xdr:colOff>792888</xdr:colOff>
      <xdr:row>3</xdr:row>
      <xdr:rowOff>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7625"/>
          <a:ext cx="697638" cy="6096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79194" cy="609395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0.00547</cdr:x>
      <cdr:y>0.00835</cdr:y>
    </cdr:from>
    <cdr:to>
      <cdr:x>0.08066</cdr:x>
      <cdr:y>0.10855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802413</xdr:colOff>
      <xdr:row>2</xdr:row>
      <xdr:rowOff>171450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76200</xdr:rowOff>
    </xdr:from>
    <xdr:to>
      <xdr:col>0</xdr:col>
      <xdr:colOff>783363</xdr:colOff>
      <xdr:row>2</xdr:row>
      <xdr:rowOff>228600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0.08175</cdr:x>
      <cdr:y>0.10975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57150</xdr:rowOff>
    </xdr:from>
    <xdr:to>
      <xdr:col>0</xdr:col>
      <xdr:colOff>830988</xdr:colOff>
      <xdr:row>3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57150"/>
          <a:ext cx="697638" cy="60960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2876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0.08175</cdr:x>
      <cdr:y>0.10975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171450</xdr:rowOff>
    </xdr:from>
    <xdr:to>
      <xdr:col>0</xdr:col>
      <xdr:colOff>792888</xdr:colOff>
      <xdr:row>3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71450"/>
          <a:ext cx="697638" cy="609600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123825</xdr:rowOff>
    </xdr:from>
    <xdr:to>
      <xdr:col>0</xdr:col>
      <xdr:colOff>840513</xdr:colOff>
      <xdr:row>3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697638" cy="609600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114300</xdr:rowOff>
    </xdr:from>
    <xdr:to>
      <xdr:col>0</xdr:col>
      <xdr:colOff>773838</xdr:colOff>
      <xdr:row>3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4300"/>
          <a:ext cx="697638" cy="609600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171450</xdr:rowOff>
    </xdr:from>
    <xdr:to>
      <xdr:col>0</xdr:col>
      <xdr:colOff>802413</xdr:colOff>
      <xdr:row>3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71450"/>
          <a:ext cx="697638" cy="609600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133350</xdr:rowOff>
    </xdr:from>
    <xdr:to>
      <xdr:col>0</xdr:col>
      <xdr:colOff>821463</xdr:colOff>
      <xdr:row>3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85725</xdr:rowOff>
    </xdr:from>
    <xdr:to>
      <xdr:col>0</xdr:col>
      <xdr:colOff>783363</xdr:colOff>
      <xdr:row>2</xdr:row>
      <xdr:rowOff>238125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133350</xdr:rowOff>
    </xdr:from>
    <xdr:to>
      <xdr:col>0</xdr:col>
      <xdr:colOff>850038</xdr:colOff>
      <xdr:row>3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114300</xdr:rowOff>
    </xdr:from>
    <xdr:to>
      <xdr:col>0</xdr:col>
      <xdr:colOff>792888</xdr:colOff>
      <xdr:row>3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14300"/>
          <a:ext cx="697638" cy="609600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114300</xdr:rowOff>
    </xdr:from>
    <xdr:to>
      <xdr:col>0</xdr:col>
      <xdr:colOff>811938</xdr:colOff>
      <xdr:row>3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14300"/>
          <a:ext cx="697638" cy="609600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123825</xdr:rowOff>
    </xdr:from>
    <xdr:to>
      <xdr:col>0</xdr:col>
      <xdr:colOff>802413</xdr:colOff>
      <xdr:row>3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23825"/>
          <a:ext cx="697638" cy="609600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142875</xdr:rowOff>
    </xdr:from>
    <xdr:to>
      <xdr:col>0</xdr:col>
      <xdr:colOff>811938</xdr:colOff>
      <xdr:row>3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142875"/>
          <a:ext cx="697638" cy="609600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133350</xdr:rowOff>
    </xdr:from>
    <xdr:to>
      <xdr:col>0</xdr:col>
      <xdr:colOff>830988</xdr:colOff>
      <xdr:row>3</xdr:row>
      <xdr:rowOff>104775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114300</xdr:rowOff>
    </xdr:from>
    <xdr:to>
      <xdr:col>0</xdr:col>
      <xdr:colOff>830988</xdr:colOff>
      <xdr:row>3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14300"/>
          <a:ext cx="697638" cy="609600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95250</xdr:rowOff>
    </xdr:from>
    <xdr:to>
      <xdr:col>0</xdr:col>
      <xdr:colOff>764313</xdr:colOff>
      <xdr:row>3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161925</xdr:rowOff>
    </xdr:from>
    <xdr:to>
      <xdr:col>0</xdr:col>
      <xdr:colOff>850038</xdr:colOff>
      <xdr:row>3</xdr:row>
      <xdr:rowOff>133350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61925"/>
          <a:ext cx="697638" cy="609600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absoluteAnchor>
    <xdr:pos x="0" y="0"/>
    <xdr:ext cx="9153525" cy="602932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85725</xdr:rowOff>
    </xdr:from>
    <xdr:to>
      <xdr:col>0</xdr:col>
      <xdr:colOff>783363</xdr:colOff>
      <xdr:row>2</xdr:row>
      <xdr:rowOff>238125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0.02116</cdr:x>
      <cdr:y>0.02113</cdr:y>
    </cdr:from>
    <cdr:to>
      <cdr:x>0.09737</cdr:x>
      <cdr:y>0.12256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93675" y="1270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123825</xdr:rowOff>
    </xdr:from>
    <xdr:to>
      <xdr:col>0</xdr:col>
      <xdr:colOff>821463</xdr:colOff>
      <xdr:row>3</xdr:row>
      <xdr:rowOff>95250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23825"/>
          <a:ext cx="697638" cy="609600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133350</xdr:rowOff>
    </xdr:from>
    <xdr:to>
      <xdr:col>0</xdr:col>
      <xdr:colOff>792888</xdr:colOff>
      <xdr:row>3</xdr:row>
      <xdr:rowOff>104775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142875</xdr:rowOff>
    </xdr:from>
    <xdr:to>
      <xdr:col>0</xdr:col>
      <xdr:colOff>802413</xdr:colOff>
      <xdr:row>3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42875"/>
          <a:ext cx="697638" cy="609600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114300</xdr:rowOff>
    </xdr:from>
    <xdr:to>
      <xdr:col>0</xdr:col>
      <xdr:colOff>754788</xdr:colOff>
      <xdr:row>3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14300"/>
          <a:ext cx="697638" cy="609600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211667</xdr:colOff>
      <xdr:row>0</xdr:row>
      <xdr:rowOff>74083</xdr:rowOff>
    </xdr:from>
    <xdr:to>
      <xdr:col>0</xdr:col>
      <xdr:colOff>909305</xdr:colOff>
      <xdr:row>2</xdr:row>
      <xdr:rowOff>175683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667" y="74083"/>
          <a:ext cx="697638" cy="609600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119063</xdr:colOff>
      <xdr:row>0</xdr:row>
      <xdr:rowOff>59532</xdr:rowOff>
    </xdr:from>
    <xdr:to>
      <xdr:col>0</xdr:col>
      <xdr:colOff>816701</xdr:colOff>
      <xdr:row>2</xdr:row>
      <xdr:rowOff>145257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063" y="59532"/>
          <a:ext cx="697638" cy="609600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76200</xdr:rowOff>
    </xdr:from>
    <xdr:to>
      <xdr:col>0</xdr:col>
      <xdr:colOff>869088</xdr:colOff>
      <xdr:row>2</xdr:row>
      <xdr:rowOff>161925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104774</xdr:colOff>
      <xdr:row>1</xdr:row>
      <xdr:rowOff>0</xdr:rowOff>
    </xdr:from>
    <xdr:to>
      <xdr:col>10</xdr:col>
      <xdr:colOff>347787</xdr:colOff>
      <xdr:row>57</xdr:row>
      <xdr:rowOff>9526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43" t="1610" r="2676" b="1705"/>
        <a:stretch/>
      </xdr:blipFill>
      <xdr:spPr>
        <a:xfrm>
          <a:off x="104774" y="161925"/>
          <a:ext cx="6339013" cy="9077326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66675</xdr:rowOff>
    </xdr:from>
    <xdr:to>
      <xdr:col>0</xdr:col>
      <xdr:colOff>859563</xdr:colOff>
      <xdr:row>3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2876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66675</xdr:rowOff>
    </xdr:from>
    <xdr:to>
      <xdr:col>0</xdr:col>
      <xdr:colOff>850038</xdr:colOff>
      <xdr:row>3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123825</xdr:rowOff>
    </xdr:from>
    <xdr:to>
      <xdr:col>0</xdr:col>
      <xdr:colOff>840513</xdr:colOff>
      <xdr:row>2</xdr:row>
      <xdr:rowOff>180975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23825"/>
          <a:ext cx="697638" cy="609600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1755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0.08175</cdr:x>
      <cdr:y>0.10975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57150</xdr:rowOff>
    </xdr:from>
    <xdr:to>
      <xdr:col>0</xdr:col>
      <xdr:colOff>764313</xdr:colOff>
      <xdr:row>3</xdr:row>
      <xdr:rowOff>9525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57150"/>
          <a:ext cx="697638" cy="609600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absoluteAnchor>
    <xdr:pos x="0" y="0"/>
    <xdr:ext cx="8931088" cy="5726206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0.01069</cdr:x>
      <cdr:y>0.01866</cdr:y>
    </cdr:from>
    <cdr:to>
      <cdr:x>0.08871</cdr:x>
      <cdr:y>0.12511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95624" y="10683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105833</xdr:colOff>
      <xdr:row>0</xdr:row>
      <xdr:rowOff>95250</xdr:rowOff>
    </xdr:from>
    <xdr:to>
      <xdr:col>0</xdr:col>
      <xdr:colOff>803471</xdr:colOff>
      <xdr:row>2</xdr:row>
      <xdr:rowOff>218017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3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85725</xdr:rowOff>
    </xdr:from>
    <xdr:to>
      <xdr:col>0</xdr:col>
      <xdr:colOff>783363</xdr:colOff>
      <xdr:row>2</xdr:row>
      <xdr:rowOff>200025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absoluteAnchor>
    <xdr:pos x="0" y="0"/>
    <xdr:ext cx="8910484" cy="5715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0.01044</cdr:x>
      <cdr:y>0.01217</cdr:y>
    </cdr:from>
    <cdr:to>
      <cdr:x>0.08665</cdr:x>
      <cdr:y>0.11347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95624" y="73211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0.01601</cdr:x>
      <cdr:y>0.02502</cdr:y>
    </cdr:from>
    <cdr:to>
      <cdr:x>0.09412</cdr:x>
      <cdr:y>0.13168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42977" y="142978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76200</xdr:rowOff>
    </xdr:from>
    <xdr:to>
      <xdr:col>1</xdr:col>
      <xdr:colOff>783363</xdr:colOff>
      <xdr:row>2</xdr:row>
      <xdr:rowOff>171450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76200</xdr:rowOff>
    </xdr:from>
    <xdr:to>
      <xdr:col>0</xdr:col>
      <xdr:colOff>792888</xdr:colOff>
      <xdr:row>2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85725</xdr:rowOff>
    </xdr:from>
    <xdr:to>
      <xdr:col>0</xdr:col>
      <xdr:colOff>802413</xdr:colOff>
      <xdr:row>3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333375"/>
          <a:ext cx="697638" cy="609600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1</xdr:row>
      <xdr:rowOff>76200</xdr:rowOff>
    </xdr:from>
    <xdr:to>
      <xdr:col>0</xdr:col>
      <xdr:colOff>830988</xdr:colOff>
      <xdr:row>3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23850"/>
          <a:ext cx="697638" cy="609600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66675</xdr:rowOff>
    </xdr:from>
    <xdr:to>
      <xdr:col>0</xdr:col>
      <xdr:colOff>850038</xdr:colOff>
      <xdr:row>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314325"/>
          <a:ext cx="697638" cy="609600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169333</xdr:colOff>
      <xdr:row>0</xdr:row>
      <xdr:rowOff>84667</xdr:rowOff>
    </xdr:from>
    <xdr:to>
      <xdr:col>0</xdr:col>
      <xdr:colOff>866971</xdr:colOff>
      <xdr:row>2</xdr:row>
      <xdr:rowOff>186267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333" y="84667"/>
          <a:ext cx="697638" cy="609600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absoluteAnchor>
    <xdr:pos x="0" y="0"/>
    <xdr:ext cx="8910484" cy="571500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0.01486</cdr:x>
      <cdr:y>0.03398</cdr:y>
    </cdr:from>
    <cdr:to>
      <cdr:x>0.09298</cdr:x>
      <cdr:y>0.14065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32736" y="194187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179916</xdr:colOff>
      <xdr:row>0</xdr:row>
      <xdr:rowOff>137583</xdr:rowOff>
    </xdr:from>
    <xdr:to>
      <xdr:col>0</xdr:col>
      <xdr:colOff>877554</xdr:colOff>
      <xdr:row>3</xdr:row>
      <xdr:rowOff>6350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916" y="137583"/>
          <a:ext cx="697638" cy="609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76200</xdr:rowOff>
    </xdr:from>
    <xdr:to>
      <xdr:col>0</xdr:col>
      <xdr:colOff>802413</xdr:colOff>
      <xdr:row>2</xdr:row>
      <xdr:rowOff>228600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66675</xdr:rowOff>
    </xdr:from>
    <xdr:to>
      <xdr:col>0</xdr:col>
      <xdr:colOff>792888</xdr:colOff>
      <xdr:row>3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133350</xdr:rowOff>
    </xdr:from>
    <xdr:to>
      <xdr:col>0</xdr:col>
      <xdr:colOff>878613</xdr:colOff>
      <xdr:row>3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63499</xdr:rowOff>
    </xdr:from>
    <xdr:to>
      <xdr:col>0</xdr:col>
      <xdr:colOff>792889</xdr:colOff>
      <xdr:row>2</xdr:row>
      <xdr:rowOff>218016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63499"/>
          <a:ext cx="697638" cy="609600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133350</xdr:rowOff>
    </xdr:from>
    <xdr:to>
      <xdr:col>0</xdr:col>
      <xdr:colOff>907188</xdr:colOff>
      <xdr:row>3</xdr:row>
      <xdr:rowOff>114300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33350"/>
          <a:ext cx="697638" cy="609600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104775</xdr:rowOff>
    </xdr:from>
    <xdr:to>
      <xdr:col>0</xdr:col>
      <xdr:colOff>840513</xdr:colOff>
      <xdr:row>3</xdr:row>
      <xdr:rowOff>171450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04775"/>
          <a:ext cx="697638" cy="69532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104775</xdr:rowOff>
    </xdr:from>
    <xdr:to>
      <xdr:col>0</xdr:col>
      <xdr:colOff>830988</xdr:colOff>
      <xdr:row>3</xdr:row>
      <xdr:rowOff>85725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104775"/>
          <a:ext cx="697638" cy="609600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85725</xdr:rowOff>
    </xdr:from>
    <xdr:to>
      <xdr:col>10</xdr:col>
      <xdr:colOff>310936</xdr:colOff>
      <xdr:row>56</xdr:row>
      <xdr:rowOff>152401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0" t="1610" r="2677" b="1515"/>
        <a:stretch/>
      </xdr:blipFill>
      <xdr:spPr>
        <a:xfrm>
          <a:off x="76200" y="85725"/>
          <a:ext cx="6330736" cy="9134476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85725</xdr:rowOff>
    </xdr:from>
    <xdr:to>
      <xdr:col>0</xdr:col>
      <xdr:colOff>802413</xdr:colOff>
      <xdr:row>3</xdr:row>
      <xdr:rowOff>38100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85725"/>
          <a:ext cx="697638" cy="609600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2876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0.00971</cdr:x>
      <cdr:y>0.01479</cdr:y>
    </cdr:from>
    <cdr:to>
      <cdr:x>0.08593</cdr:x>
      <cdr:y>0.11622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88900" y="889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142876</xdr:colOff>
      <xdr:row>0</xdr:row>
      <xdr:rowOff>104775</xdr:rowOff>
    </xdr:from>
    <xdr:to>
      <xdr:col>10</xdr:col>
      <xdr:colOff>285285</xdr:colOff>
      <xdr:row>55</xdr:row>
      <xdr:rowOff>133350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77" t="1610" r="2275" b="1420"/>
        <a:stretch/>
      </xdr:blipFill>
      <xdr:spPr>
        <a:xfrm>
          <a:off x="142876" y="104775"/>
          <a:ext cx="6238409" cy="893445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0</xdr:col>
      <xdr:colOff>764313</xdr:colOff>
      <xdr:row>3</xdr:row>
      <xdr:rowOff>19050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697638" cy="609600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754788</xdr:colOff>
      <xdr:row>3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6200"/>
          <a:ext cx="697638" cy="609600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123825</xdr:rowOff>
    </xdr:from>
    <xdr:to>
      <xdr:col>0</xdr:col>
      <xdr:colOff>783363</xdr:colOff>
      <xdr:row>2</xdr:row>
      <xdr:rowOff>66675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23825"/>
          <a:ext cx="697638" cy="609600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95250</xdr:rowOff>
    </xdr:from>
    <xdr:to>
      <xdr:col>0</xdr:col>
      <xdr:colOff>821463</xdr:colOff>
      <xdr:row>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104775</xdr:rowOff>
    </xdr:from>
    <xdr:to>
      <xdr:col>0</xdr:col>
      <xdr:colOff>783363</xdr:colOff>
      <xdr:row>3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04775"/>
          <a:ext cx="697638" cy="609600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95250</xdr:rowOff>
    </xdr:from>
    <xdr:to>
      <xdr:col>0</xdr:col>
      <xdr:colOff>850038</xdr:colOff>
      <xdr:row>3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5250"/>
          <a:ext cx="697638" cy="609600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142875</xdr:rowOff>
    </xdr:from>
    <xdr:to>
      <xdr:col>0</xdr:col>
      <xdr:colOff>773838</xdr:colOff>
      <xdr:row>2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42875"/>
          <a:ext cx="697638" cy="609600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2876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0.00555</cdr:x>
      <cdr:y>0.00844</cdr:y>
    </cdr:from>
    <cdr:to>
      <cdr:x>0.08175</cdr:x>
      <cdr:y>0.10975</cdr:y>
    </cdr:to>
    <cdr:pic>
      <cdr:nvPicPr>
        <cdr:cNvPr id="2" name="Picture 1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50800" y="50800"/>
          <a:ext cx="697638" cy="609600"/>
        </a:xfrm>
        <a:prstGeom xmlns:a="http://schemas.openxmlformats.org/drawingml/2006/main" prst="rect">
          <a:avLst/>
        </a:prstGeom>
      </cdr:spPr>
    </cdr:pic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76200</xdr:rowOff>
    </xdr:from>
    <xdr:to>
      <xdr:col>0</xdr:col>
      <xdr:colOff>754788</xdr:colOff>
      <xdr:row>3</xdr:row>
      <xdr:rowOff>28575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6200"/>
          <a:ext cx="697638" cy="609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abdelwahab\AppData\Local\Microsoft\Windows\Temporary%20Internet%20Files\Content.Outlook\O1CFQOPY\Bulletin%20Births%20%20Deaths%2020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abdelwahab\AppData\Local\Microsoft\Windows\Temporary%20Internet%20Files\Content.Outlook\O1CFQOPY\&#1580;&#1583;&#1575;&#1608;&#1604;%20&#1575;&#1587;&#1576;&#1575;&#1576;%20&#1575;&#1604;&#1608;&#1601;&#1575;&#1577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لمحتويات"/>
      <sheetName val="Cont"/>
      <sheetName val="Con-GR"/>
      <sheetName val="FIRS"/>
      <sheetName val="1"/>
      <sheetName val="2"/>
      <sheetName val="3"/>
      <sheetName val="4"/>
      <sheetName val="5"/>
      <sheetName val="Chart1"/>
      <sheetName val="6"/>
      <sheetName val="SECOND"/>
      <sheetName val="Map Births"/>
      <sheetName val="B1"/>
      <sheetName val="Chart2"/>
      <sheetName val="B2"/>
      <sheetName val="B3"/>
      <sheetName val="B4"/>
      <sheetName val="B5"/>
      <sheetName val="B6-1"/>
      <sheetName val="B6-2"/>
      <sheetName val="B6-3"/>
      <sheetName val="Chart3"/>
      <sheetName val="Chart4"/>
      <sheetName val="B7"/>
      <sheetName val="B8"/>
      <sheetName val="B9"/>
      <sheetName val="Chart5"/>
      <sheetName val="B10"/>
      <sheetName val="Chart6"/>
      <sheetName val="B11"/>
      <sheetName val="Chart7"/>
      <sheetName val="B12-1"/>
      <sheetName val="B12-2"/>
      <sheetName val="B12-3"/>
      <sheetName val="B13-1"/>
      <sheetName val="B13-2"/>
      <sheetName val="B13-3"/>
      <sheetName val="B13-4"/>
      <sheetName val="B13-5"/>
      <sheetName val="B14-1"/>
      <sheetName val="B14-2"/>
      <sheetName val="B14-3"/>
      <sheetName val="B15-1"/>
      <sheetName val="B15-2"/>
      <sheetName val="B15-3"/>
      <sheetName val="Chart8"/>
      <sheetName val="B15-4"/>
      <sheetName val="B16-1"/>
      <sheetName val="B16-2"/>
      <sheetName val="B16-3"/>
      <sheetName val="B17"/>
      <sheetName val="B18"/>
      <sheetName val="B19"/>
      <sheetName val="Third"/>
      <sheetName val="Map Deaths"/>
      <sheetName val="D-1"/>
      <sheetName val="D-2"/>
      <sheetName val="D-3"/>
      <sheetName val="Chart11"/>
      <sheetName val="D-4"/>
      <sheetName val="Chart 12"/>
      <sheetName val="D-5"/>
      <sheetName val="D-6"/>
      <sheetName val="Chart13"/>
      <sheetName val="D-7"/>
      <sheetName val="D-8"/>
      <sheetName val="D-9-1"/>
      <sheetName val="D-9-2"/>
      <sheetName val="D-9-3"/>
      <sheetName val="D-10"/>
      <sheetName val="Chart14"/>
      <sheetName val="D-11-1"/>
      <sheetName val="D-11-2"/>
      <sheetName val="D-11-3"/>
      <sheetName val="D-12"/>
      <sheetName val="D-13-1"/>
      <sheetName val="D-13-2"/>
      <sheetName val="D-13-3"/>
      <sheetName val="وفيات الأطفال الرضع"/>
      <sheetName val="Map Infant Deaths"/>
      <sheetName val="D-18"/>
      <sheetName val="Chart15"/>
      <sheetName val="D-19"/>
      <sheetName val="D-20"/>
      <sheetName val="D-21"/>
      <sheetName val="D-22-1"/>
      <sheetName val="D22-2"/>
      <sheetName val="D22-3"/>
      <sheetName val="D-23"/>
      <sheetName val="Chart16"/>
      <sheetName val="D-24"/>
      <sheetName val="الوفيات حسب سبب الوفاة"/>
      <sheetName val="D-25"/>
      <sheetName val="D-26"/>
      <sheetName val="D-27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>
        <row r="7">
          <cell r="C7">
            <v>34</v>
          </cell>
          <cell r="D7">
            <v>9</v>
          </cell>
          <cell r="E7">
            <v>25</v>
          </cell>
          <cell r="F7">
            <v>21</v>
          </cell>
          <cell r="G7">
            <v>6</v>
          </cell>
          <cell r="H7">
            <v>15</v>
          </cell>
          <cell r="I7">
            <v>13</v>
          </cell>
          <cell r="J7">
            <v>3</v>
          </cell>
          <cell r="K7">
            <v>10</v>
          </cell>
        </row>
        <row r="8">
          <cell r="C8">
            <v>223</v>
          </cell>
          <cell r="D8">
            <v>106</v>
          </cell>
          <cell r="E8">
            <v>117</v>
          </cell>
          <cell r="F8">
            <v>132</v>
          </cell>
          <cell r="G8">
            <v>61</v>
          </cell>
          <cell r="H8">
            <v>71</v>
          </cell>
          <cell r="I8">
            <v>91</v>
          </cell>
          <cell r="J8">
            <v>45</v>
          </cell>
          <cell r="K8">
            <v>46</v>
          </cell>
        </row>
        <row r="9">
          <cell r="C9">
            <v>14</v>
          </cell>
          <cell r="D9">
            <v>5</v>
          </cell>
          <cell r="E9">
            <v>9</v>
          </cell>
          <cell r="F9">
            <v>5</v>
          </cell>
          <cell r="G9">
            <v>2</v>
          </cell>
          <cell r="H9">
            <v>3</v>
          </cell>
          <cell r="I9">
            <v>9</v>
          </cell>
          <cell r="J9">
            <v>3</v>
          </cell>
          <cell r="K9">
            <v>6</v>
          </cell>
        </row>
        <row r="10">
          <cell r="C10">
            <v>139</v>
          </cell>
          <cell r="D10">
            <v>54</v>
          </cell>
          <cell r="E10">
            <v>85</v>
          </cell>
          <cell r="F10">
            <v>64</v>
          </cell>
          <cell r="G10">
            <v>24</v>
          </cell>
          <cell r="H10">
            <v>40</v>
          </cell>
          <cell r="I10">
            <v>75</v>
          </cell>
          <cell r="J10">
            <v>30</v>
          </cell>
          <cell r="K10">
            <v>45</v>
          </cell>
        </row>
        <row r="11">
          <cell r="C11">
            <v>23</v>
          </cell>
          <cell r="D11">
            <v>5</v>
          </cell>
          <cell r="E11">
            <v>18</v>
          </cell>
          <cell r="F11">
            <v>16</v>
          </cell>
          <cell r="G11">
            <v>3</v>
          </cell>
          <cell r="H11">
            <v>13</v>
          </cell>
          <cell r="I11">
            <v>7</v>
          </cell>
          <cell r="J11">
            <v>2</v>
          </cell>
          <cell r="K11">
            <v>5</v>
          </cell>
        </row>
        <row r="12">
          <cell r="C12">
            <v>275</v>
          </cell>
          <cell r="D12">
            <v>66</v>
          </cell>
          <cell r="E12">
            <v>209</v>
          </cell>
          <cell r="F12">
            <v>190</v>
          </cell>
          <cell r="G12">
            <v>33</v>
          </cell>
          <cell r="H12">
            <v>157</v>
          </cell>
          <cell r="I12">
            <v>85</v>
          </cell>
          <cell r="J12">
            <v>33</v>
          </cell>
          <cell r="K12">
            <v>52</v>
          </cell>
        </row>
        <row r="13">
          <cell r="C13">
            <v>93</v>
          </cell>
          <cell r="D13">
            <v>41</v>
          </cell>
          <cell r="E13">
            <v>52</v>
          </cell>
          <cell r="F13">
            <v>46</v>
          </cell>
          <cell r="G13">
            <v>17</v>
          </cell>
          <cell r="H13">
            <v>29</v>
          </cell>
          <cell r="I13">
            <v>47</v>
          </cell>
          <cell r="J13">
            <v>24</v>
          </cell>
          <cell r="K13">
            <v>23</v>
          </cell>
        </row>
        <row r="14">
          <cell r="C14">
            <v>59</v>
          </cell>
          <cell r="D14">
            <v>24</v>
          </cell>
          <cell r="E14">
            <v>35</v>
          </cell>
          <cell r="F14">
            <v>39</v>
          </cell>
          <cell r="G14">
            <v>14</v>
          </cell>
          <cell r="H14">
            <v>25</v>
          </cell>
          <cell r="I14">
            <v>20</v>
          </cell>
          <cell r="J14">
            <v>10</v>
          </cell>
          <cell r="K14">
            <v>10</v>
          </cell>
        </row>
        <row r="15">
          <cell r="C15">
            <v>3</v>
          </cell>
          <cell r="D15">
            <v>1</v>
          </cell>
          <cell r="E15">
            <v>2</v>
          </cell>
          <cell r="F15">
            <v>1</v>
          </cell>
          <cell r="G15">
            <v>1</v>
          </cell>
          <cell r="H15">
            <v>0</v>
          </cell>
          <cell r="I15">
            <v>2</v>
          </cell>
          <cell r="J15">
            <v>0</v>
          </cell>
          <cell r="K15">
            <v>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C17">
            <v>69</v>
          </cell>
          <cell r="D17">
            <v>25</v>
          </cell>
          <cell r="E17">
            <v>44</v>
          </cell>
          <cell r="F17">
            <v>29</v>
          </cell>
          <cell r="G17">
            <v>9</v>
          </cell>
          <cell r="H17">
            <v>20</v>
          </cell>
          <cell r="I17">
            <v>40</v>
          </cell>
          <cell r="J17">
            <v>16</v>
          </cell>
          <cell r="K17">
            <v>24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C19">
            <v>68</v>
          </cell>
          <cell r="D19">
            <v>22</v>
          </cell>
          <cell r="E19">
            <v>46</v>
          </cell>
          <cell r="F19">
            <v>44</v>
          </cell>
          <cell r="G19">
            <v>15</v>
          </cell>
          <cell r="H19">
            <v>29</v>
          </cell>
          <cell r="I19">
            <v>24</v>
          </cell>
          <cell r="J19">
            <v>7</v>
          </cell>
          <cell r="K19">
            <v>17</v>
          </cell>
        </row>
        <row r="20">
          <cell r="C20">
            <v>72</v>
          </cell>
          <cell r="D20">
            <v>29</v>
          </cell>
          <cell r="E20">
            <v>43</v>
          </cell>
          <cell r="F20">
            <v>47</v>
          </cell>
          <cell r="G20">
            <v>20</v>
          </cell>
          <cell r="H20">
            <v>27</v>
          </cell>
          <cell r="I20">
            <v>25</v>
          </cell>
          <cell r="J20">
            <v>9</v>
          </cell>
          <cell r="K20">
            <v>16</v>
          </cell>
        </row>
        <row r="21">
          <cell r="C21">
            <v>621</v>
          </cell>
          <cell r="D21">
            <v>109</v>
          </cell>
          <cell r="E21">
            <v>512</v>
          </cell>
          <cell r="F21">
            <v>477</v>
          </cell>
          <cell r="G21">
            <v>53</v>
          </cell>
          <cell r="H21">
            <v>424</v>
          </cell>
          <cell r="I21">
            <v>144</v>
          </cell>
          <cell r="J21">
            <v>56</v>
          </cell>
          <cell r="K21">
            <v>88</v>
          </cell>
        </row>
        <row r="22">
          <cell r="C22">
            <v>440</v>
          </cell>
          <cell r="D22">
            <v>33</v>
          </cell>
          <cell r="E22">
            <v>407</v>
          </cell>
          <cell r="F22">
            <v>324</v>
          </cell>
          <cell r="G22">
            <v>20</v>
          </cell>
          <cell r="H22">
            <v>304</v>
          </cell>
          <cell r="I22">
            <v>116</v>
          </cell>
          <cell r="J22">
            <v>13</v>
          </cell>
          <cell r="K22">
            <v>103</v>
          </cell>
        </row>
        <row r="23">
          <cell r="C23">
            <v>2133</v>
          </cell>
          <cell r="D23">
            <v>529</v>
          </cell>
          <cell r="E23">
            <v>1604</v>
          </cell>
          <cell r="F23">
            <v>1435</v>
          </cell>
          <cell r="G23">
            <v>278</v>
          </cell>
          <cell r="H23">
            <v>1157</v>
          </cell>
          <cell r="I23">
            <v>698</v>
          </cell>
          <cell r="J23">
            <v>251</v>
          </cell>
          <cell r="K23">
            <v>447</v>
          </cell>
        </row>
      </sheetData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aths by causes of death-2012"/>
      <sheetName val="2012 نسب"/>
      <sheetName val="2012"/>
      <sheetName val="cause of death-months-chapter12"/>
      <sheetName val="Child Deaths 2013"/>
      <sheetName val="Deaths 2013"/>
      <sheetName val="Deaths by Chapter2013"/>
      <sheetName val="2014"/>
      <sheetName val="2014 single couse"/>
    </sheetNames>
    <sheetDataSet>
      <sheetData sheetId="0" refreshError="1"/>
      <sheetData sheetId="1" refreshError="1"/>
      <sheetData sheetId="2">
        <row r="7">
          <cell r="B7">
            <v>22</v>
          </cell>
          <cell r="C7">
            <v>10</v>
          </cell>
          <cell r="D7">
            <v>12</v>
          </cell>
          <cell r="E7">
            <v>12</v>
          </cell>
          <cell r="F7">
            <v>3</v>
          </cell>
          <cell r="G7">
            <v>9</v>
          </cell>
          <cell r="H7">
            <v>10</v>
          </cell>
          <cell r="I7">
            <v>7</v>
          </cell>
          <cell r="J7">
            <v>3</v>
          </cell>
        </row>
        <row r="8">
          <cell r="B8">
            <v>218</v>
          </cell>
          <cell r="C8">
            <v>104</v>
          </cell>
          <cell r="D8">
            <v>114</v>
          </cell>
          <cell r="E8">
            <v>111</v>
          </cell>
          <cell r="F8">
            <v>47</v>
          </cell>
          <cell r="G8">
            <v>64</v>
          </cell>
          <cell r="H8">
            <v>107</v>
          </cell>
          <cell r="I8">
            <v>57</v>
          </cell>
          <cell r="J8">
            <v>50</v>
          </cell>
        </row>
        <row r="9">
          <cell r="B9">
            <v>9</v>
          </cell>
          <cell r="C9">
            <v>3</v>
          </cell>
          <cell r="D9">
            <v>6</v>
          </cell>
          <cell r="E9">
            <v>5</v>
          </cell>
          <cell r="F9">
            <v>1</v>
          </cell>
          <cell r="G9">
            <v>4</v>
          </cell>
          <cell r="H9">
            <v>4</v>
          </cell>
          <cell r="I9">
            <v>2</v>
          </cell>
          <cell r="J9">
            <v>2</v>
          </cell>
        </row>
        <row r="10">
          <cell r="B10">
            <v>134</v>
          </cell>
          <cell r="C10">
            <v>62</v>
          </cell>
          <cell r="D10">
            <v>72</v>
          </cell>
          <cell r="E10">
            <v>64</v>
          </cell>
          <cell r="F10">
            <v>23</v>
          </cell>
          <cell r="G10">
            <v>41</v>
          </cell>
          <cell r="H10">
            <v>70</v>
          </cell>
          <cell r="I10">
            <v>39</v>
          </cell>
          <cell r="J10">
            <v>31</v>
          </cell>
        </row>
        <row r="11">
          <cell r="B11">
            <v>40</v>
          </cell>
          <cell r="C11">
            <v>10</v>
          </cell>
          <cell r="D11">
            <v>30</v>
          </cell>
          <cell r="E11">
            <v>32</v>
          </cell>
          <cell r="F11">
            <v>6</v>
          </cell>
          <cell r="G11">
            <v>26</v>
          </cell>
          <cell r="H11">
            <v>8</v>
          </cell>
          <cell r="I11">
            <v>4</v>
          </cell>
          <cell r="J11">
            <v>4</v>
          </cell>
        </row>
        <row r="12">
          <cell r="B12">
            <v>249</v>
          </cell>
          <cell r="C12">
            <v>67</v>
          </cell>
          <cell r="D12">
            <v>182</v>
          </cell>
          <cell r="E12">
            <v>150</v>
          </cell>
          <cell r="F12">
            <v>25</v>
          </cell>
          <cell r="G12">
            <v>125</v>
          </cell>
          <cell r="H12">
            <v>99</v>
          </cell>
          <cell r="I12">
            <v>42</v>
          </cell>
          <cell r="J12">
            <v>57</v>
          </cell>
        </row>
        <row r="13">
          <cell r="B13">
            <v>74</v>
          </cell>
          <cell r="C13">
            <v>40</v>
          </cell>
          <cell r="D13">
            <v>34</v>
          </cell>
          <cell r="E13">
            <v>37</v>
          </cell>
          <cell r="F13">
            <v>19</v>
          </cell>
          <cell r="G13">
            <v>18</v>
          </cell>
          <cell r="H13">
            <v>37</v>
          </cell>
          <cell r="I13">
            <v>21</v>
          </cell>
          <cell r="J13">
            <v>16</v>
          </cell>
        </row>
        <row r="14">
          <cell r="B14">
            <v>46</v>
          </cell>
          <cell r="C14">
            <v>17</v>
          </cell>
          <cell r="D14">
            <v>29</v>
          </cell>
          <cell r="E14">
            <v>29</v>
          </cell>
          <cell r="F14">
            <v>10</v>
          </cell>
          <cell r="G14">
            <v>19</v>
          </cell>
          <cell r="H14">
            <v>17</v>
          </cell>
          <cell r="I14">
            <v>7</v>
          </cell>
          <cell r="J14">
            <v>10</v>
          </cell>
        </row>
        <row r="15">
          <cell r="B15">
            <v>1</v>
          </cell>
          <cell r="C15">
            <v>0</v>
          </cell>
          <cell r="D15">
            <v>1</v>
          </cell>
          <cell r="E15">
            <v>0</v>
          </cell>
          <cell r="F15">
            <v>0</v>
          </cell>
          <cell r="G15">
            <v>0</v>
          </cell>
          <cell r="H15">
            <v>1</v>
          </cell>
          <cell r="I15">
            <v>0</v>
          </cell>
          <cell r="J15">
            <v>1</v>
          </cell>
        </row>
        <row r="16">
          <cell r="B16">
            <v>3</v>
          </cell>
          <cell r="C16">
            <v>3</v>
          </cell>
          <cell r="D16">
            <v>0</v>
          </cell>
          <cell r="E16">
            <v>3</v>
          </cell>
          <cell r="F16">
            <v>3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</row>
        <row r="17">
          <cell r="B17">
            <v>49</v>
          </cell>
          <cell r="C17">
            <v>29</v>
          </cell>
          <cell r="D17">
            <v>20</v>
          </cell>
          <cell r="E17">
            <v>20</v>
          </cell>
          <cell r="F17">
            <v>12</v>
          </cell>
          <cell r="G17">
            <v>8</v>
          </cell>
          <cell r="H17">
            <v>29</v>
          </cell>
          <cell r="I17">
            <v>17</v>
          </cell>
          <cell r="J17">
            <v>12</v>
          </cell>
        </row>
        <row r="18">
          <cell r="B18">
            <v>1</v>
          </cell>
          <cell r="C18">
            <v>1</v>
          </cell>
          <cell r="D18">
            <v>0</v>
          </cell>
          <cell r="E18">
            <v>1</v>
          </cell>
          <cell r="F18">
            <v>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</row>
        <row r="19">
          <cell r="B19">
            <v>62</v>
          </cell>
          <cell r="C19">
            <v>28</v>
          </cell>
          <cell r="D19">
            <v>34</v>
          </cell>
          <cell r="E19">
            <v>45</v>
          </cell>
          <cell r="F19">
            <v>20</v>
          </cell>
          <cell r="G19">
            <v>25</v>
          </cell>
          <cell r="H19">
            <v>17</v>
          </cell>
          <cell r="I19">
            <v>8</v>
          </cell>
          <cell r="J19">
            <v>9</v>
          </cell>
        </row>
        <row r="20">
          <cell r="B20">
            <v>62</v>
          </cell>
          <cell r="C20">
            <v>23</v>
          </cell>
          <cell r="D20">
            <v>39</v>
          </cell>
          <cell r="E20">
            <v>36</v>
          </cell>
          <cell r="F20">
            <v>13</v>
          </cell>
          <cell r="G20">
            <v>23</v>
          </cell>
          <cell r="H20">
            <v>26</v>
          </cell>
          <cell r="I20">
            <v>10</v>
          </cell>
          <cell r="J20">
            <v>16</v>
          </cell>
        </row>
        <row r="21">
          <cell r="B21">
            <v>678</v>
          </cell>
          <cell r="C21">
            <v>125</v>
          </cell>
          <cell r="D21">
            <v>553</v>
          </cell>
          <cell r="E21">
            <v>514</v>
          </cell>
          <cell r="F21">
            <v>65</v>
          </cell>
          <cell r="G21">
            <v>449</v>
          </cell>
          <cell r="H21">
            <v>164</v>
          </cell>
          <cell r="I21">
            <v>60</v>
          </cell>
          <cell r="J21">
            <v>104</v>
          </cell>
        </row>
        <row r="22">
          <cell r="B22">
            <v>383</v>
          </cell>
          <cell r="C22">
            <v>39</v>
          </cell>
          <cell r="D22">
            <v>344</v>
          </cell>
          <cell r="E22">
            <v>313</v>
          </cell>
          <cell r="F22">
            <v>29</v>
          </cell>
          <cell r="G22">
            <v>284</v>
          </cell>
          <cell r="H22">
            <v>70</v>
          </cell>
          <cell r="I22">
            <v>10</v>
          </cell>
          <cell r="J22">
            <v>60</v>
          </cell>
        </row>
        <row r="23">
          <cell r="B23">
            <v>2031</v>
          </cell>
          <cell r="C23">
            <v>561</v>
          </cell>
          <cell r="D23">
            <v>1470</v>
          </cell>
          <cell r="E23">
            <v>1372</v>
          </cell>
          <cell r="F23">
            <v>277</v>
          </cell>
          <cell r="G23">
            <v>1095</v>
          </cell>
          <cell r="H23">
            <v>659</v>
          </cell>
          <cell r="I23">
            <v>284</v>
          </cell>
          <cell r="J23">
            <v>375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1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3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4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5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8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3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4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48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4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0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1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3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6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58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59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66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67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68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69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0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1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3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4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7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7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77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78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79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2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84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85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86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87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88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89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0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2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94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95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9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view="pageBreakPreview" zoomScale="60" zoomScaleNormal="100" workbookViewId="0">
      <selection activeCell="K15" sqref="K15"/>
    </sheetView>
  </sheetViews>
  <sheetFormatPr defaultRowHeight="12.75" x14ac:dyDescent="0.2"/>
  <cols>
    <col min="1" max="1" width="52.7109375" style="40" customWidth="1"/>
    <col min="2" max="256" width="9.140625" style="40"/>
    <col min="257" max="257" width="52.7109375" style="40" customWidth="1"/>
    <col min="258" max="512" width="9.140625" style="40"/>
    <col min="513" max="513" width="52.7109375" style="40" customWidth="1"/>
    <col min="514" max="768" width="9.140625" style="40"/>
    <col min="769" max="769" width="52.7109375" style="40" customWidth="1"/>
    <col min="770" max="1024" width="9.140625" style="40"/>
    <col min="1025" max="1025" width="52.7109375" style="40" customWidth="1"/>
    <col min="1026" max="1280" width="9.140625" style="40"/>
    <col min="1281" max="1281" width="52.7109375" style="40" customWidth="1"/>
    <col min="1282" max="1536" width="9.140625" style="40"/>
    <col min="1537" max="1537" width="52.7109375" style="40" customWidth="1"/>
    <col min="1538" max="1792" width="9.140625" style="40"/>
    <col min="1793" max="1793" width="52.7109375" style="40" customWidth="1"/>
    <col min="1794" max="2048" width="9.140625" style="40"/>
    <col min="2049" max="2049" width="52.7109375" style="40" customWidth="1"/>
    <col min="2050" max="2304" width="9.140625" style="40"/>
    <col min="2305" max="2305" width="52.7109375" style="40" customWidth="1"/>
    <col min="2306" max="2560" width="9.140625" style="40"/>
    <col min="2561" max="2561" width="52.7109375" style="40" customWidth="1"/>
    <col min="2562" max="2816" width="9.140625" style="40"/>
    <col min="2817" max="2817" width="52.7109375" style="40" customWidth="1"/>
    <col min="2818" max="3072" width="9.140625" style="40"/>
    <col min="3073" max="3073" width="52.7109375" style="40" customWidth="1"/>
    <col min="3074" max="3328" width="9.140625" style="40"/>
    <col min="3329" max="3329" width="52.7109375" style="40" customWidth="1"/>
    <col min="3330" max="3584" width="9.140625" style="40"/>
    <col min="3585" max="3585" width="52.7109375" style="40" customWidth="1"/>
    <col min="3586" max="3840" width="9.140625" style="40"/>
    <col min="3841" max="3841" width="52.7109375" style="40" customWidth="1"/>
    <col min="3842" max="4096" width="9.140625" style="40"/>
    <col min="4097" max="4097" width="52.7109375" style="40" customWidth="1"/>
    <col min="4098" max="4352" width="9.140625" style="40"/>
    <col min="4353" max="4353" width="52.7109375" style="40" customWidth="1"/>
    <col min="4354" max="4608" width="9.140625" style="40"/>
    <col min="4609" max="4609" width="52.7109375" style="40" customWidth="1"/>
    <col min="4610" max="4864" width="9.140625" style="40"/>
    <col min="4865" max="4865" width="52.7109375" style="40" customWidth="1"/>
    <col min="4866" max="5120" width="9.140625" style="40"/>
    <col min="5121" max="5121" width="52.7109375" style="40" customWidth="1"/>
    <col min="5122" max="5376" width="9.140625" style="40"/>
    <col min="5377" max="5377" width="52.7109375" style="40" customWidth="1"/>
    <col min="5378" max="5632" width="9.140625" style="40"/>
    <col min="5633" max="5633" width="52.7109375" style="40" customWidth="1"/>
    <col min="5634" max="5888" width="9.140625" style="40"/>
    <col min="5889" max="5889" width="52.7109375" style="40" customWidth="1"/>
    <col min="5890" max="6144" width="9.140625" style="40"/>
    <col min="6145" max="6145" width="52.7109375" style="40" customWidth="1"/>
    <col min="6146" max="6400" width="9.140625" style="40"/>
    <col min="6401" max="6401" width="52.7109375" style="40" customWidth="1"/>
    <col min="6402" max="6656" width="9.140625" style="40"/>
    <col min="6657" max="6657" width="52.7109375" style="40" customWidth="1"/>
    <col min="6658" max="6912" width="9.140625" style="40"/>
    <col min="6913" max="6913" width="52.7109375" style="40" customWidth="1"/>
    <col min="6914" max="7168" width="9.140625" style="40"/>
    <col min="7169" max="7169" width="52.7109375" style="40" customWidth="1"/>
    <col min="7170" max="7424" width="9.140625" style="40"/>
    <col min="7425" max="7425" width="52.7109375" style="40" customWidth="1"/>
    <col min="7426" max="7680" width="9.140625" style="40"/>
    <col min="7681" max="7681" width="52.7109375" style="40" customWidth="1"/>
    <col min="7682" max="7936" width="9.140625" style="40"/>
    <col min="7937" max="7937" width="52.7109375" style="40" customWidth="1"/>
    <col min="7938" max="8192" width="9.140625" style="40"/>
    <col min="8193" max="8193" width="52.7109375" style="40" customWidth="1"/>
    <col min="8194" max="8448" width="9.140625" style="40"/>
    <col min="8449" max="8449" width="52.7109375" style="40" customWidth="1"/>
    <col min="8450" max="8704" width="9.140625" style="40"/>
    <col min="8705" max="8705" width="52.7109375" style="40" customWidth="1"/>
    <col min="8706" max="8960" width="9.140625" style="40"/>
    <col min="8961" max="8961" width="52.7109375" style="40" customWidth="1"/>
    <col min="8962" max="9216" width="9.140625" style="40"/>
    <col min="9217" max="9217" width="52.7109375" style="40" customWidth="1"/>
    <col min="9218" max="9472" width="9.140625" style="40"/>
    <col min="9473" max="9473" width="52.7109375" style="40" customWidth="1"/>
    <col min="9474" max="9728" width="9.140625" style="40"/>
    <col min="9729" max="9729" width="52.7109375" style="40" customWidth="1"/>
    <col min="9730" max="9984" width="9.140625" style="40"/>
    <col min="9985" max="9985" width="52.7109375" style="40" customWidth="1"/>
    <col min="9986" max="10240" width="9.140625" style="40"/>
    <col min="10241" max="10241" width="52.7109375" style="40" customWidth="1"/>
    <col min="10242" max="10496" width="9.140625" style="40"/>
    <col min="10497" max="10497" width="52.7109375" style="40" customWidth="1"/>
    <col min="10498" max="10752" width="9.140625" style="40"/>
    <col min="10753" max="10753" width="52.7109375" style="40" customWidth="1"/>
    <col min="10754" max="11008" width="9.140625" style="40"/>
    <col min="11009" max="11009" width="52.7109375" style="40" customWidth="1"/>
    <col min="11010" max="11264" width="9.140625" style="40"/>
    <col min="11265" max="11265" width="52.7109375" style="40" customWidth="1"/>
    <col min="11266" max="11520" width="9.140625" style="40"/>
    <col min="11521" max="11521" width="52.7109375" style="40" customWidth="1"/>
    <col min="11522" max="11776" width="9.140625" style="40"/>
    <col min="11777" max="11777" width="52.7109375" style="40" customWidth="1"/>
    <col min="11778" max="12032" width="9.140625" style="40"/>
    <col min="12033" max="12033" width="52.7109375" style="40" customWidth="1"/>
    <col min="12034" max="12288" width="9.140625" style="40"/>
    <col min="12289" max="12289" width="52.7109375" style="40" customWidth="1"/>
    <col min="12290" max="12544" width="9.140625" style="40"/>
    <col min="12545" max="12545" width="52.7109375" style="40" customWidth="1"/>
    <col min="12546" max="12800" width="9.140625" style="40"/>
    <col min="12801" max="12801" width="52.7109375" style="40" customWidth="1"/>
    <col min="12802" max="13056" width="9.140625" style="40"/>
    <col min="13057" max="13057" width="52.7109375" style="40" customWidth="1"/>
    <col min="13058" max="13312" width="9.140625" style="40"/>
    <col min="13313" max="13313" width="52.7109375" style="40" customWidth="1"/>
    <col min="13314" max="13568" width="9.140625" style="40"/>
    <col min="13569" max="13569" width="52.7109375" style="40" customWidth="1"/>
    <col min="13570" max="13824" width="9.140625" style="40"/>
    <col min="13825" max="13825" width="52.7109375" style="40" customWidth="1"/>
    <col min="13826" max="14080" width="9.140625" style="40"/>
    <col min="14081" max="14081" width="52.7109375" style="40" customWidth="1"/>
    <col min="14082" max="14336" width="9.140625" style="40"/>
    <col min="14337" max="14337" width="52.7109375" style="40" customWidth="1"/>
    <col min="14338" max="14592" width="9.140625" style="40"/>
    <col min="14593" max="14593" width="52.7109375" style="40" customWidth="1"/>
    <col min="14594" max="14848" width="9.140625" style="40"/>
    <col min="14849" max="14849" width="52.7109375" style="40" customWidth="1"/>
    <col min="14850" max="15104" width="9.140625" style="40"/>
    <col min="15105" max="15105" width="52.7109375" style="40" customWidth="1"/>
    <col min="15106" max="15360" width="9.140625" style="40"/>
    <col min="15361" max="15361" width="52.7109375" style="40" customWidth="1"/>
    <col min="15362" max="15616" width="9.140625" style="40"/>
    <col min="15617" max="15617" width="52.7109375" style="40" customWidth="1"/>
    <col min="15618" max="15872" width="9.140625" style="40"/>
    <col min="15873" max="15873" width="52.7109375" style="40" customWidth="1"/>
    <col min="15874" max="16128" width="9.140625" style="40"/>
    <col min="16129" max="16129" width="52.7109375" style="40" customWidth="1"/>
    <col min="16130" max="16384" width="9.140625" style="40"/>
  </cols>
  <sheetData>
    <row r="1" spans="1:1" ht="66.75" thickTop="1" thickBot="1" x14ac:dyDescent="0.25">
      <c r="A1" s="263" t="s">
        <v>683</v>
      </c>
    </row>
    <row r="2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view="pageBreakPreview" zoomScaleNormal="100" zoomScaleSheetLayoutView="100" workbookViewId="0">
      <selection activeCell="E15" sqref="E15"/>
    </sheetView>
  </sheetViews>
  <sheetFormatPr defaultRowHeight="15" x14ac:dyDescent="0.2"/>
  <cols>
    <col min="1" max="1" width="25.7109375" style="102" customWidth="1"/>
    <col min="2" max="10" width="7.7109375" style="102" customWidth="1"/>
    <col min="11" max="11" width="25.7109375" style="102" customWidth="1"/>
    <col min="12" max="256" width="9.140625" style="101"/>
    <col min="257" max="257" width="25.7109375" style="101" customWidth="1"/>
    <col min="258" max="266" width="7.7109375" style="101" customWidth="1"/>
    <col min="267" max="267" width="25.7109375" style="101" customWidth="1"/>
    <col min="268" max="512" width="9.140625" style="101"/>
    <col min="513" max="513" width="25.7109375" style="101" customWidth="1"/>
    <col min="514" max="522" width="7.7109375" style="101" customWidth="1"/>
    <col min="523" max="523" width="25.7109375" style="101" customWidth="1"/>
    <col min="524" max="768" width="9.140625" style="101"/>
    <col min="769" max="769" width="25.7109375" style="101" customWidth="1"/>
    <col min="770" max="778" width="7.7109375" style="101" customWidth="1"/>
    <col min="779" max="779" width="25.7109375" style="101" customWidth="1"/>
    <col min="780" max="1024" width="9.140625" style="101"/>
    <col min="1025" max="1025" width="25.7109375" style="101" customWidth="1"/>
    <col min="1026" max="1034" width="7.7109375" style="101" customWidth="1"/>
    <col min="1035" max="1035" width="25.7109375" style="101" customWidth="1"/>
    <col min="1036" max="1280" width="9.140625" style="101"/>
    <col min="1281" max="1281" width="25.7109375" style="101" customWidth="1"/>
    <col min="1282" max="1290" width="7.7109375" style="101" customWidth="1"/>
    <col min="1291" max="1291" width="25.7109375" style="101" customWidth="1"/>
    <col min="1292" max="1536" width="9.140625" style="101"/>
    <col min="1537" max="1537" width="25.7109375" style="101" customWidth="1"/>
    <col min="1538" max="1546" width="7.7109375" style="101" customWidth="1"/>
    <col min="1547" max="1547" width="25.7109375" style="101" customWidth="1"/>
    <col min="1548" max="1792" width="9.140625" style="101"/>
    <col min="1793" max="1793" width="25.7109375" style="101" customWidth="1"/>
    <col min="1794" max="1802" width="7.7109375" style="101" customWidth="1"/>
    <col min="1803" max="1803" width="25.7109375" style="101" customWidth="1"/>
    <col min="1804" max="2048" width="9.140625" style="101"/>
    <col min="2049" max="2049" width="25.7109375" style="101" customWidth="1"/>
    <col min="2050" max="2058" width="7.7109375" style="101" customWidth="1"/>
    <col min="2059" max="2059" width="25.7109375" style="101" customWidth="1"/>
    <col min="2060" max="2304" width="9.140625" style="101"/>
    <col min="2305" max="2305" width="25.7109375" style="101" customWidth="1"/>
    <col min="2306" max="2314" width="7.7109375" style="101" customWidth="1"/>
    <col min="2315" max="2315" width="25.7109375" style="101" customWidth="1"/>
    <col min="2316" max="2560" width="9.140625" style="101"/>
    <col min="2561" max="2561" width="25.7109375" style="101" customWidth="1"/>
    <col min="2562" max="2570" width="7.7109375" style="101" customWidth="1"/>
    <col min="2571" max="2571" width="25.7109375" style="101" customWidth="1"/>
    <col min="2572" max="2816" width="9.140625" style="101"/>
    <col min="2817" max="2817" width="25.7109375" style="101" customWidth="1"/>
    <col min="2818" max="2826" width="7.7109375" style="101" customWidth="1"/>
    <col min="2827" max="2827" width="25.7109375" style="101" customWidth="1"/>
    <col min="2828" max="3072" width="9.140625" style="101"/>
    <col min="3073" max="3073" width="25.7109375" style="101" customWidth="1"/>
    <col min="3074" max="3082" width="7.7109375" style="101" customWidth="1"/>
    <col min="3083" max="3083" width="25.7109375" style="101" customWidth="1"/>
    <col min="3084" max="3328" width="9.140625" style="101"/>
    <col min="3329" max="3329" width="25.7109375" style="101" customWidth="1"/>
    <col min="3330" max="3338" width="7.7109375" style="101" customWidth="1"/>
    <col min="3339" max="3339" width="25.7109375" style="101" customWidth="1"/>
    <col min="3340" max="3584" width="9.140625" style="101"/>
    <col min="3585" max="3585" width="25.7109375" style="101" customWidth="1"/>
    <col min="3586" max="3594" width="7.7109375" style="101" customWidth="1"/>
    <col min="3595" max="3595" width="25.7109375" style="101" customWidth="1"/>
    <col min="3596" max="3840" width="9.140625" style="101"/>
    <col min="3841" max="3841" width="25.7109375" style="101" customWidth="1"/>
    <col min="3842" max="3850" width="7.7109375" style="101" customWidth="1"/>
    <col min="3851" max="3851" width="25.7109375" style="101" customWidth="1"/>
    <col min="3852" max="4096" width="9.140625" style="101"/>
    <col min="4097" max="4097" width="25.7109375" style="101" customWidth="1"/>
    <col min="4098" max="4106" width="7.7109375" style="101" customWidth="1"/>
    <col min="4107" max="4107" width="25.7109375" style="101" customWidth="1"/>
    <col min="4108" max="4352" width="9.140625" style="101"/>
    <col min="4353" max="4353" width="25.7109375" style="101" customWidth="1"/>
    <col min="4354" max="4362" width="7.7109375" style="101" customWidth="1"/>
    <col min="4363" max="4363" width="25.7109375" style="101" customWidth="1"/>
    <col min="4364" max="4608" width="9.140625" style="101"/>
    <col min="4609" max="4609" width="25.7109375" style="101" customWidth="1"/>
    <col min="4610" max="4618" width="7.7109375" style="101" customWidth="1"/>
    <col min="4619" max="4619" width="25.7109375" style="101" customWidth="1"/>
    <col min="4620" max="4864" width="9.140625" style="101"/>
    <col min="4865" max="4865" width="25.7109375" style="101" customWidth="1"/>
    <col min="4866" max="4874" width="7.7109375" style="101" customWidth="1"/>
    <col min="4875" max="4875" width="25.7109375" style="101" customWidth="1"/>
    <col min="4876" max="5120" width="9.140625" style="101"/>
    <col min="5121" max="5121" width="25.7109375" style="101" customWidth="1"/>
    <col min="5122" max="5130" width="7.7109375" style="101" customWidth="1"/>
    <col min="5131" max="5131" width="25.7109375" style="101" customWidth="1"/>
    <col min="5132" max="5376" width="9.140625" style="101"/>
    <col min="5377" max="5377" width="25.7109375" style="101" customWidth="1"/>
    <col min="5378" max="5386" width="7.7109375" style="101" customWidth="1"/>
    <col min="5387" max="5387" width="25.7109375" style="101" customWidth="1"/>
    <col min="5388" max="5632" width="9.140625" style="101"/>
    <col min="5633" max="5633" width="25.7109375" style="101" customWidth="1"/>
    <col min="5634" max="5642" width="7.7109375" style="101" customWidth="1"/>
    <col min="5643" max="5643" width="25.7109375" style="101" customWidth="1"/>
    <col min="5644" max="5888" width="9.140625" style="101"/>
    <col min="5889" max="5889" width="25.7109375" style="101" customWidth="1"/>
    <col min="5890" max="5898" width="7.7109375" style="101" customWidth="1"/>
    <col min="5899" max="5899" width="25.7109375" style="101" customWidth="1"/>
    <col min="5900" max="6144" width="9.140625" style="101"/>
    <col min="6145" max="6145" width="25.7109375" style="101" customWidth="1"/>
    <col min="6146" max="6154" width="7.7109375" style="101" customWidth="1"/>
    <col min="6155" max="6155" width="25.7109375" style="101" customWidth="1"/>
    <col min="6156" max="6400" width="9.140625" style="101"/>
    <col min="6401" max="6401" width="25.7109375" style="101" customWidth="1"/>
    <col min="6402" max="6410" width="7.7109375" style="101" customWidth="1"/>
    <col min="6411" max="6411" width="25.7109375" style="101" customWidth="1"/>
    <col min="6412" max="6656" width="9.140625" style="101"/>
    <col min="6657" max="6657" width="25.7109375" style="101" customWidth="1"/>
    <col min="6658" max="6666" width="7.7109375" style="101" customWidth="1"/>
    <col min="6667" max="6667" width="25.7109375" style="101" customWidth="1"/>
    <col min="6668" max="6912" width="9.140625" style="101"/>
    <col min="6913" max="6913" width="25.7109375" style="101" customWidth="1"/>
    <col min="6914" max="6922" width="7.7109375" style="101" customWidth="1"/>
    <col min="6923" max="6923" width="25.7109375" style="101" customWidth="1"/>
    <col min="6924" max="7168" width="9.140625" style="101"/>
    <col min="7169" max="7169" width="25.7109375" style="101" customWidth="1"/>
    <col min="7170" max="7178" width="7.7109375" style="101" customWidth="1"/>
    <col min="7179" max="7179" width="25.7109375" style="101" customWidth="1"/>
    <col min="7180" max="7424" width="9.140625" style="101"/>
    <col min="7425" max="7425" width="25.7109375" style="101" customWidth="1"/>
    <col min="7426" max="7434" width="7.7109375" style="101" customWidth="1"/>
    <col min="7435" max="7435" width="25.7109375" style="101" customWidth="1"/>
    <col min="7436" max="7680" width="9.140625" style="101"/>
    <col min="7681" max="7681" width="25.7109375" style="101" customWidth="1"/>
    <col min="7682" max="7690" width="7.7109375" style="101" customWidth="1"/>
    <col min="7691" max="7691" width="25.7109375" style="101" customWidth="1"/>
    <col min="7692" max="7936" width="9.140625" style="101"/>
    <col min="7937" max="7937" width="25.7109375" style="101" customWidth="1"/>
    <col min="7938" max="7946" width="7.7109375" style="101" customWidth="1"/>
    <col min="7947" max="7947" width="25.7109375" style="101" customWidth="1"/>
    <col min="7948" max="8192" width="9.140625" style="101"/>
    <col min="8193" max="8193" width="25.7109375" style="101" customWidth="1"/>
    <col min="8194" max="8202" width="7.7109375" style="101" customWidth="1"/>
    <col min="8203" max="8203" width="25.7109375" style="101" customWidth="1"/>
    <col min="8204" max="8448" width="9.140625" style="101"/>
    <col min="8449" max="8449" width="25.7109375" style="101" customWidth="1"/>
    <col min="8450" max="8458" width="7.7109375" style="101" customWidth="1"/>
    <col min="8459" max="8459" width="25.7109375" style="101" customWidth="1"/>
    <col min="8460" max="8704" width="9.140625" style="101"/>
    <col min="8705" max="8705" width="25.7109375" style="101" customWidth="1"/>
    <col min="8706" max="8714" width="7.7109375" style="101" customWidth="1"/>
    <col min="8715" max="8715" width="25.7109375" style="101" customWidth="1"/>
    <col min="8716" max="8960" width="9.140625" style="101"/>
    <col min="8961" max="8961" width="25.7109375" style="101" customWidth="1"/>
    <col min="8962" max="8970" width="7.7109375" style="101" customWidth="1"/>
    <col min="8971" max="8971" width="25.7109375" style="101" customWidth="1"/>
    <col min="8972" max="9216" width="9.140625" style="101"/>
    <col min="9217" max="9217" width="25.7109375" style="101" customWidth="1"/>
    <col min="9218" max="9226" width="7.7109375" style="101" customWidth="1"/>
    <col min="9227" max="9227" width="25.7109375" style="101" customWidth="1"/>
    <col min="9228" max="9472" width="9.140625" style="101"/>
    <col min="9473" max="9473" width="25.7109375" style="101" customWidth="1"/>
    <col min="9474" max="9482" width="7.7109375" style="101" customWidth="1"/>
    <col min="9483" max="9483" width="25.7109375" style="101" customWidth="1"/>
    <col min="9484" max="9728" width="9.140625" style="101"/>
    <col min="9729" max="9729" width="25.7109375" style="101" customWidth="1"/>
    <col min="9730" max="9738" width="7.7109375" style="101" customWidth="1"/>
    <col min="9739" max="9739" width="25.7109375" style="101" customWidth="1"/>
    <col min="9740" max="9984" width="9.140625" style="101"/>
    <col min="9985" max="9985" width="25.7109375" style="101" customWidth="1"/>
    <col min="9986" max="9994" width="7.7109375" style="101" customWidth="1"/>
    <col min="9995" max="9995" width="25.7109375" style="101" customWidth="1"/>
    <col min="9996" max="10240" width="9.140625" style="101"/>
    <col min="10241" max="10241" width="25.7109375" style="101" customWidth="1"/>
    <col min="10242" max="10250" width="7.7109375" style="101" customWidth="1"/>
    <col min="10251" max="10251" width="25.7109375" style="101" customWidth="1"/>
    <col min="10252" max="10496" width="9.140625" style="101"/>
    <col min="10497" max="10497" width="25.7109375" style="101" customWidth="1"/>
    <col min="10498" max="10506" width="7.7109375" style="101" customWidth="1"/>
    <col min="10507" max="10507" width="25.7109375" style="101" customWidth="1"/>
    <col min="10508" max="10752" width="9.140625" style="101"/>
    <col min="10753" max="10753" width="25.7109375" style="101" customWidth="1"/>
    <col min="10754" max="10762" width="7.7109375" style="101" customWidth="1"/>
    <col min="10763" max="10763" width="25.7109375" style="101" customWidth="1"/>
    <col min="10764" max="11008" width="9.140625" style="101"/>
    <col min="11009" max="11009" width="25.7109375" style="101" customWidth="1"/>
    <col min="11010" max="11018" width="7.7109375" style="101" customWidth="1"/>
    <col min="11019" max="11019" width="25.7109375" style="101" customWidth="1"/>
    <col min="11020" max="11264" width="9.140625" style="101"/>
    <col min="11265" max="11265" width="25.7109375" style="101" customWidth="1"/>
    <col min="11266" max="11274" width="7.7109375" style="101" customWidth="1"/>
    <col min="11275" max="11275" width="25.7109375" style="101" customWidth="1"/>
    <col min="11276" max="11520" width="9.140625" style="101"/>
    <col min="11521" max="11521" width="25.7109375" style="101" customWidth="1"/>
    <col min="11522" max="11530" width="7.7109375" style="101" customWidth="1"/>
    <col min="11531" max="11531" width="25.7109375" style="101" customWidth="1"/>
    <col min="11532" max="11776" width="9.140625" style="101"/>
    <col min="11777" max="11777" width="25.7109375" style="101" customWidth="1"/>
    <col min="11778" max="11786" width="7.7109375" style="101" customWidth="1"/>
    <col min="11787" max="11787" width="25.7109375" style="101" customWidth="1"/>
    <col min="11788" max="12032" width="9.140625" style="101"/>
    <col min="12033" max="12033" width="25.7109375" style="101" customWidth="1"/>
    <col min="12034" max="12042" width="7.7109375" style="101" customWidth="1"/>
    <col min="12043" max="12043" width="25.7109375" style="101" customWidth="1"/>
    <col min="12044" max="12288" width="9.140625" style="101"/>
    <col min="12289" max="12289" width="25.7109375" style="101" customWidth="1"/>
    <col min="12290" max="12298" width="7.7109375" style="101" customWidth="1"/>
    <col min="12299" max="12299" width="25.7109375" style="101" customWidth="1"/>
    <col min="12300" max="12544" width="9.140625" style="101"/>
    <col min="12545" max="12545" width="25.7109375" style="101" customWidth="1"/>
    <col min="12546" max="12554" width="7.7109375" style="101" customWidth="1"/>
    <col min="12555" max="12555" width="25.7109375" style="101" customWidth="1"/>
    <col min="12556" max="12800" width="9.140625" style="101"/>
    <col min="12801" max="12801" width="25.7109375" style="101" customWidth="1"/>
    <col min="12802" max="12810" width="7.7109375" style="101" customWidth="1"/>
    <col min="12811" max="12811" width="25.7109375" style="101" customWidth="1"/>
    <col min="12812" max="13056" width="9.140625" style="101"/>
    <col min="13057" max="13057" width="25.7109375" style="101" customWidth="1"/>
    <col min="13058" max="13066" width="7.7109375" style="101" customWidth="1"/>
    <col min="13067" max="13067" width="25.7109375" style="101" customWidth="1"/>
    <col min="13068" max="13312" width="9.140625" style="101"/>
    <col min="13313" max="13313" width="25.7109375" style="101" customWidth="1"/>
    <col min="13314" max="13322" width="7.7109375" style="101" customWidth="1"/>
    <col min="13323" max="13323" width="25.7109375" style="101" customWidth="1"/>
    <col min="13324" max="13568" width="9.140625" style="101"/>
    <col min="13569" max="13569" width="25.7109375" style="101" customWidth="1"/>
    <col min="13570" max="13578" width="7.7109375" style="101" customWidth="1"/>
    <col min="13579" max="13579" width="25.7109375" style="101" customWidth="1"/>
    <col min="13580" max="13824" width="9.140625" style="101"/>
    <col min="13825" max="13825" width="25.7109375" style="101" customWidth="1"/>
    <col min="13826" max="13834" width="7.7109375" style="101" customWidth="1"/>
    <col min="13835" max="13835" width="25.7109375" style="101" customWidth="1"/>
    <col min="13836" max="14080" width="9.140625" style="101"/>
    <col min="14081" max="14081" width="25.7109375" style="101" customWidth="1"/>
    <col min="14082" max="14090" width="7.7109375" style="101" customWidth="1"/>
    <col min="14091" max="14091" width="25.7109375" style="101" customWidth="1"/>
    <col min="14092" max="14336" width="9.140625" style="101"/>
    <col min="14337" max="14337" width="25.7109375" style="101" customWidth="1"/>
    <col min="14338" max="14346" width="7.7109375" style="101" customWidth="1"/>
    <col min="14347" max="14347" width="25.7109375" style="101" customWidth="1"/>
    <col min="14348" max="14592" width="9.140625" style="101"/>
    <col min="14593" max="14593" width="25.7109375" style="101" customWidth="1"/>
    <col min="14594" max="14602" width="7.7109375" style="101" customWidth="1"/>
    <col min="14603" max="14603" width="25.7109375" style="101" customWidth="1"/>
    <col min="14604" max="14848" width="9.140625" style="101"/>
    <col min="14849" max="14849" width="25.7109375" style="101" customWidth="1"/>
    <col min="14850" max="14858" width="7.7109375" style="101" customWidth="1"/>
    <col min="14859" max="14859" width="25.7109375" style="101" customWidth="1"/>
    <col min="14860" max="15104" width="9.140625" style="101"/>
    <col min="15105" max="15105" width="25.7109375" style="101" customWidth="1"/>
    <col min="15106" max="15114" width="7.7109375" style="101" customWidth="1"/>
    <col min="15115" max="15115" width="25.7109375" style="101" customWidth="1"/>
    <col min="15116" max="15360" width="9.140625" style="101"/>
    <col min="15361" max="15361" width="25.7109375" style="101" customWidth="1"/>
    <col min="15362" max="15370" width="7.7109375" style="101" customWidth="1"/>
    <col min="15371" max="15371" width="25.7109375" style="101" customWidth="1"/>
    <col min="15372" max="15616" width="9.140625" style="101"/>
    <col min="15617" max="15617" width="25.7109375" style="101" customWidth="1"/>
    <col min="15618" max="15626" width="7.7109375" style="101" customWidth="1"/>
    <col min="15627" max="15627" width="25.7109375" style="101" customWidth="1"/>
    <col min="15628" max="15872" width="9.140625" style="101"/>
    <col min="15873" max="15873" width="25.7109375" style="101" customWidth="1"/>
    <col min="15874" max="15882" width="7.7109375" style="101" customWidth="1"/>
    <col min="15883" max="15883" width="25.7109375" style="101" customWidth="1"/>
    <col min="15884" max="16128" width="9.140625" style="101"/>
    <col min="16129" max="16129" width="25.7109375" style="101" customWidth="1"/>
    <col min="16130" max="16138" width="7.7109375" style="101" customWidth="1"/>
    <col min="16139" max="16139" width="25.7109375" style="101" customWidth="1"/>
    <col min="16140" max="16384" width="9.140625" style="101"/>
  </cols>
  <sheetData>
    <row r="1" spans="1:11" ht="20.25" x14ac:dyDescent="0.2">
      <c r="A1" s="1114" t="s">
        <v>718</v>
      </c>
      <c r="B1" s="1114"/>
      <c r="C1" s="1114"/>
      <c r="D1" s="1114"/>
      <c r="E1" s="1114"/>
      <c r="F1" s="1114"/>
      <c r="G1" s="1114"/>
      <c r="H1" s="1114"/>
      <c r="I1" s="1114"/>
      <c r="J1" s="1114"/>
      <c r="K1" s="1114"/>
    </row>
    <row r="2" spans="1:11" ht="15.75" x14ac:dyDescent="0.2">
      <c r="A2" s="1116" t="s">
        <v>719</v>
      </c>
      <c r="B2" s="1116"/>
      <c r="C2" s="1116"/>
      <c r="D2" s="1116"/>
      <c r="E2" s="1116"/>
      <c r="F2" s="1116"/>
      <c r="G2" s="1116"/>
      <c r="H2" s="1116"/>
      <c r="I2" s="1116"/>
      <c r="J2" s="1116"/>
      <c r="K2" s="1116"/>
    </row>
    <row r="3" spans="1:11" ht="22.5" customHeight="1" x14ac:dyDescent="0.2">
      <c r="A3" s="1116" t="s">
        <v>1124</v>
      </c>
      <c r="B3" s="1116"/>
      <c r="C3" s="1116"/>
      <c r="D3" s="1116"/>
      <c r="E3" s="1116"/>
      <c r="F3" s="1116"/>
      <c r="G3" s="1116"/>
      <c r="H3" s="1116"/>
      <c r="I3" s="1116"/>
      <c r="J3" s="1116"/>
      <c r="K3" s="1116"/>
    </row>
    <row r="4" spans="1:11" ht="15.75" x14ac:dyDescent="0.2">
      <c r="A4" s="820" t="s">
        <v>207</v>
      </c>
      <c r="B4" s="817"/>
      <c r="C4" s="817"/>
      <c r="D4" s="817"/>
      <c r="E4" s="817"/>
      <c r="F4" s="817"/>
      <c r="G4" s="817"/>
      <c r="H4" s="817"/>
      <c r="I4" s="817"/>
      <c r="J4" s="817"/>
      <c r="K4" s="818" t="s">
        <v>113</v>
      </c>
    </row>
    <row r="5" spans="1:11" ht="30" customHeight="1" thickBot="1" x14ac:dyDescent="0.25">
      <c r="A5" s="1136" t="s">
        <v>805</v>
      </c>
      <c r="B5" s="1138" t="s">
        <v>672</v>
      </c>
      <c r="C5" s="1138"/>
      <c r="D5" s="1138"/>
      <c r="E5" s="1139" t="s">
        <v>550</v>
      </c>
      <c r="F5" s="1139"/>
      <c r="G5" s="1139"/>
      <c r="H5" s="1139" t="s">
        <v>549</v>
      </c>
      <c r="I5" s="1139"/>
      <c r="J5" s="1139"/>
      <c r="K5" s="1140" t="s">
        <v>717</v>
      </c>
    </row>
    <row r="6" spans="1:11" ht="30" customHeight="1" x14ac:dyDescent="0.2">
      <c r="A6" s="1142"/>
      <c r="B6" s="1078" t="s">
        <v>668</v>
      </c>
      <c r="C6" s="1079" t="s">
        <v>1399</v>
      </c>
      <c r="D6" s="1079" t="s">
        <v>517</v>
      </c>
      <c r="E6" s="1078" t="s">
        <v>668</v>
      </c>
      <c r="F6" s="1079" t="s">
        <v>1399</v>
      </c>
      <c r="G6" s="1079" t="s">
        <v>517</v>
      </c>
      <c r="H6" s="698" t="s">
        <v>668</v>
      </c>
      <c r="I6" s="699" t="s">
        <v>1399</v>
      </c>
      <c r="J6" s="699" t="s">
        <v>517</v>
      </c>
      <c r="K6" s="1143"/>
    </row>
    <row r="7" spans="1:11" s="2" customFormat="1" ht="24.95" customHeight="1" thickBot="1" x14ac:dyDescent="0.25">
      <c r="A7" s="705">
        <v>2005</v>
      </c>
      <c r="B7" s="709">
        <v>2.2000000000000002</v>
      </c>
      <c r="C7" s="709">
        <v>1.5</v>
      </c>
      <c r="D7" s="709">
        <v>2.9</v>
      </c>
      <c r="E7" s="709">
        <v>1.7</v>
      </c>
      <c r="F7" s="710">
        <v>1.5</v>
      </c>
      <c r="G7" s="710">
        <v>1.89</v>
      </c>
      <c r="H7" s="709">
        <v>2.9</v>
      </c>
      <c r="I7" s="710">
        <v>1.6</v>
      </c>
      <c r="J7" s="710">
        <v>4.2</v>
      </c>
      <c r="K7" s="708">
        <v>2005</v>
      </c>
    </row>
    <row r="8" spans="1:11" s="2" customFormat="1" ht="24.95" customHeight="1" thickTop="1" thickBot="1" x14ac:dyDescent="0.25">
      <c r="A8" s="375">
        <v>2006</v>
      </c>
      <c r="B8" s="500">
        <v>2.6</v>
      </c>
      <c r="C8" s="500">
        <v>2.2999999999999998</v>
      </c>
      <c r="D8" s="500">
        <v>2.5</v>
      </c>
      <c r="E8" s="500">
        <v>2.5</v>
      </c>
      <c r="F8" s="501">
        <v>2.7</v>
      </c>
      <c r="G8" s="501">
        <v>2.34</v>
      </c>
      <c r="H8" s="500">
        <v>2.7</v>
      </c>
      <c r="I8" s="501">
        <v>2.8</v>
      </c>
      <c r="J8" s="501">
        <v>2.7</v>
      </c>
      <c r="K8" s="472">
        <v>2006</v>
      </c>
    </row>
    <row r="9" spans="1:11" s="2" customFormat="1" ht="24.95" customHeight="1" thickTop="1" thickBot="1" x14ac:dyDescent="0.25">
      <c r="A9" s="376">
        <v>2007</v>
      </c>
      <c r="B9" s="502">
        <v>1.6</v>
      </c>
      <c r="C9" s="502">
        <v>0.5</v>
      </c>
      <c r="D9" s="502">
        <v>2.6</v>
      </c>
      <c r="E9" s="502">
        <v>1.9</v>
      </c>
      <c r="F9" s="503">
        <v>1</v>
      </c>
      <c r="G9" s="503">
        <v>2.73</v>
      </c>
      <c r="H9" s="502">
        <v>1.3</v>
      </c>
      <c r="I9" s="503">
        <v>0</v>
      </c>
      <c r="J9" s="503">
        <v>2.5</v>
      </c>
      <c r="K9" s="473">
        <v>2007</v>
      </c>
    </row>
    <row r="10" spans="1:11" s="2" customFormat="1" ht="24.95" customHeight="1" thickTop="1" thickBot="1" x14ac:dyDescent="0.25">
      <c r="A10" s="375">
        <v>2008</v>
      </c>
      <c r="B10" s="500">
        <v>1.9</v>
      </c>
      <c r="C10" s="500">
        <v>2.5</v>
      </c>
      <c r="D10" s="500">
        <v>1.3</v>
      </c>
      <c r="E10" s="500">
        <v>1.7</v>
      </c>
      <c r="F10" s="501">
        <v>2.2999999999999998</v>
      </c>
      <c r="G10" s="501">
        <v>1.2</v>
      </c>
      <c r="H10" s="500">
        <v>2</v>
      </c>
      <c r="I10" s="501">
        <v>2.7</v>
      </c>
      <c r="J10" s="501">
        <v>1.3</v>
      </c>
      <c r="K10" s="472">
        <v>2008</v>
      </c>
    </row>
    <row r="11" spans="1:11" s="2" customFormat="1" ht="24.95" customHeight="1" thickTop="1" thickBot="1" x14ac:dyDescent="0.25">
      <c r="A11" s="376">
        <v>2009</v>
      </c>
      <c r="B11" s="502">
        <v>1.7</v>
      </c>
      <c r="C11" s="502">
        <v>1.8</v>
      </c>
      <c r="D11" s="502">
        <v>1.6</v>
      </c>
      <c r="E11" s="502">
        <v>1.7</v>
      </c>
      <c r="F11" s="503">
        <v>2.1</v>
      </c>
      <c r="G11" s="503">
        <v>1.4</v>
      </c>
      <c r="H11" s="502">
        <v>1.6</v>
      </c>
      <c r="I11" s="503">
        <v>1.4</v>
      </c>
      <c r="J11" s="503">
        <v>1.9</v>
      </c>
      <c r="K11" s="473">
        <v>2009</v>
      </c>
    </row>
    <row r="12" spans="1:11" s="2" customFormat="1" ht="24.95" customHeight="1" thickTop="1" thickBot="1" x14ac:dyDescent="0.25">
      <c r="A12" s="375">
        <v>2010</v>
      </c>
      <c r="B12" s="500">
        <v>1.7</v>
      </c>
      <c r="C12" s="500">
        <v>1.3</v>
      </c>
      <c r="D12" s="500">
        <v>2.1</v>
      </c>
      <c r="E12" s="500">
        <v>1.9</v>
      </c>
      <c r="F12" s="501">
        <v>1.4</v>
      </c>
      <c r="G12" s="501">
        <v>2.2999999999999998</v>
      </c>
      <c r="H12" s="500">
        <v>1.4</v>
      </c>
      <c r="I12" s="501">
        <v>1</v>
      </c>
      <c r="J12" s="501">
        <v>1.8</v>
      </c>
      <c r="K12" s="472">
        <v>2010</v>
      </c>
    </row>
    <row r="13" spans="1:11" s="2" customFormat="1" ht="24.95" customHeight="1" thickTop="1" thickBot="1" x14ac:dyDescent="0.25">
      <c r="A13" s="376">
        <v>2011</v>
      </c>
      <c r="B13" s="502">
        <v>1.4</v>
      </c>
      <c r="C13" s="502">
        <v>2.1</v>
      </c>
      <c r="D13" s="502">
        <v>0.8</v>
      </c>
      <c r="E13" s="502">
        <v>1.2</v>
      </c>
      <c r="F13" s="503">
        <v>1.9</v>
      </c>
      <c r="G13" s="503">
        <v>0.6</v>
      </c>
      <c r="H13" s="502">
        <v>1.7</v>
      </c>
      <c r="I13" s="503">
        <v>2.4</v>
      </c>
      <c r="J13" s="503">
        <v>1</v>
      </c>
      <c r="K13" s="473">
        <v>2011</v>
      </c>
    </row>
    <row r="14" spans="1:11" s="2" customFormat="1" ht="24.95" customHeight="1" thickTop="1" thickBot="1" x14ac:dyDescent="0.25">
      <c r="A14" s="375">
        <v>2012</v>
      </c>
      <c r="B14" s="500">
        <v>1.9</v>
      </c>
      <c r="C14" s="500">
        <v>1.9</v>
      </c>
      <c r="D14" s="500">
        <v>1.8</v>
      </c>
      <c r="E14" s="500">
        <v>2.1</v>
      </c>
      <c r="F14" s="501">
        <v>2.1</v>
      </c>
      <c r="G14" s="501">
        <v>2</v>
      </c>
      <c r="H14" s="500">
        <v>1.4</v>
      </c>
      <c r="I14" s="501">
        <v>1.5</v>
      </c>
      <c r="J14" s="501">
        <v>1.4</v>
      </c>
      <c r="K14" s="472">
        <v>2012</v>
      </c>
    </row>
    <row r="15" spans="1:11" s="2" customFormat="1" ht="24.95" customHeight="1" thickTop="1" thickBot="1" x14ac:dyDescent="0.25">
      <c r="A15" s="376">
        <v>2013</v>
      </c>
      <c r="B15" s="502">
        <v>1.1000000000000001</v>
      </c>
      <c r="C15" s="502">
        <v>0.8</v>
      </c>
      <c r="D15" s="502">
        <v>1.5</v>
      </c>
      <c r="E15" s="502">
        <v>1</v>
      </c>
      <c r="F15" s="503">
        <v>0.6</v>
      </c>
      <c r="G15" s="503">
        <v>1.5</v>
      </c>
      <c r="H15" s="502">
        <v>1.3</v>
      </c>
      <c r="I15" s="503">
        <v>1.1000000000000001</v>
      </c>
      <c r="J15" s="503">
        <v>1.5</v>
      </c>
      <c r="K15" s="473">
        <v>2013</v>
      </c>
    </row>
    <row r="16" spans="1:11" s="2" customFormat="1" ht="24.95" customHeight="1" thickTop="1" x14ac:dyDescent="0.2">
      <c r="A16" s="377">
        <v>2014</v>
      </c>
      <c r="B16" s="1048">
        <v>1.6</v>
      </c>
      <c r="C16" s="1048">
        <v>1</v>
      </c>
      <c r="D16" s="1048">
        <v>2.1</v>
      </c>
      <c r="E16" s="1048">
        <v>1.7</v>
      </c>
      <c r="F16" s="1049">
        <v>1.2</v>
      </c>
      <c r="G16" s="1049">
        <v>2.2999999999999998</v>
      </c>
      <c r="H16" s="1048">
        <v>1.3</v>
      </c>
      <c r="I16" s="1049">
        <v>0.8</v>
      </c>
      <c r="J16" s="1049">
        <v>1.7</v>
      </c>
      <c r="K16" s="474">
        <v>2014</v>
      </c>
    </row>
    <row r="17" ht="21" customHeight="1" x14ac:dyDescent="0.2"/>
    <row r="18" ht="21" customHeight="1" x14ac:dyDescent="0.2"/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horizontalDpi="4294967295" verticalDpi="4294967295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"/>
  <sheetViews>
    <sheetView view="pageBreakPreview" zoomScale="60" zoomScaleNormal="100" workbookViewId="0">
      <selection sqref="A1:B1"/>
    </sheetView>
  </sheetViews>
  <sheetFormatPr defaultRowHeight="12.75" x14ac:dyDescent="0.2"/>
  <cols>
    <col min="1" max="1" width="52.7109375" style="40" customWidth="1"/>
    <col min="2" max="256" width="9.140625" style="40"/>
    <col min="257" max="257" width="52.7109375" style="40" customWidth="1"/>
    <col min="258" max="512" width="9.140625" style="40"/>
    <col min="513" max="513" width="52.7109375" style="40" customWidth="1"/>
    <col min="514" max="768" width="9.140625" style="40"/>
    <col min="769" max="769" width="52.7109375" style="40" customWidth="1"/>
    <col min="770" max="1024" width="9.140625" style="40"/>
    <col min="1025" max="1025" width="52.7109375" style="40" customWidth="1"/>
    <col min="1026" max="1280" width="9.140625" style="40"/>
    <col min="1281" max="1281" width="52.7109375" style="40" customWidth="1"/>
    <col min="1282" max="1536" width="9.140625" style="40"/>
    <col min="1537" max="1537" width="52.7109375" style="40" customWidth="1"/>
    <col min="1538" max="1792" width="9.140625" style="40"/>
    <col min="1793" max="1793" width="52.7109375" style="40" customWidth="1"/>
    <col min="1794" max="2048" width="9.140625" style="40"/>
    <col min="2049" max="2049" width="52.7109375" style="40" customWidth="1"/>
    <col min="2050" max="2304" width="9.140625" style="40"/>
    <col min="2305" max="2305" width="52.7109375" style="40" customWidth="1"/>
    <col min="2306" max="2560" width="9.140625" style="40"/>
    <col min="2561" max="2561" width="52.7109375" style="40" customWidth="1"/>
    <col min="2562" max="2816" width="9.140625" style="40"/>
    <col min="2817" max="2817" width="52.7109375" style="40" customWidth="1"/>
    <col min="2818" max="3072" width="9.140625" style="40"/>
    <col min="3073" max="3073" width="52.7109375" style="40" customWidth="1"/>
    <col min="3074" max="3328" width="9.140625" style="40"/>
    <col min="3329" max="3329" width="52.7109375" style="40" customWidth="1"/>
    <col min="3330" max="3584" width="9.140625" style="40"/>
    <col min="3585" max="3585" width="52.7109375" style="40" customWidth="1"/>
    <col min="3586" max="3840" width="9.140625" style="40"/>
    <col min="3841" max="3841" width="52.7109375" style="40" customWidth="1"/>
    <col min="3842" max="4096" width="9.140625" style="40"/>
    <col min="4097" max="4097" width="52.7109375" style="40" customWidth="1"/>
    <col min="4098" max="4352" width="9.140625" style="40"/>
    <col min="4353" max="4353" width="52.7109375" style="40" customWidth="1"/>
    <col min="4354" max="4608" width="9.140625" style="40"/>
    <col min="4609" max="4609" width="52.7109375" style="40" customWidth="1"/>
    <col min="4610" max="4864" width="9.140625" style="40"/>
    <col min="4865" max="4865" width="52.7109375" style="40" customWidth="1"/>
    <col min="4866" max="5120" width="9.140625" style="40"/>
    <col min="5121" max="5121" width="52.7109375" style="40" customWidth="1"/>
    <col min="5122" max="5376" width="9.140625" style="40"/>
    <col min="5377" max="5377" width="52.7109375" style="40" customWidth="1"/>
    <col min="5378" max="5632" width="9.140625" style="40"/>
    <col min="5633" max="5633" width="52.7109375" style="40" customWidth="1"/>
    <col min="5634" max="5888" width="9.140625" style="40"/>
    <col min="5889" max="5889" width="52.7109375" style="40" customWidth="1"/>
    <col min="5890" max="6144" width="9.140625" style="40"/>
    <col min="6145" max="6145" width="52.7109375" style="40" customWidth="1"/>
    <col min="6146" max="6400" width="9.140625" style="40"/>
    <col min="6401" max="6401" width="52.7109375" style="40" customWidth="1"/>
    <col min="6402" max="6656" width="9.140625" style="40"/>
    <col min="6657" max="6657" width="52.7109375" style="40" customWidth="1"/>
    <col min="6658" max="6912" width="9.140625" style="40"/>
    <col min="6913" max="6913" width="52.7109375" style="40" customWidth="1"/>
    <col min="6914" max="7168" width="9.140625" style="40"/>
    <col min="7169" max="7169" width="52.7109375" style="40" customWidth="1"/>
    <col min="7170" max="7424" width="9.140625" style="40"/>
    <col min="7425" max="7425" width="52.7109375" style="40" customWidth="1"/>
    <col min="7426" max="7680" width="9.140625" style="40"/>
    <col min="7681" max="7681" width="52.7109375" style="40" customWidth="1"/>
    <col min="7682" max="7936" width="9.140625" style="40"/>
    <col min="7937" max="7937" width="52.7109375" style="40" customWidth="1"/>
    <col min="7938" max="8192" width="9.140625" style="40"/>
    <col min="8193" max="8193" width="52.7109375" style="40" customWidth="1"/>
    <col min="8194" max="8448" width="9.140625" style="40"/>
    <col min="8449" max="8449" width="52.7109375" style="40" customWidth="1"/>
    <col min="8450" max="8704" width="9.140625" style="40"/>
    <col min="8705" max="8705" width="52.7109375" style="40" customWidth="1"/>
    <col min="8706" max="8960" width="9.140625" style="40"/>
    <col min="8961" max="8961" width="52.7109375" style="40" customWidth="1"/>
    <col min="8962" max="9216" width="9.140625" style="40"/>
    <col min="9217" max="9217" width="52.7109375" style="40" customWidth="1"/>
    <col min="9218" max="9472" width="9.140625" style="40"/>
    <col min="9473" max="9473" width="52.7109375" style="40" customWidth="1"/>
    <col min="9474" max="9728" width="9.140625" style="40"/>
    <col min="9729" max="9729" width="52.7109375" style="40" customWidth="1"/>
    <col min="9730" max="9984" width="9.140625" style="40"/>
    <col min="9985" max="9985" width="52.7109375" style="40" customWidth="1"/>
    <col min="9986" max="10240" width="9.140625" style="40"/>
    <col min="10241" max="10241" width="52.7109375" style="40" customWidth="1"/>
    <col min="10242" max="10496" width="9.140625" style="40"/>
    <col min="10497" max="10497" width="52.7109375" style="40" customWidth="1"/>
    <col min="10498" max="10752" width="9.140625" style="40"/>
    <col min="10753" max="10753" width="52.7109375" style="40" customWidth="1"/>
    <col min="10754" max="11008" width="9.140625" style="40"/>
    <col min="11009" max="11009" width="52.7109375" style="40" customWidth="1"/>
    <col min="11010" max="11264" width="9.140625" style="40"/>
    <col min="11265" max="11265" width="52.7109375" style="40" customWidth="1"/>
    <col min="11266" max="11520" width="9.140625" style="40"/>
    <col min="11521" max="11521" width="52.7109375" style="40" customWidth="1"/>
    <col min="11522" max="11776" width="9.140625" style="40"/>
    <col min="11777" max="11777" width="52.7109375" style="40" customWidth="1"/>
    <col min="11778" max="12032" width="9.140625" style="40"/>
    <col min="12033" max="12033" width="52.7109375" style="40" customWidth="1"/>
    <col min="12034" max="12288" width="9.140625" style="40"/>
    <col min="12289" max="12289" width="52.7109375" style="40" customWidth="1"/>
    <col min="12290" max="12544" width="9.140625" style="40"/>
    <col min="12545" max="12545" width="52.7109375" style="40" customWidth="1"/>
    <col min="12546" max="12800" width="9.140625" style="40"/>
    <col min="12801" max="12801" width="52.7109375" style="40" customWidth="1"/>
    <col min="12802" max="13056" width="9.140625" style="40"/>
    <col min="13057" max="13057" width="52.7109375" style="40" customWidth="1"/>
    <col min="13058" max="13312" width="9.140625" style="40"/>
    <col min="13313" max="13313" width="52.7109375" style="40" customWidth="1"/>
    <col min="13314" max="13568" width="9.140625" style="40"/>
    <col min="13569" max="13569" width="52.7109375" style="40" customWidth="1"/>
    <col min="13570" max="13824" width="9.140625" style="40"/>
    <col min="13825" max="13825" width="52.7109375" style="40" customWidth="1"/>
    <col min="13826" max="14080" width="9.140625" style="40"/>
    <col min="14081" max="14081" width="52.7109375" style="40" customWidth="1"/>
    <col min="14082" max="14336" width="9.140625" style="40"/>
    <col min="14337" max="14337" width="52.7109375" style="40" customWidth="1"/>
    <col min="14338" max="14592" width="9.140625" style="40"/>
    <col min="14593" max="14593" width="52.7109375" style="40" customWidth="1"/>
    <col min="14594" max="14848" width="9.140625" style="40"/>
    <col min="14849" max="14849" width="52.7109375" style="40" customWidth="1"/>
    <col min="14850" max="15104" width="9.140625" style="40"/>
    <col min="15105" max="15105" width="52.7109375" style="40" customWidth="1"/>
    <col min="15106" max="15360" width="9.140625" style="40"/>
    <col min="15361" max="15361" width="52.7109375" style="40" customWidth="1"/>
    <col min="15362" max="15616" width="9.140625" style="40"/>
    <col min="15617" max="15617" width="52.7109375" style="40" customWidth="1"/>
    <col min="15618" max="15872" width="9.140625" style="40"/>
    <col min="15873" max="15873" width="52.7109375" style="40" customWidth="1"/>
    <col min="15874" max="16128" width="9.140625" style="40"/>
    <col min="16129" max="16129" width="52.7109375" style="40" customWidth="1"/>
    <col min="16130" max="16384" width="9.140625" style="40"/>
  </cols>
  <sheetData>
    <row r="1" spans="1:2" ht="89.25" customHeight="1" thickTop="1" thickBot="1" x14ac:dyDescent="0.25">
      <c r="A1" s="1144" t="s">
        <v>969</v>
      </c>
      <c r="B1" s="1145"/>
    </row>
    <row r="2" spans="1:2" ht="13.5" thickTop="1" x14ac:dyDescent="0.2"/>
  </sheetData>
  <mergeCells count="1">
    <mergeCell ref="A1:B1"/>
  </mergeCells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4"/>
  <sheetViews>
    <sheetView view="pageBreakPreview" topLeftCell="A31" zoomScaleNormal="100" zoomScaleSheetLayoutView="100" workbookViewId="0">
      <selection activeCell="M12" sqref="M12"/>
    </sheetView>
  </sheetViews>
  <sheetFormatPr defaultRowHeight="12.75" x14ac:dyDescent="0.2"/>
  <cols>
    <col min="1" max="10" width="9.140625" style="40"/>
    <col min="11" max="11" width="6.140625" style="40" customWidth="1"/>
    <col min="12" max="16384" width="9.140625" style="40"/>
  </cols>
  <sheetData>
    <row r="64" ht="6" customHeight="1" x14ac:dyDescent="0.2"/>
  </sheetData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view="pageBreakPreview" zoomScaleNormal="100" zoomScaleSheetLayoutView="100" workbookViewId="0">
      <selection activeCell="E22" sqref="E22"/>
    </sheetView>
  </sheetViews>
  <sheetFormatPr defaultRowHeight="15" x14ac:dyDescent="0.2"/>
  <cols>
    <col min="1" max="1" width="26.5703125" style="21" customWidth="1"/>
    <col min="2" max="4" width="21.7109375" style="21" customWidth="1"/>
    <col min="5" max="5" width="26.5703125" style="21" customWidth="1"/>
    <col min="6" max="256" width="9.140625" style="2"/>
    <col min="257" max="257" width="26.5703125" style="2" customWidth="1"/>
    <col min="258" max="260" width="21.7109375" style="2" customWidth="1"/>
    <col min="261" max="261" width="26.5703125" style="2" customWidth="1"/>
    <col min="262" max="512" width="9.140625" style="2"/>
    <col min="513" max="513" width="26.5703125" style="2" customWidth="1"/>
    <col min="514" max="516" width="21.7109375" style="2" customWidth="1"/>
    <col min="517" max="517" width="26.5703125" style="2" customWidth="1"/>
    <col min="518" max="768" width="9.140625" style="2"/>
    <col min="769" max="769" width="26.5703125" style="2" customWidth="1"/>
    <col min="770" max="772" width="21.7109375" style="2" customWidth="1"/>
    <col min="773" max="773" width="26.5703125" style="2" customWidth="1"/>
    <col min="774" max="1024" width="9.140625" style="2"/>
    <col min="1025" max="1025" width="26.5703125" style="2" customWidth="1"/>
    <col min="1026" max="1028" width="21.7109375" style="2" customWidth="1"/>
    <col min="1029" max="1029" width="26.5703125" style="2" customWidth="1"/>
    <col min="1030" max="1280" width="9.140625" style="2"/>
    <col min="1281" max="1281" width="26.5703125" style="2" customWidth="1"/>
    <col min="1282" max="1284" width="21.7109375" style="2" customWidth="1"/>
    <col min="1285" max="1285" width="26.5703125" style="2" customWidth="1"/>
    <col min="1286" max="1536" width="9.140625" style="2"/>
    <col min="1537" max="1537" width="26.5703125" style="2" customWidth="1"/>
    <col min="1538" max="1540" width="21.7109375" style="2" customWidth="1"/>
    <col min="1541" max="1541" width="26.5703125" style="2" customWidth="1"/>
    <col min="1542" max="1792" width="9.140625" style="2"/>
    <col min="1793" max="1793" width="26.5703125" style="2" customWidth="1"/>
    <col min="1794" max="1796" width="21.7109375" style="2" customWidth="1"/>
    <col min="1797" max="1797" width="26.5703125" style="2" customWidth="1"/>
    <col min="1798" max="2048" width="9.140625" style="2"/>
    <col min="2049" max="2049" width="26.5703125" style="2" customWidth="1"/>
    <col min="2050" max="2052" width="21.7109375" style="2" customWidth="1"/>
    <col min="2053" max="2053" width="26.5703125" style="2" customWidth="1"/>
    <col min="2054" max="2304" width="9.140625" style="2"/>
    <col min="2305" max="2305" width="26.5703125" style="2" customWidth="1"/>
    <col min="2306" max="2308" width="21.7109375" style="2" customWidth="1"/>
    <col min="2309" max="2309" width="26.5703125" style="2" customWidth="1"/>
    <col min="2310" max="2560" width="9.140625" style="2"/>
    <col min="2561" max="2561" width="26.5703125" style="2" customWidth="1"/>
    <col min="2562" max="2564" width="21.7109375" style="2" customWidth="1"/>
    <col min="2565" max="2565" width="26.5703125" style="2" customWidth="1"/>
    <col min="2566" max="2816" width="9.140625" style="2"/>
    <col min="2817" max="2817" width="26.5703125" style="2" customWidth="1"/>
    <col min="2818" max="2820" width="21.7109375" style="2" customWidth="1"/>
    <col min="2821" max="2821" width="26.5703125" style="2" customWidth="1"/>
    <col min="2822" max="3072" width="9.140625" style="2"/>
    <col min="3073" max="3073" width="26.5703125" style="2" customWidth="1"/>
    <col min="3074" max="3076" width="21.7109375" style="2" customWidth="1"/>
    <col min="3077" max="3077" width="26.5703125" style="2" customWidth="1"/>
    <col min="3078" max="3328" width="9.140625" style="2"/>
    <col min="3329" max="3329" width="26.5703125" style="2" customWidth="1"/>
    <col min="3330" max="3332" width="21.7109375" style="2" customWidth="1"/>
    <col min="3333" max="3333" width="26.5703125" style="2" customWidth="1"/>
    <col min="3334" max="3584" width="9.140625" style="2"/>
    <col min="3585" max="3585" width="26.5703125" style="2" customWidth="1"/>
    <col min="3586" max="3588" width="21.7109375" style="2" customWidth="1"/>
    <col min="3589" max="3589" width="26.5703125" style="2" customWidth="1"/>
    <col min="3590" max="3840" width="9.140625" style="2"/>
    <col min="3841" max="3841" width="26.5703125" style="2" customWidth="1"/>
    <col min="3842" max="3844" width="21.7109375" style="2" customWidth="1"/>
    <col min="3845" max="3845" width="26.5703125" style="2" customWidth="1"/>
    <col min="3846" max="4096" width="9.140625" style="2"/>
    <col min="4097" max="4097" width="26.5703125" style="2" customWidth="1"/>
    <col min="4098" max="4100" width="21.7109375" style="2" customWidth="1"/>
    <col min="4101" max="4101" width="26.5703125" style="2" customWidth="1"/>
    <col min="4102" max="4352" width="9.140625" style="2"/>
    <col min="4353" max="4353" width="26.5703125" style="2" customWidth="1"/>
    <col min="4354" max="4356" width="21.7109375" style="2" customWidth="1"/>
    <col min="4357" max="4357" width="26.5703125" style="2" customWidth="1"/>
    <col min="4358" max="4608" width="9.140625" style="2"/>
    <col min="4609" max="4609" width="26.5703125" style="2" customWidth="1"/>
    <col min="4610" max="4612" width="21.7109375" style="2" customWidth="1"/>
    <col min="4613" max="4613" width="26.5703125" style="2" customWidth="1"/>
    <col min="4614" max="4864" width="9.140625" style="2"/>
    <col min="4865" max="4865" width="26.5703125" style="2" customWidth="1"/>
    <col min="4866" max="4868" width="21.7109375" style="2" customWidth="1"/>
    <col min="4869" max="4869" width="26.5703125" style="2" customWidth="1"/>
    <col min="4870" max="5120" width="9.140625" style="2"/>
    <col min="5121" max="5121" width="26.5703125" style="2" customWidth="1"/>
    <col min="5122" max="5124" width="21.7109375" style="2" customWidth="1"/>
    <col min="5125" max="5125" width="26.5703125" style="2" customWidth="1"/>
    <col min="5126" max="5376" width="9.140625" style="2"/>
    <col min="5377" max="5377" width="26.5703125" style="2" customWidth="1"/>
    <col min="5378" max="5380" width="21.7109375" style="2" customWidth="1"/>
    <col min="5381" max="5381" width="26.5703125" style="2" customWidth="1"/>
    <col min="5382" max="5632" width="9.140625" style="2"/>
    <col min="5633" max="5633" width="26.5703125" style="2" customWidth="1"/>
    <col min="5634" max="5636" width="21.7109375" style="2" customWidth="1"/>
    <col min="5637" max="5637" width="26.5703125" style="2" customWidth="1"/>
    <col min="5638" max="5888" width="9.140625" style="2"/>
    <col min="5889" max="5889" width="26.5703125" style="2" customWidth="1"/>
    <col min="5890" max="5892" width="21.7109375" style="2" customWidth="1"/>
    <col min="5893" max="5893" width="26.5703125" style="2" customWidth="1"/>
    <col min="5894" max="6144" width="9.140625" style="2"/>
    <col min="6145" max="6145" width="26.5703125" style="2" customWidth="1"/>
    <col min="6146" max="6148" width="21.7109375" style="2" customWidth="1"/>
    <col min="6149" max="6149" width="26.5703125" style="2" customWidth="1"/>
    <col min="6150" max="6400" width="9.140625" style="2"/>
    <col min="6401" max="6401" width="26.5703125" style="2" customWidth="1"/>
    <col min="6402" max="6404" width="21.7109375" style="2" customWidth="1"/>
    <col min="6405" max="6405" width="26.5703125" style="2" customWidth="1"/>
    <col min="6406" max="6656" width="9.140625" style="2"/>
    <col min="6657" max="6657" width="26.5703125" style="2" customWidth="1"/>
    <col min="6658" max="6660" width="21.7109375" style="2" customWidth="1"/>
    <col min="6661" max="6661" width="26.5703125" style="2" customWidth="1"/>
    <col min="6662" max="6912" width="9.140625" style="2"/>
    <col min="6913" max="6913" width="26.5703125" style="2" customWidth="1"/>
    <col min="6914" max="6916" width="21.7109375" style="2" customWidth="1"/>
    <col min="6917" max="6917" width="26.5703125" style="2" customWidth="1"/>
    <col min="6918" max="7168" width="9.140625" style="2"/>
    <col min="7169" max="7169" width="26.5703125" style="2" customWidth="1"/>
    <col min="7170" max="7172" width="21.7109375" style="2" customWidth="1"/>
    <col min="7173" max="7173" width="26.5703125" style="2" customWidth="1"/>
    <col min="7174" max="7424" width="9.140625" style="2"/>
    <col min="7425" max="7425" width="26.5703125" style="2" customWidth="1"/>
    <col min="7426" max="7428" width="21.7109375" style="2" customWidth="1"/>
    <col min="7429" max="7429" width="26.5703125" style="2" customWidth="1"/>
    <col min="7430" max="7680" width="9.140625" style="2"/>
    <col min="7681" max="7681" width="26.5703125" style="2" customWidth="1"/>
    <col min="7682" max="7684" width="21.7109375" style="2" customWidth="1"/>
    <col min="7685" max="7685" width="26.5703125" style="2" customWidth="1"/>
    <col min="7686" max="7936" width="9.140625" style="2"/>
    <col min="7937" max="7937" width="26.5703125" style="2" customWidth="1"/>
    <col min="7938" max="7940" width="21.7109375" style="2" customWidth="1"/>
    <col min="7941" max="7941" width="26.5703125" style="2" customWidth="1"/>
    <col min="7942" max="8192" width="9.140625" style="2"/>
    <col min="8193" max="8193" width="26.5703125" style="2" customWidth="1"/>
    <col min="8194" max="8196" width="21.7109375" style="2" customWidth="1"/>
    <col min="8197" max="8197" width="26.5703125" style="2" customWidth="1"/>
    <col min="8198" max="8448" width="9.140625" style="2"/>
    <col min="8449" max="8449" width="26.5703125" style="2" customWidth="1"/>
    <col min="8450" max="8452" width="21.7109375" style="2" customWidth="1"/>
    <col min="8453" max="8453" width="26.5703125" style="2" customWidth="1"/>
    <col min="8454" max="8704" width="9.140625" style="2"/>
    <col min="8705" max="8705" width="26.5703125" style="2" customWidth="1"/>
    <col min="8706" max="8708" width="21.7109375" style="2" customWidth="1"/>
    <col min="8709" max="8709" width="26.5703125" style="2" customWidth="1"/>
    <col min="8710" max="8960" width="9.140625" style="2"/>
    <col min="8961" max="8961" width="26.5703125" style="2" customWidth="1"/>
    <col min="8962" max="8964" width="21.7109375" style="2" customWidth="1"/>
    <col min="8965" max="8965" width="26.5703125" style="2" customWidth="1"/>
    <col min="8966" max="9216" width="9.140625" style="2"/>
    <col min="9217" max="9217" width="26.5703125" style="2" customWidth="1"/>
    <col min="9218" max="9220" width="21.7109375" style="2" customWidth="1"/>
    <col min="9221" max="9221" width="26.5703125" style="2" customWidth="1"/>
    <col min="9222" max="9472" width="9.140625" style="2"/>
    <col min="9473" max="9473" width="26.5703125" style="2" customWidth="1"/>
    <col min="9474" max="9476" width="21.7109375" style="2" customWidth="1"/>
    <col min="9477" max="9477" width="26.5703125" style="2" customWidth="1"/>
    <col min="9478" max="9728" width="9.140625" style="2"/>
    <col min="9729" max="9729" width="26.5703125" style="2" customWidth="1"/>
    <col min="9730" max="9732" width="21.7109375" style="2" customWidth="1"/>
    <col min="9733" max="9733" width="26.5703125" style="2" customWidth="1"/>
    <col min="9734" max="9984" width="9.140625" style="2"/>
    <col min="9985" max="9985" width="26.5703125" style="2" customWidth="1"/>
    <col min="9986" max="9988" width="21.7109375" style="2" customWidth="1"/>
    <col min="9989" max="9989" width="26.5703125" style="2" customWidth="1"/>
    <col min="9990" max="10240" width="9.140625" style="2"/>
    <col min="10241" max="10241" width="26.5703125" style="2" customWidth="1"/>
    <col min="10242" max="10244" width="21.7109375" style="2" customWidth="1"/>
    <col min="10245" max="10245" width="26.5703125" style="2" customWidth="1"/>
    <col min="10246" max="10496" width="9.140625" style="2"/>
    <col min="10497" max="10497" width="26.5703125" style="2" customWidth="1"/>
    <col min="10498" max="10500" width="21.7109375" style="2" customWidth="1"/>
    <col min="10501" max="10501" width="26.5703125" style="2" customWidth="1"/>
    <col min="10502" max="10752" width="9.140625" style="2"/>
    <col min="10753" max="10753" width="26.5703125" style="2" customWidth="1"/>
    <col min="10754" max="10756" width="21.7109375" style="2" customWidth="1"/>
    <col min="10757" max="10757" width="26.5703125" style="2" customWidth="1"/>
    <col min="10758" max="11008" width="9.140625" style="2"/>
    <col min="11009" max="11009" width="26.5703125" style="2" customWidth="1"/>
    <col min="11010" max="11012" width="21.7109375" style="2" customWidth="1"/>
    <col min="11013" max="11013" width="26.5703125" style="2" customWidth="1"/>
    <col min="11014" max="11264" width="9.140625" style="2"/>
    <col min="11265" max="11265" width="26.5703125" style="2" customWidth="1"/>
    <col min="11266" max="11268" width="21.7109375" style="2" customWidth="1"/>
    <col min="11269" max="11269" width="26.5703125" style="2" customWidth="1"/>
    <col min="11270" max="11520" width="9.140625" style="2"/>
    <col min="11521" max="11521" width="26.5703125" style="2" customWidth="1"/>
    <col min="11522" max="11524" width="21.7109375" style="2" customWidth="1"/>
    <col min="11525" max="11525" width="26.5703125" style="2" customWidth="1"/>
    <col min="11526" max="11776" width="9.140625" style="2"/>
    <col min="11777" max="11777" width="26.5703125" style="2" customWidth="1"/>
    <col min="11778" max="11780" width="21.7109375" style="2" customWidth="1"/>
    <col min="11781" max="11781" width="26.5703125" style="2" customWidth="1"/>
    <col min="11782" max="12032" width="9.140625" style="2"/>
    <col min="12033" max="12033" width="26.5703125" style="2" customWidth="1"/>
    <col min="12034" max="12036" width="21.7109375" style="2" customWidth="1"/>
    <col min="12037" max="12037" width="26.5703125" style="2" customWidth="1"/>
    <col min="12038" max="12288" width="9.140625" style="2"/>
    <col min="12289" max="12289" width="26.5703125" style="2" customWidth="1"/>
    <col min="12290" max="12292" width="21.7109375" style="2" customWidth="1"/>
    <col min="12293" max="12293" width="26.5703125" style="2" customWidth="1"/>
    <col min="12294" max="12544" width="9.140625" style="2"/>
    <col min="12545" max="12545" width="26.5703125" style="2" customWidth="1"/>
    <col min="12546" max="12548" width="21.7109375" style="2" customWidth="1"/>
    <col min="12549" max="12549" width="26.5703125" style="2" customWidth="1"/>
    <col min="12550" max="12800" width="9.140625" style="2"/>
    <col min="12801" max="12801" width="26.5703125" style="2" customWidth="1"/>
    <col min="12802" max="12804" width="21.7109375" style="2" customWidth="1"/>
    <col min="12805" max="12805" width="26.5703125" style="2" customWidth="1"/>
    <col min="12806" max="13056" width="9.140625" style="2"/>
    <col min="13057" max="13057" width="26.5703125" style="2" customWidth="1"/>
    <col min="13058" max="13060" width="21.7109375" style="2" customWidth="1"/>
    <col min="13061" max="13061" width="26.5703125" style="2" customWidth="1"/>
    <col min="13062" max="13312" width="9.140625" style="2"/>
    <col min="13313" max="13313" width="26.5703125" style="2" customWidth="1"/>
    <col min="13314" max="13316" width="21.7109375" style="2" customWidth="1"/>
    <col min="13317" max="13317" width="26.5703125" style="2" customWidth="1"/>
    <col min="13318" max="13568" width="9.140625" style="2"/>
    <col min="13569" max="13569" width="26.5703125" style="2" customWidth="1"/>
    <col min="13570" max="13572" width="21.7109375" style="2" customWidth="1"/>
    <col min="13573" max="13573" width="26.5703125" style="2" customWidth="1"/>
    <col min="13574" max="13824" width="9.140625" style="2"/>
    <col min="13825" max="13825" width="26.5703125" style="2" customWidth="1"/>
    <col min="13826" max="13828" width="21.7109375" style="2" customWidth="1"/>
    <col min="13829" max="13829" width="26.5703125" style="2" customWidth="1"/>
    <col min="13830" max="14080" width="9.140625" style="2"/>
    <col min="14081" max="14081" width="26.5703125" style="2" customWidth="1"/>
    <col min="14082" max="14084" width="21.7109375" style="2" customWidth="1"/>
    <col min="14085" max="14085" width="26.5703125" style="2" customWidth="1"/>
    <col min="14086" max="14336" width="9.140625" style="2"/>
    <col min="14337" max="14337" width="26.5703125" style="2" customWidth="1"/>
    <col min="14338" max="14340" width="21.7109375" style="2" customWidth="1"/>
    <col min="14341" max="14341" width="26.5703125" style="2" customWidth="1"/>
    <col min="14342" max="14592" width="9.140625" style="2"/>
    <col min="14593" max="14593" width="26.5703125" style="2" customWidth="1"/>
    <col min="14594" max="14596" width="21.7109375" style="2" customWidth="1"/>
    <col min="14597" max="14597" width="26.5703125" style="2" customWidth="1"/>
    <col min="14598" max="14848" width="9.140625" style="2"/>
    <col min="14849" max="14849" width="26.5703125" style="2" customWidth="1"/>
    <col min="14850" max="14852" width="21.7109375" style="2" customWidth="1"/>
    <col min="14853" max="14853" width="26.5703125" style="2" customWidth="1"/>
    <col min="14854" max="15104" width="9.140625" style="2"/>
    <col min="15105" max="15105" width="26.5703125" style="2" customWidth="1"/>
    <col min="15106" max="15108" width="21.7109375" style="2" customWidth="1"/>
    <col min="15109" max="15109" width="26.5703125" style="2" customWidth="1"/>
    <col min="15110" max="15360" width="9.140625" style="2"/>
    <col min="15361" max="15361" width="26.5703125" style="2" customWidth="1"/>
    <col min="15362" max="15364" width="21.7109375" style="2" customWidth="1"/>
    <col min="15365" max="15365" width="26.5703125" style="2" customWidth="1"/>
    <col min="15366" max="15616" width="9.140625" style="2"/>
    <col min="15617" max="15617" width="26.5703125" style="2" customWidth="1"/>
    <col min="15618" max="15620" width="21.7109375" style="2" customWidth="1"/>
    <col min="15621" max="15621" width="26.5703125" style="2" customWidth="1"/>
    <col min="15622" max="15872" width="9.140625" style="2"/>
    <col min="15873" max="15873" width="26.5703125" style="2" customWidth="1"/>
    <col min="15874" max="15876" width="21.7109375" style="2" customWidth="1"/>
    <col min="15877" max="15877" width="26.5703125" style="2" customWidth="1"/>
    <col min="15878" max="16128" width="9.140625" style="2"/>
    <col min="16129" max="16129" width="26.5703125" style="2" customWidth="1"/>
    <col min="16130" max="16132" width="21.7109375" style="2" customWidth="1"/>
    <col min="16133" max="16133" width="26.5703125" style="2" customWidth="1"/>
    <col min="16134" max="16384" width="9.140625" style="2"/>
  </cols>
  <sheetData>
    <row r="1" spans="1:5" s="34" customFormat="1" ht="20.25" x14ac:dyDescent="0.2">
      <c r="A1" s="1146" t="s">
        <v>238</v>
      </c>
      <c r="B1" s="1146"/>
      <c r="C1" s="1146"/>
      <c r="D1" s="1146"/>
      <c r="E1" s="1146"/>
    </row>
    <row r="2" spans="1:5" s="36" customFormat="1" ht="15.75" x14ac:dyDescent="0.2">
      <c r="A2" s="1147" t="s">
        <v>239</v>
      </c>
      <c r="B2" s="1147"/>
      <c r="C2" s="1147"/>
      <c r="D2" s="1147"/>
      <c r="E2" s="1147"/>
    </row>
    <row r="3" spans="1:5" s="36" customFormat="1" ht="22.5" customHeight="1" x14ac:dyDescent="0.2">
      <c r="A3" s="1147" t="s">
        <v>1124</v>
      </c>
      <c r="B3" s="1147"/>
      <c r="C3" s="1147"/>
      <c r="D3" s="1147"/>
      <c r="E3" s="1147"/>
    </row>
    <row r="4" spans="1:5" ht="15.75" x14ac:dyDescent="0.2">
      <c r="A4" s="806" t="s">
        <v>168</v>
      </c>
      <c r="B4" s="821"/>
      <c r="C4" s="822"/>
      <c r="D4" s="822"/>
      <c r="E4" s="823" t="s">
        <v>45</v>
      </c>
    </row>
    <row r="5" spans="1:5" s="22" customFormat="1" ht="50.1" customHeight="1" x14ac:dyDescent="0.2">
      <c r="A5" s="716" t="s">
        <v>183</v>
      </c>
      <c r="B5" s="717" t="s">
        <v>973</v>
      </c>
      <c r="C5" s="793" t="s">
        <v>971</v>
      </c>
      <c r="D5" s="793" t="s">
        <v>972</v>
      </c>
      <c r="E5" s="718" t="s">
        <v>189</v>
      </c>
    </row>
    <row r="6" spans="1:5" ht="24.95" customHeight="1" thickBot="1" x14ac:dyDescent="0.25">
      <c r="A6" s="719">
        <v>2005</v>
      </c>
      <c r="B6" s="720">
        <v>11856</v>
      </c>
      <c r="C6" s="720">
        <v>1545</v>
      </c>
      <c r="D6" s="720">
        <v>13401</v>
      </c>
      <c r="E6" s="721">
        <v>2005</v>
      </c>
    </row>
    <row r="7" spans="1:5" ht="24.95" customHeight="1" thickTop="1" thickBot="1" x14ac:dyDescent="0.25">
      <c r="A7" s="308">
        <v>2006</v>
      </c>
      <c r="B7" s="504">
        <v>12370</v>
      </c>
      <c r="C7" s="504">
        <v>1750</v>
      </c>
      <c r="D7" s="504">
        <v>14120</v>
      </c>
      <c r="E7" s="475">
        <v>2006</v>
      </c>
    </row>
    <row r="8" spans="1:5" ht="24.95" customHeight="1" thickTop="1" thickBot="1" x14ac:dyDescent="0.25">
      <c r="A8" s="309">
        <v>2007</v>
      </c>
      <c r="B8" s="505">
        <v>13905</v>
      </c>
      <c r="C8" s="505">
        <v>1776</v>
      </c>
      <c r="D8" s="505">
        <v>15681</v>
      </c>
      <c r="E8" s="476">
        <v>2007</v>
      </c>
    </row>
    <row r="9" spans="1:5" ht="24.95" customHeight="1" thickTop="1" thickBot="1" x14ac:dyDescent="0.25">
      <c r="A9" s="308">
        <v>2008</v>
      </c>
      <c r="B9" s="504">
        <v>15268</v>
      </c>
      <c r="C9" s="504">
        <v>1942</v>
      </c>
      <c r="D9" s="504">
        <v>17210</v>
      </c>
      <c r="E9" s="475">
        <v>2008</v>
      </c>
    </row>
    <row r="10" spans="1:5" ht="24.95" customHeight="1" thickTop="1" thickBot="1" x14ac:dyDescent="0.25">
      <c r="A10" s="309">
        <v>2009</v>
      </c>
      <c r="B10" s="505">
        <v>16343</v>
      </c>
      <c r="C10" s="505">
        <v>2008</v>
      </c>
      <c r="D10" s="505">
        <v>18351</v>
      </c>
      <c r="E10" s="476">
        <v>2009</v>
      </c>
    </row>
    <row r="11" spans="1:5" ht="24.95" customHeight="1" thickTop="1" thickBot="1" x14ac:dyDescent="0.25">
      <c r="A11" s="308">
        <v>2010</v>
      </c>
      <c r="B11" s="504">
        <v>17534</v>
      </c>
      <c r="C11" s="504">
        <v>1970</v>
      </c>
      <c r="D11" s="504">
        <v>19504</v>
      </c>
      <c r="E11" s="475">
        <v>2010</v>
      </c>
    </row>
    <row r="12" spans="1:5" ht="24.95" customHeight="1" thickTop="1" thickBot="1" x14ac:dyDescent="0.25">
      <c r="A12" s="309">
        <v>2011</v>
      </c>
      <c r="B12" s="505">
        <v>18674</v>
      </c>
      <c r="C12" s="505">
        <v>1949</v>
      </c>
      <c r="D12" s="505">
        <v>20623</v>
      </c>
      <c r="E12" s="476">
        <v>2011</v>
      </c>
    </row>
    <row r="13" spans="1:5" ht="24.95" customHeight="1" thickTop="1" thickBot="1" x14ac:dyDescent="0.25">
      <c r="A13" s="308">
        <v>2012</v>
      </c>
      <c r="B13" s="504">
        <v>19392</v>
      </c>
      <c r="C13" s="504">
        <v>2031</v>
      </c>
      <c r="D13" s="504">
        <v>21423</v>
      </c>
      <c r="E13" s="475">
        <v>2012</v>
      </c>
    </row>
    <row r="14" spans="1:5" ht="24.95" customHeight="1" thickTop="1" thickBot="1" x14ac:dyDescent="0.25">
      <c r="A14" s="309">
        <v>2013</v>
      </c>
      <c r="B14" s="505">
        <v>21575</v>
      </c>
      <c r="C14" s="505">
        <v>2133</v>
      </c>
      <c r="D14" s="505">
        <v>23708</v>
      </c>
      <c r="E14" s="476">
        <v>2013</v>
      </c>
    </row>
    <row r="15" spans="1:5" ht="24.95" customHeight="1" thickTop="1" x14ac:dyDescent="0.2">
      <c r="A15" s="310">
        <v>2014</v>
      </c>
      <c r="B15" s="506">
        <v>23077</v>
      </c>
      <c r="C15" s="506">
        <v>2366</v>
      </c>
      <c r="D15" s="506">
        <v>25443</v>
      </c>
      <c r="E15" s="477">
        <v>2014</v>
      </c>
    </row>
    <row r="16" spans="1:5" x14ac:dyDescent="0.2">
      <c r="A16" s="23"/>
      <c r="B16" s="23"/>
      <c r="C16" s="23"/>
      <c r="D16" s="23"/>
      <c r="E16" s="23"/>
    </row>
  </sheetData>
  <mergeCells count="3">
    <mergeCell ref="A1:E1"/>
    <mergeCell ref="A2:E2"/>
    <mergeCell ref="A3:E3"/>
  </mergeCells>
  <printOptions horizontalCentered="1" verticalCentered="1"/>
  <pageMargins left="0.74803149606299213" right="0.74803149606299213" top="0.78740157480314965" bottom="0.98425196850393704" header="0.51181102362204722" footer="0.51181102362204722"/>
  <pageSetup paperSize="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8"/>
  <sheetViews>
    <sheetView view="pageBreakPreview" zoomScaleNormal="100" zoomScaleSheetLayoutView="100" workbookViewId="0">
      <selection activeCell="F10" sqref="F10"/>
    </sheetView>
  </sheetViews>
  <sheetFormatPr defaultRowHeight="15" x14ac:dyDescent="0.2"/>
  <cols>
    <col min="1" max="1" width="28.140625" style="102" customWidth="1"/>
    <col min="2" max="10" width="7.7109375" style="102" customWidth="1"/>
    <col min="11" max="11" width="25.7109375" style="102" customWidth="1"/>
    <col min="12" max="256" width="9.140625" style="101"/>
    <col min="257" max="257" width="25.7109375" style="101" customWidth="1"/>
    <col min="258" max="266" width="7.7109375" style="101" customWidth="1"/>
    <col min="267" max="267" width="25.7109375" style="101" customWidth="1"/>
    <col min="268" max="512" width="9.140625" style="101"/>
    <col min="513" max="513" width="25.7109375" style="101" customWidth="1"/>
    <col min="514" max="522" width="7.7109375" style="101" customWidth="1"/>
    <col min="523" max="523" width="25.7109375" style="101" customWidth="1"/>
    <col min="524" max="768" width="9.140625" style="101"/>
    <col min="769" max="769" width="25.7109375" style="101" customWidth="1"/>
    <col min="770" max="778" width="7.7109375" style="101" customWidth="1"/>
    <col min="779" max="779" width="25.7109375" style="101" customWidth="1"/>
    <col min="780" max="1024" width="9.140625" style="101"/>
    <col min="1025" max="1025" width="25.7109375" style="101" customWidth="1"/>
    <col min="1026" max="1034" width="7.7109375" style="101" customWidth="1"/>
    <col min="1035" max="1035" width="25.7109375" style="101" customWidth="1"/>
    <col min="1036" max="1280" width="9.140625" style="101"/>
    <col min="1281" max="1281" width="25.7109375" style="101" customWidth="1"/>
    <col min="1282" max="1290" width="7.7109375" style="101" customWidth="1"/>
    <col min="1291" max="1291" width="25.7109375" style="101" customWidth="1"/>
    <col min="1292" max="1536" width="9.140625" style="101"/>
    <col min="1537" max="1537" width="25.7109375" style="101" customWidth="1"/>
    <col min="1538" max="1546" width="7.7109375" style="101" customWidth="1"/>
    <col min="1547" max="1547" width="25.7109375" style="101" customWidth="1"/>
    <col min="1548" max="1792" width="9.140625" style="101"/>
    <col min="1793" max="1793" width="25.7109375" style="101" customWidth="1"/>
    <col min="1794" max="1802" width="7.7109375" style="101" customWidth="1"/>
    <col min="1803" max="1803" width="25.7109375" style="101" customWidth="1"/>
    <col min="1804" max="2048" width="9.140625" style="101"/>
    <col min="2049" max="2049" width="25.7109375" style="101" customWidth="1"/>
    <col min="2050" max="2058" width="7.7109375" style="101" customWidth="1"/>
    <col min="2059" max="2059" width="25.7109375" style="101" customWidth="1"/>
    <col min="2060" max="2304" width="9.140625" style="101"/>
    <col min="2305" max="2305" width="25.7109375" style="101" customWidth="1"/>
    <col min="2306" max="2314" width="7.7109375" style="101" customWidth="1"/>
    <col min="2315" max="2315" width="25.7109375" style="101" customWidth="1"/>
    <col min="2316" max="2560" width="9.140625" style="101"/>
    <col min="2561" max="2561" width="25.7109375" style="101" customWidth="1"/>
    <col min="2562" max="2570" width="7.7109375" style="101" customWidth="1"/>
    <col min="2571" max="2571" width="25.7109375" style="101" customWidth="1"/>
    <col min="2572" max="2816" width="9.140625" style="101"/>
    <col min="2817" max="2817" width="25.7109375" style="101" customWidth="1"/>
    <col min="2818" max="2826" width="7.7109375" style="101" customWidth="1"/>
    <col min="2827" max="2827" width="25.7109375" style="101" customWidth="1"/>
    <col min="2828" max="3072" width="9.140625" style="101"/>
    <col min="3073" max="3073" width="25.7109375" style="101" customWidth="1"/>
    <col min="3074" max="3082" width="7.7109375" style="101" customWidth="1"/>
    <col min="3083" max="3083" width="25.7109375" style="101" customWidth="1"/>
    <col min="3084" max="3328" width="9.140625" style="101"/>
    <col min="3329" max="3329" width="25.7109375" style="101" customWidth="1"/>
    <col min="3330" max="3338" width="7.7109375" style="101" customWidth="1"/>
    <col min="3339" max="3339" width="25.7109375" style="101" customWidth="1"/>
    <col min="3340" max="3584" width="9.140625" style="101"/>
    <col min="3585" max="3585" width="25.7109375" style="101" customWidth="1"/>
    <col min="3586" max="3594" width="7.7109375" style="101" customWidth="1"/>
    <col min="3595" max="3595" width="25.7109375" style="101" customWidth="1"/>
    <col min="3596" max="3840" width="9.140625" style="101"/>
    <col min="3841" max="3841" width="25.7109375" style="101" customWidth="1"/>
    <col min="3842" max="3850" width="7.7109375" style="101" customWidth="1"/>
    <col min="3851" max="3851" width="25.7109375" style="101" customWidth="1"/>
    <col min="3852" max="4096" width="9.140625" style="101"/>
    <col min="4097" max="4097" width="25.7109375" style="101" customWidth="1"/>
    <col min="4098" max="4106" width="7.7109375" style="101" customWidth="1"/>
    <col min="4107" max="4107" width="25.7109375" style="101" customWidth="1"/>
    <col min="4108" max="4352" width="9.140625" style="101"/>
    <col min="4353" max="4353" width="25.7109375" style="101" customWidth="1"/>
    <col min="4354" max="4362" width="7.7109375" style="101" customWidth="1"/>
    <col min="4363" max="4363" width="25.7109375" style="101" customWidth="1"/>
    <col min="4364" max="4608" width="9.140625" style="101"/>
    <col min="4609" max="4609" width="25.7109375" style="101" customWidth="1"/>
    <col min="4610" max="4618" width="7.7109375" style="101" customWidth="1"/>
    <col min="4619" max="4619" width="25.7109375" style="101" customWidth="1"/>
    <col min="4620" max="4864" width="9.140625" style="101"/>
    <col min="4865" max="4865" width="25.7109375" style="101" customWidth="1"/>
    <col min="4866" max="4874" width="7.7109375" style="101" customWidth="1"/>
    <col min="4875" max="4875" width="25.7109375" style="101" customWidth="1"/>
    <col min="4876" max="5120" width="9.140625" style="101"/>
    <col min="5121" max="5121" width="25.7109375" style="101" customWidth="1"/>
    <col min="5122" max="5130" width="7.7109375" style="101" customWidth="1"/>
    <col min="5131" max="5131" width="25.7109375" style="101" customWidth="1"/>
    <col min="5132" max="5376" width="9.140625" style="101"/>
    <col min="5377" max="5377" width="25.7109375" style="101" customWidth="1"/>
    <col min="5378" max="5386" width="7.7109375" style="101" customWidth="1"/>
    <col min="5387" max="5387" width="25.7109375" style="101" customWidth="1"/>
    <col min="5388" max="5632" width="9.140625" style="101"/>
    <col min="5633" max="5633" width="25.7109375" style="101" customWidth="1"/>
    <col min="5634" max="5642" width="7.7109375" style="101" customWidth="1"/>
    <col min="5643" max="5643" width="25.7109375" style="101" customWidth="1"/>
    <col min="5644" max="5888" width="9.140625" style="101"/>
    <col min="5889" max="5889" width="25.7109375" style="101" customWidth="1"/>
    <col min="5890" max="5898" width="7.7109375" style="101" customWidth="1"/>
    <col min="5899" max="5899" width="25.7109375" style="101" customWidth="1"/>
    <col min="5900" max="6144" width="9.140625" style="101"/>
    <col min="6145" max="6145" width="25.7109375" style="101" customWidth="1"/>
    <col min="6146" max="6154" width="7.7109375" style="101" customWidth="1"/>
    <col min="6155" max="6155" width="25.7109375" style="101" customWidth="1"/>
    <col min="6156" max="6400" width="9.140625" style="101"/>
    <col min="6401" max="6401" width="25.7109375" style="101" customWidth="1"/>
    <col min="6402" max="6410" width="7.7109375" style="101" customWidth="1"/>
    <col min="6411" max="6411" width="25.7109375" style="101" customWidth="1"/>
    <col min="6412" max="6656" width="9.140625" style="101"/>
    <col min="6657" max="6657" width="25.7109375" style="101" customWidth="1"/>
    <col min="6658" max="6666" width="7.7109375" style="101" customWidth="1"/>
    <col min="6667" max="6667" width="25.7109375" style="101" customWidth="1"/>
    <col min="6668" max="6912" width="9.140625" style="101"/>
    <col min="6913" max="6913" width="25.7109375" style="101" customWidth="1"/>
    <col min="6914" max="6922" width="7.7109375" style="101" customWidth="1"/>
    <col min="6923" max="6923" width="25.7109375" style="101" customWidth="1"/>
    <col min="6924" max="7168" width="9.140625" style="101"/>
    <col min="7169" max="7169" width="25.7109375" style="101" customWidth="1"/>
    <col min="7170" max="7178" width="7.7109375" style="101" customWidth="1"/>
    <col min="7179" max="7179" width="25.7109375" style="101" customWidth="1"/>
    <col min="7180" max="7424" width="9.140625" style="101"/>
    <col min="7425" max="7425" width="25.7109375" style="101" customWidth="1"/>
    <col min="7426" max="7434" width="7.7109375" style="101" customWidth="1"/>
    <col min="7435" max="7435" width="25.7109375" style="101" customWidth="1"/>
    <col min="7436" max="7680" width="9.140625" style="101"/>
    <col min="7681" max="7681" width="25.7109375" style="101" customWidth="1"/>
    <col min="7682" max="7690" width="7.7109375" style="101" customWidth="1"/>
    <col min="7691" max="7691" width="25.7109375" style="101" customWidth="1"/>
    <col min="7692" max="7936" width="9.140625" style="101"/>
    <col min="7937" max="7937" width="25.7109375" style="101" customWidth="1"/>
    <col min="7938" max="7946" width="7.7109375" style="101" customWidth="1"/>
    <col min="7947" max="7947" width="25.7109375" style="101" customWidth="1"/>
    <col min="7948" max="8192" width="9.140625" style="101"/>
    <col min="8193" max="8193" width="25.7109375" style="101" customWidth="1"/>
    <col min="8194" max="8202" width="7.7109375" style="101" customWidth="1"/>
    <col min="8203" max="8203" width="25.7109375" style="101" customWidth="1"/>
    <col min="8204" max="8448" width="9.140625" style="101"/>
    <col min="8449" max="8449" width="25.7109375" style="101" customWidth="1"/>
    <col min="8450" max="8458" width="7.7109375" style="101" customWidth="1"/>
    <col min="8459" max="8459" width="25.7109375" style="101" customWidth="1"/>
    <col min="8460" max="8704" width="9.140625" style="101"/>
    <col min="8705" max="8705" width="25.7109375" style="101" customWidth="1"/>
    <col min="8706" max="8714" width="7.7109375" style="101" customWidth="1"/>
    <col min="8715" max="8715" width="25.7109375" style="101" customWidth="1"/>
    <col min="8716" max="8960" width="9.140625" style="101"/>
    <col min="8961" max="8961" width="25.7109375" style="101" customWidth="1"/>
    <col min="8962" max="8970" width="7.7109375" style="101" customWidth="1"/>
    <col min="8971" max="8971" width="25.7109375" style="101" customWidth="1"/>
    <col min="8972" max="9216" width="9.140625" style="101"/>
    <col min="9217" max="9217" width="25.7109375" style="101" customWidth="1"/>
    <col min="9218" max="9226" width="7.7109375" style="101" customWidth="1"/>
    <col min="9227" max="9227" width="25.7109375" style="101" customWidth="1"/>
    <col min="9228" max="9472" width="9.140625" style="101"/>
    <col min="9473" max="9473" width="25.7109375" style="101" customWidth="1"/>
    <col min="9474" max="9482" width="7.7109375" style="101" customWidth="1"/>
    <col min="9483" max="9483" width="25.7109375" style="101" customWidth="1"/>
    <col min="9484" max="9728" width="9.140625" style="101"/>
    <col min="9729" max="9729" width="25.7109375" style="101" customWidth="1"/>
    <col min="9730" max="9738" width="7.7109375" style="101" customWidth="1"/>
    <col min="9739" max="9739" width="25.7109375" style="101" customWidth="1"/>
    <col min="9740" max="9984" width="9.140625" style="101"/>
    <col min="9985" max="9985" width="25.7109375" style="101" customWidth="1"/>
    <col min="9986" max="9994" width="7.7109375" style="101" customWidth="1"/>
    <col min="9995" max="9995" width="25.7109375" style="101" customWidth="1"/>
    <col min="9996" max="10240" width="9.140625" style="101"/>
    <col min="10241" max="10241" width="25.7109375" style="101" customWidth="1"/>
    <col min="10242" max="10250" width="7.7109375" style="101" customWidth="1"/>
    <col min="10251" max="10251" width="25.7109375" style="101" customWidth="1"/>
    <col min="10252" max="10496" width="9.140625" style="101"/>
    <col min="10497" max="10497" width="25.7109375" style="101" customWidth="1"/>
    <col min="10498" max="10506" width="7.7109375" style="101" customWidth="1"/>
    <col min="10507" max="10507" width="25.7109375" style="101" customWidth="1"/>
    <col min="10508" max="10752" width="9.140625" style="101"/>
    <col min="10753" max="10753" width="25.7109375" style="101" customWidth="1"/>
    <col min="10754" max="10762" width="7.7109375" style="101" customWidth="1"/>
    <col min="10763" max="10763" width="25.7109375" style="101" customWidth="1"/>
    <col min="10764" max="11008" width="9.140625" style="101"/>
    <col min="11009" max="11009" width="25.7109375" style="101" customWidth="1"/>
    <col min="11010" max="11018" width="7.7109375" style="101" customWidth="1"/>
    <col min="11019" max="11019" width="25.7109375" style="101" customWidth="1"/>
    <col min="11020" max="11264" width="9.140625" style="101"/>
    <col min="11265" max="11265" width="25.7109375" style="101" customWidth="1"/>
    <col min="11266" max="11274" width="7.7109375" style="101" customWidth="1"/>
    <col min="11275" max="11275" width="25.7109375" style="101" customWidth="1"/>
    <col min="11276" max="11520" width="9.140625" style="101"/>
    <col min="11521" max="11521" width="25.7109375" style="101" customWidth="1"/>
    <col min="11522" max="11530" width="7.7109375" style="101" customWidth="1"/>
    <col min="11531" max="11531" width="25.7109375" style="101" customWidth="1"/>
    <col min="11532" max="11776" width="9.140625" style="101"/>
    <col min="11777" max="11777" width="25.7109375" style="101" customWidth="1"/>
    <col min="11778" max="11786" width="7.7109375" style="101" customWidth="1"/>
    <col min="11787" max="11787" width="25.7109375" style="101" customWidth="1"/>
    <col min="11788" max="12032" width="9.140625" style="101"/>
    <col min="12033" max="12033" width="25.7109375" style="101" customWidth="1"/>
    <col min="12034" max="12042" width="7.7109375" style="101" customWidth="1"/>
    <col min="12043" max="12043" width="25.7109375" style="101" customWidth="1"/>
    <col min="12044" max="12288" width="9.140625" style="101"/>
    <col min="12289" max="12289" width="25.7109375" style="101" customWidth="1"/>
    <col min="12290" max="12298" width="7.7109375" style="101" customWidth="1"/>
    <col min="12299" max="12299" width="25.7109375" style="101" customWidth="1"/>
    <col min="12300" max="12544" width="9.140625" style="101"/>
    <col min="12545" max="12545" width="25.7109375" style="101" customWidth="1"/>
    <col min="12546" max="12554" width="7.7109375" style="101" customWidth="1"/>
    <col min="12555" max="12555" width="25.7109375" style="101" customWidth="1"/>
    <col min="12556" max="12800" width="9.140625" style="101"/>
    <col min="12801" max="12801" width="25.7109375" style="101" customWidth="1"/>
    <col min="12802" max="12810" width="7.7109375" style="101" customWidth="1"/>
    <col min="12811" max="12811" width="25.7109375" style="101" customWidth="1"/>
    <col min="12812" max="13056" width="9.140625" style="101"/>
    <col min="13057" max="13057" width="25.7109375" style="101" customWidth="1"/>
    <col min="13058" max="13066" width="7.7109375" style="101" customWidth="1"/>
    <col min="13067" max="13067" width="25.7109375" style="101" customWidth="1"/>
    <col min="13068" max="13312" width="9.140625" style="101"/>
    <col min="13313" max="13313" width="25.7109375" style="101" customWidth="1"/>
    <col min="13314" max="13322" width="7.7109375" style="101" customWidth="1"/>
    <col min="13323" max="13323" width="25.7109375" style="101" customWidth="1"/>
    <col min="13324" max="13568" width="9.140625" style="101"/>
    <col min="13569" max="13569" width="25.7109375" style="101" customWidth="1"/>
    <col min="13570" max="13578" width="7.7109375" style="101" customWidth="1"/>
    <col min="13579" max="13579" width="25.7109375" style="101" customWidth="1"/>
    <col min="13580" max="13824" width="9.140625" style="101"/>
    <col min="13825" max="13825" width="25.7109375" style="101" customWidth="1"/>
    <col min="13826" max="13834" width="7.7109375" style="101" customWidth="1"/>
    <col min="13835" max="13835" width="25.7109375" style="101" customWidth="1"/>
    <col min="13836" max="14080" width="9.140625" style="101"/>
    <col min="14081" max="14081" width="25.7109375" style="101" customWidth="1"/>
    <col min="14082" max="14090" width="7.7109375" style="101" customWidth="1"/>
    <col min="14091" max="14091" width="25.7109375" style="101" customWidth="1"/>
    <col min="14092" max="14336" width="9.140625" style="101"/>
    <col min="14337" max="14337" width="25.7109375" style="101" customWidth="1"/>
    <col min="14338" max="14346" width="7.7109375" style="101" customWidth="1"/>
    <col min="14347" max="14347" width="25.7109375" style="101" customWidth="1"/>
    <col min="14348" max="14592" width="9.140625" style="101"/>
    <col min="14593" max="14593" width="25.7109375" style="101" customWidth="1"/>
    <col min="14594" max="14602" width="7.7109375" style="101" customWidth="1"/>
    <col min="14603" max="14603" width="25.7109375" style="101" customWidth="1"/>
    <col min="14604" max="14848" width="9.140625" style="101"/>
    <col min="14849" max="14849" width="25.7109375" style="101" customWidth="1"/>
    <col min="14850" max="14858" width="7.7109375" style="101" customWidth="1"/>
    <col min="14859" max="14859" width="25.7109375" style="101" customWidth="1"/>
    <col min="14860" max="15104" width="9.140625" style="101"/>
    <col min="15105" max="15105" width="25.7109375" style="101" customWidth="1"/>
    <col min="15106" max="15114" width="7.7109375" style="101" customWidth="1"/>
    <col min="15115" max="15115" width="25.7109375" style="101" customWidth="1"/>
    <col min="15116" max="15360" width="9.140625" style="101"/>
    <col min="15361" max="15361" width="25.7109375" style="101" customWidth="1"/>
    <col min="15362" max="15370" width="7.7109375" style="101" customWidth="1"/>
    <col min="15371" max="15371" width="25.7109375" style="101" customWidth="1"/>
    <col min="15372" max="15616" width="9.140625" style="101"/>
    <col min="15617" max="15617" width="25.7109375" style="101" customWidth="1"/>
    <col min="15618" max="15626" width="7.7109375" style="101" customWidth="1"/>
    <col min="15627" max="15627" width="25.7109375" style="101" customWidth="1"/>
    <col min="15628" max="15872" width="9.140625" style="101"/>
    <col min="15873" max="15873" width="25.7109375" style="101" customWidth="1"/>
    <col min="15874" max="15882" width="7.7109375" style="101" customWidth="1"/>
    <col min="15883" max="15883" width="25.7109375" style="101" customWidth="1"/>
    <col min="15884" max="16128" width="9.140625" style="101"/>
    <col min="16129" max="16129" width="25.7109375" style="101" customWidth="1"/>
    <col min="16130" max="16138" width="7.7109375" style="101" customWidth="1"/>
    <col min="16139" max="16139" width="25.7109375" style="101" customWidth="1"/>
    <col min="16140" max="16384" width="9.140625" style="101"/>
  </cols>
  <sheetData>
    <row r="1" spans="1:11" ht="20.25" x14ac:dyDescent="0.2">
      <c r="A1" s="1114" t="s">
        <v>974</v>
      </c>
      <c r="B1" s="1114"/>
      <c r="C1" s="1114"/>
      <c r="D1" s="1114"/>
      <c r="E1" s="1114"/>
      <c r="F1" s="1114"/>
      <c r="G1" s="1114"/>
      <c r="H1" s="1114"/>
      <c r="I1" s="1114"/>
      <c r="J1" s="1114"/>
      <c r="K1" s="1114"/>
    </row>
    <row r="2" spans="1:11" ht="15.75" x14ac:dyDescent="0.2">
      <c r="A2" s="1116" t="s">
        <v>979</v>
      </c>
      <c r="B2" s="1116"/>
      <c r="C2" s="1116"/>
      <c r="D2" s="1116"/>
      <c r="E2" s="1116"/>
      <c r="F2" s="1116"/>
      <c r="G2" s="1116"/>
      <c r="H2" s="1116"/>
      <c r="I2" s="1116"/>
      <c r="J2" s="1116"/>
      <c r="K2" s="1116"/>
    </row>
    <row r="3" spans="1:11" ht="25.5" customHeight="1" x14ac:dyDescent="0.2">
      <c r="A3" s="1116" t="s">
        <v>806</v>
      </c>
      <c r="B3" s="1116"/>
      <c r="C3" s="1116"/>
      <c r="D3" s="1116"/>
      <c r="E3" s="1116"/>
      <c r="F3" s="1116"/>
      <c r="G3" s="1116"/>
      <c r="H3" s="1116"/>
      <c r="I3" s="1116"/>
      <c r="J3" s="1116"/>
      <c r="K3" s="1116"/>
    </row>
    <row r="4" spans="1:11" ht="15.75" x14ac:dyDescent="0.2">
      <c r="A4" s="820" t="s">
        <v>181</v>
      </c>
      <c r="B4" s="817"/>
      <c r="C4" s="817"/>
      <c r="D4" s="817"/>
      <c r="E4" s="817"/>
      <c r="F4" s="817"/>
      <c r="G4" s="817"/>
      <c r="H4" s="817"/>
      <c r="I4" s="817"/>
      <c r="J4" s="817"/>
      <c r="K4" s="818" t="s">
        <v>182</v>
      </c>
    </row>
    <row r="5" spans="1:11" ht="30" customHeight="1" thickBot="1" x14ac:dyDescent="0.25">
      <c r="A5" s="1148" t="s">
        <v>1119</v>
      </c>
      <c r="B5" s="1150" t="s">
        <v>673</v>
      </c>
      <c r="C5" s="1150"/>
      <c r="D5" s="1150"/>
      <c r="E5" s="1151" t="s">
        <v>518</v>
      </c>
      <c r="F5" s="1151"/>
      <c r="G5" s="1151"/>
      <c r="H5" s="1151" t="s">
        <v>519</v>
      </c>
      <c r="I5" s="1151"/>
      <c r="J5" s="1151"/>
      <c r="K5" s="1152" t="s">
        <v>717</v>
      </c>
    </row>
    <row r="6" spans="1:11" ht="30" customHeight="1" x14ac:dyDescent="0.2">
      <c r="A6" s="1149"/>
      <c r="B6" s="321" t="s">
        <v>668</v>
      </c>
      <c r="C6" s="320" t="s">
        <v>1399</v>
      </c>
      <c r="D6" s="320" t="s">
        <v>517</v>
      </c>
      <c r="E6" s="321" t="s">
        <v>668</v>
      </c>
      <c r="F6" s="320" t="s">
        <v>1399</v>
      </c>
      <c r="G6" s="320" t="s">
        <v>517</v>
      </c>
      <c r="H6" s="321" t="s">
        <v>668</v>
      </c>
      <c r="I6" s="320" t="s">
        <v>1399</v>
      </c>
      <c r="J6" s="320" t="s">
        <v>517</v>
      </c>
      <c r="K6" s="1153"/>
    </row>
    <row r="7" spans="1:11" ht="24.95" customHeight="1" thickBot="1" x14ac:dyDescent="0.25">
      <c r="A7" s="322">
        <v>2004</v>
      </c>
      <c r="B7" s="711">
        <f t="shared" ref="B7:B15" si="0">H7+E7</f>
        <v>99</v>
      </c>
      <c r="C7" s="519">
        <f t="shared" ref="C7:C15" si="1">I7+F7</f>
        <v>39</v>
      </c>
      <c r="D7" s="519">
        <f t="shared" ref="D7:D15" si="2">J7+G7</f>
        <v>60</v>
      </c>
      <c r="E7" s="711">
        <f t="shared" ref="E7:E15" si="3">G7+F7</f>
        <v>49</v>
      </c>
      <c r="F7" s="519">
        <v>18</v>
      </c>
      <c r="G7" s="519">
        <v>31</v>
      </c>
      <c r="H7" s="711">
        <f t="shared" ref="H7:H15" si="4">J7+I7</f>
        <v>50</v>
      </c>
      <c r="I7" s="519">
        <v>21</v>
      </c>
      <c r="J7" s="519">
        <v>29</v>
      </c>
      <c r="K7" s="712">
        <v>2004</v>
      </c>
    </row>
    <row r="8" spans="1:11" ht="24.95" customHeight="1" thickBot="1" x14ac:dyDescent="0.25">
      <c r="A8" s="65">
        <v>2005</v>
      </c>
      <c r="B8" s="509">
        <f t="shared" si="0"/>
        <v>113</v>
      </c>
      <c r="C8" s="510">
        <f t="shared" si="1"/>
        <v>45</v>
      </c>
      <c r="D8" s="510">
        <f t="shared" si="2"/>
        <v>68</v>
      </c>
      <c r="E8" s="509">
        <f t="shared" si="3"/>
        <v>49</v>
      </c>
      <c r="F8" s="510">
        <v>22</v>
      </c>
      <c r="G8" s="510">
        <v>27</v>
      </c>
      <c r="H8" s="509">
        <f t="shared" si="4"/>
        <v>64</v>
      </c>
      <c r="I8" s="510">
        <v>23</v>
      </c>
      <c r="J8" s="510">
        <v>41</v>
      </c>
      <c r="K8" s="478">
        <v>2005</v>
      </c>
    </row>
    <row r="9" spans="1:11" ht="24.95" customHeight="1" thickBot="1" x14ac:dyDescent="0.25">
      <c r="A9" s="66">
        <v>2006</v>
      </c>
      <c r="B9" s="511">
        <f t="shared" si="0"/>
        <v>84</v>
      </c>
      <c r="C9" s="512">
        <f t="shared" si="1"/>
        <v>45</v>
      </c>
      <c r="D9" s="512">
        <f t="shared" si="2"/>
        <v>39</v>
      </c>
      <c r="E9" s="511">
        <f t="shared" si="3"/>
        <v>32</v>
      </c>
      <c r="F9" s="512">
        <v>17</v>
      </c>
      <c r="G9" s="512">
        <v>15</v>
      </c>
      <c r="H9" s="511">
        <f t="shared" si="4"/>
        <v>52</v>
      </c>
      <c r="I9" s="512">
        <v>28</v>
      </c>
      <c r="J9" s="512">
        <v>24</v>
      </c>
      <c r="K9" s="479">
        <v>2006</v>
      </c>
    </row>
    <row r="10" spans="1:11" ht="24.95" customHeight="1" thickBot="1" x14ac:dyDescent="0.25">
      <c r="A10" s="65">
        <v>2007</v>
      </c>
      <c r="B10" s="509">
        <f t="shared" si="0"/>
        <v>14</v>
      </c>
      <c r="C10" s="510">
        <f t="shared" si="1"/>
        <v>8</v>
      </c>
      <c r="D10" s="510">
        <f t="shared" si="2"/>
        <v>6</v>
      </c>
      <c r="E10" s="509">
        <f t="shared" si="3"/>
        <v>5</v>
      </c>
      <c r="F10" s="510">
        <v>2</v>
      </c>
      <c r="G10" s="510">
        <v>3</v>
      </c>
      <c r="H10" s="509">
        <f t="shared" si="4"/>
        <v>9</v>
      </c>
      <c r="I10" s="510">
        <v>6</v>
      </c>
      <c r="J10" s="510">
        <v>3</v>
      </c>
      <c r="K10" s="478">
        <v>2007</v>
      </c>
    </row>
    <row r="11" spans="1:11" ht="24.95" customHeight="1" thickBot="1" x14ac:dyDescent="0.25">
      <c r="A11" s="66">
        <v>2008</v>
      </c>
      <c r="B11" s="511">
        <f t="shared" si="0"/>
        <v>404</v>
      </c>
      <c r="C11" s="512">
        <f t="shared" si="1"/>
        <v>202</v>
      </c>
      <c r="D11" s="512">
        <f t="shared" si="2"/>
        <v>202</v>
      </c>
      <c r="E11" s="511">
        <f t="shared" si="3"/>
        <v>138</v>
      </c>
      <c r="F11" s="512">
        <v>75</v>
      </c>
      <c r="G11" s="512">
        <v>63</v>
      </c>
      <c r="H11" s="511">
        <f t="shared" si="4"/>
        <v>266</v>
      </c>
      <c r="I11" s="512">
        <v>127</v>
      </c>
      <c r="J11" s="512">
        <v>139</v>
      </c>
      <c r="K11" s="479">
        <v>2008</v>
      </c>
    </row>
    <row r="12" spans="1:11" ht="24.95" customHeight="1" thickBot="1" x14ac:dyDescent="0.25">
      <c r="A12" s="65">
        <v>2009</v>
      </c>
      <c r="B12" s="509">
        <f t="shared" si="0"/>
        <v>236</v>
      </c>
      <c r="C12" s="510">
        <f t="shared" si="1"/>
        <v>136</v>
      </c>
      <c r="D12" s="510">
        <f t="shared" si="2"/>
        <v>100</v>
      </c>
      <c r="E12" s="509">
        <f t="shared" si="3"/>
        <v>68</v>
      </c>
      <c r="F12" s="510">
        <v>46</v>
      </c>
      <c r="G12" s="510">
        <v>22</v>
      </c>
      <c r="H12" s="509">
        <f t="shared" si="4"/>
        <v>168</v>
      </c>
      <c r="I12" s="510">
        <v>90</v>
      </c>
      <c r="J12" s="510">
        <v>78</v>
      </c>
      <c r="K12" s="478">
        <v>2009</v>
      </c>
    </row>
    <row r="13" spans="1:11" ht="24.95" customHeight="1" thickBot="1" x14ac:dyDescent="0.25">
      <c r="A13" s="66">
        <v>2010</v>
      </c>
      <c r="B13" s="511">
        <f t="shared" si="0"/>
        <v>30</v>
      </c>
      <c r="C13" s="512">
        <f t="shared" si="1"/>
        <v>17</v>
      </c>
      <c r="D13" s="512">
        <f t="shared" si="2"/>
        <v>13</v>
      </c>
      <c r="E13" s="511">
        <f t="shared" si="3"/>
        <v>6</v>
      </c>
      <c r="F13" s="512">
        <v>3</v>
      </c>
      <c r="G13" s="512">
        <v>3</v>
      </c>
      <c r="H13" s="511">
        <f t="shared" si="4"/>
        <v>24</v>
      </c>
      <c r="I13" s="512">
        <v>14</v>
      </c>
      <c r="J13" s="512">
        <v>10</v>
      </c>
      <c r="K13" s="479">
        <v>2010</v>
      </c>
    </row>
    <row r="14" spans="1:11" ht="24.95" customHeight="1" thickBot="1" x14ac:dyDescent="0.25">
      <c r="A14" s="65">
        <v>2011</v>
      </c>
      <c r="B14" s="509">
        <f t="shared" si="0"/>
        <v>179</v>
      </c>
      <c r="C14" s="510">
        <f t="shared" si="1"/>
        <v>80</v>
      </c>
      <c r="D14" s="510">
        <f t="shared" si="2"/>
        <v>99</v>
      </c>
      <c r="E14" s="509">
        <f t="shared" si="3"/>
        <v>39</v>
      </c>
      <c r="F14" s="510">
        <v>19</v>
      </c>
      <c r="G14" s="510">
        <v>20</v>
      </c>
      <c r="H14" s="509">
        <f t="shared" si="4"/>
        <v>140</v>
      </c>
      <c r="I14" s="510">
        <v>61</v>
      </c>
      <c r="J14" s="510">
        <v>79</v>
      </c>
      <c r="K14" s="478">
        <v>2011</v>
      </c>
    </row>
    <row r="15" spans="1:11" ht="24.95" customHeight="1" thickBot="1" x14ac:dyDescent="0.25">
      <c r="A15" s="66">
        <v>2012</v>
      </c>
      <c r="B15" s="511">
        <f t="shared" si="0"/>
        <v>346</v>
      </c>
      <c r="C15" s="512">
        <f t="shared" si="1"/>
        <v>162</v>
      </c>
      <c r="D15" s="512">
        <f t="shared" si="2"/>
        <v>184</v>
      </c>
      <c r="E15" s="511">
        <f t="shared" si="3"/>
        <v>71</v>
      </c>
      <c r="F15" s="512">
        <v>41</v>
      </c>
      <c r="G15" s="512">
        <v>30</v>
      </c>
      <c r="H15" s="511">
        <f t="shared" si="4"/>
        <v>275</v>
      </c>
      <c r="I15" s="512">
        <v>121</v>
      </c>
      <c r="J15" s="512">
        <v>154</v>
      </c>
      <c r="K15" s="479">
        <v>2012</v>
      </c>
    </row>
    <row r="16" spans="1:11" ht="24.95" customHeight="1" x14ac:dyDescent="0.2">
      <c r="A16" s="67">
        <v>2013</v>
      </c>
      <c r="B16" s="513">
        <f t="shared" ref="B16" si="5">H16+E16</f>
        <v>323</v>
      </c>
      <c r="C16" s="514">
        <f t="shared" ref="C16" si="6">I16+F16</f>
        <v>154</v>
      </c>
      <c r="D16" s="514">
        <f t="shared" ref="D16" si="7">J16+G16</f>
        <v>169</v>
      </c>
      <c r="E16" s="513">
        <f t="shared" ref="E16" si="8">G16+F16</f>
        <v>100</v>
      </c>
      <c r="F16" s="514">
        <v>49</v>
      </c>
      <c r="G16" s="514">
        <v>51</v>
      </c>
      <c r="H16" s="513">
        <f t="shared" ref="H16" si="9">J16+I16</f>
        <v>223</v>
      </c>
      <c r="I16" s="514">
        <v>105</v>
      </c>
      <c r="J16" s="514">
        <v>118</v>
      </c>
      <c r="K16" s="480">
        <v>2013</v>
      </c>
    </row>
    <row r="18" spans="2:10" x14ac:dyDescent="0.2">
      <c r="B18" s="899"/>
      <c r="C18" s="899"/>
      <c r="D18" s="899"/>
      <c r="E18" s="899"/>
      <c r="F18" s="899"/>
      <c r="G18" s="899"/>
      <c r="H18" s="899"/>
      <c r="I18" s="899"/>
      <c r="J18" s="899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1"/>
  <sheetViews>
    <sheetView view="pageBreakPreview" zoomScaleNormal="100" zoomScaleSheetLayoutView="100" workbookViewId="0">
      <selection activeCell="E10" sqref="E10"/>
    </sheetView>
  </sheetViews>
  <sheetFormatPr defaultRowHeight="15" x14ac:dyDescent="0.2"/>
  <cols>
    <col min="1" max="1" width="25.7109375" style="102" customWidth="1"/>
    <col min="2" max="2" width="7.85546875" style="102" bestFit="1" customWidth="1"/>
    <col min="3" max="5" width="8.28515625" style="102" bestFit="1" customWidth="1"/>
    <col min="6" max="6" width="7.85546875" style="102" bestFit="1" customWidth="1"/>
    <col min="7" max="7" width="8.28515625" style="102" bestFit="1" customWidth="1"/>
    <col min="8" max="9" width="7.28515625" style="102" bestFit="1" customWidth="1"/>
    <col min="10" max="10" width="7.85546875" style="102" bestFit="1" customWidth="1"/>
    <col min="11" max="13" width="7.28515625" style="102" bestFit="1" customWidth="1"/>
    <col min="14" max="14" width="25.7109375" style="102" customWidth="1"/>
    <col min="15" max="256" width="9.140625" style="101"/>
    <col min="257" max="257" width="25.7109375" style="101" customWidth="1"/>
    <col min="258" max="258" width="8.42578125" style="101" customWidth="1"/>
    <col min="259" max="259" width="8.140625" style="101" customWidth="1"/>
    <col min="260" max="261" width="7.7109375" style="101" customWidth="1"/>
    <col min="262" max="262" width="8.85546875" style="101" customWidth="1"/>
    <col min="263" max="264" width="8.42578125" style="101" bestFit="1" customWidth="1"/>
    <col min="265" max="265" width="7.7109375" style="101" customWidth="1"/>
    <col min="266" max="266" width="8.85546875" style="101" customWidth="1"/>
    <col min="267" max="269" width="7.7109375" style="101" customWidth="1"/>
    <col min="270" max="270" width="25.7109375" style="101" customWidth="1"/>
    <col min="271" max="512" width="9.140625" style="101"/>
    <col min="513" max="513" width="25.7109375" style="101" customWidth="1"/>
    <col min="514" max="514" width="8.42578125" style="101" customWidth="1"/>
    <col min="515" max="515" width="8.140625" style="101" customWidth="1"/>
    <col min="516" max="517" width="7.7109375" style="101" customWidth="1"/>
    <col min="518" max="518" width="8.85546875" style="101" customWidth="1"/>
    <col min="519" max="520" width="8.42578125" style="101" bestFit="1" customWidth="1"/>
    <col min="521" max="521" width="7.7109375" style="101" customWidth="1"/>
    <col min="522" max="522" width="8.85546875" style="101" customWidth="1"/>
    <col min="523" max="525" width="7.7109375" style="101" customWidth="1"/>
    <col min="526" max="526" width="25.7109375" style="101" customWidth="1"/>
    <col min="527" max="768" width="9.140625" style="101"/>
    <col min="769" max="769" width="25.7109375" style="101" customWidth="1"/>
    <col min="770" max="770" width="8.42578125" style="101" customWidth="1"/>
    <col min="771" max="771" width="8.140625" style="101" customWidth="1"/>
    <col min="772" max="773" width="7.7109375" style="101" customWidth="1"/>
    <col min="774" max="774" width="8.85546875" style="101" customWidth="1"/>
    <col min="775" max="776" width="8.42578125" style="101" bestFit="1" customWidth="1"/>
    <col min="777" max="777" width="7.7109375" style="101" customWidth="1"/>
    <col min="778" max="778" width="8.85546875" style="101" customWidth="1"/>
    <col min="779" max="781" width="7.7109375" style="101" customWidth="1"/>
    <col min="782" max="782" width="25.7109375" style="101" customWidth="1"/>
    <col min="783" max="1024" width="9.140625" style="101"/>
    <col min="1025" max="1025" width="25.7109375" style="101" customWidth="1"/>
    <col min="1026" max="1026" width="8.42578125" style="101" customWidth="1"/>
    <col min="1027" max="1027" width="8.140625" style="101" customWidth="1"/>
    <col min="1028" max="1029" width="7.7109375" style="101" customWidth="1"/>
    <col min="1030" max="1030" width="8.85546875" style="101" customWidth="1"/>
    <col min="1031" max="1032" width="8.42578125" style="101" bestFit="1" customWidth="1"/>
    <col min="1033" max="1033" width="7.7109375" style="101" customWidth="1"/>
    <col min="1034" max="1034" width="8.85546875" style="101" customWidth="1"/>
    <col min="1035" max="1037" width="7.7109375" style="101" customWidth="1"/>
    <col min="1038" max="1038" width="25.7109375" style="101" customWidth="1"/>
    <col min="1039" max="1280" width="9.140625" style="101"/>
    <col min="1281" max="1281" width="25.7109375" style="101" customWidth="1"/>
    <col min="1282" max="1282" width="8.42578125" style="101" customWidth="1"/>
    <col min="1283" max="1283" width="8.140625" style="101" customWidth="1"/>
    <col min="1284" max="1285" width="7.7109375" style="101" customWidth="1"/>
    <col min="1286" max="1286" width="8.85546875" style="101" customWidth="1"/>
    <col min="1287" max="1288" width="8.42578125" style="101" bestFit="1" customWidth="1"/>
    <col min="1289" max="1289" width="7.7109375" style="101" customWidth="1"/>
    <col min="1290" max="1290" width="8.85546875" style="101" customWidth="1"/>
    <col min="1291" max="1293" width="7.7109375" style="101" customWidth="1"/>
    <col min="1294" max="1294" width="25.7109375" style="101" customWidth="1"/>
    <col min="1295" max="1536" width="9.140625" style="101"/>
    <col min="1537" max="1537" width="25.7109375" style="101" customWidth="1"/>
    <col min="1538" max="1538" width="8.42578125" style="101" customWidth="1"/>
    <col min="1539" max="1539" width="8.140625" style="101" customWidth="1"/>
    <col min="1540" max="1541" width="7.7109375" style="101" customWidth="1"/>
    <col min="1542" max="1542" width="8.85546875" style="101" customWidth="1"/>
    <col min="1543" max="1544" width="8.42578125" style="101" bestFit="1" customWidth="1"/>
    <col min="1545" max="1545" width="7.7109375" style="101" customWidth="1"/>
    <col min="1546" max="1546" width="8.85546875" style="101" customWidth="1"/>
    <col min="1547" max="1549" width="7.7109375" style="101" customWidth="1"/>
    <col min="1550" max="1550" width="25.7109375" style="101" customWidth="1"/>
    <col min="1551" max="1792" width="9.140625" style="101"/>
    <col min="1793" max="1793" width="25.7109375" style="101" customWidth="1"/>
    <col min="1794" max="1794" width="8.42578125" style="101" customWidth="1"/>
    <col min="1795" max="1795" width="8.140625" style="101" customWidth="1"/>
    <col min="1796" max="1797" width="7.7109375" style="101" customWidth="1"/>
    <col min="1798" max="1798" width="8.85546875" style="101" customWidth="1"/>
    <col min="1799" max="1800" width="8.42578125" style="101" bestFit="1" customWidth="1"/>
    <col min="1801" max="1801" width="7.7109375" style="101" customWidth="1"/>
    <col min="1802" max="1802" width="8.85546875" style="101" customWidth="1"/>
    <col min="1803" max="1805" width="7.7109375" style="101" customWidth="1"/>
    <col min="1806" max="1806" width="25.7109375" style="101" customWidth="1"/>
    <col min="1807" max="2048" width="9.140625" style="101"/>
    <col min="2049" max="2049" width="25.7109375" style="101" customWidth="1"/>
    <col min="2050" max="2050" width="8.42578125" style="101" customWidth="1"/>
    <col min="2051" max="2051" width="8.140625" style="101" customWidth="1"/>
    <col min="2052" max="2053" width="7.7109375" style="101" customWidth="1"/>
    <col min="2054" max="2054" width="8.85546875" style="101" customWidth="1"/>
    <col min="2055" max="2056" width="8.42578125" style="101" bestFit="1" customWidth="1"/>
    <col min="2057" max="2057" width="7.7109375" style="101" customWidth="1"/>
    <col min="2058" max="2058" width="8.85546875" style="101" customWidth="1"/>
    <col min="2059" max="2061" width="7.7109375" style="101" customWidth="1"/>
    <col min="2062" max="2062" width="25.7109375" style="101" customWidth="1"/>
    <col min="2063" max="2304" width="9.140625" style="101"/>
    <col min="2305" max="2305" width="25.7109375" style="101" customWidth="1"/>
    <col min="2306" max="2306" width="8.42578125" style="101" customWidth="1"/>
    <col min="2307" max="2307" width="8.140625" style="101" customWidth="1"/>
    <col min="2308" max="2309" width="7.7109375" style="101" customWidth="1"/>
    <col min="2310" max="2310" width="8.85546875" style="101" customWidth="1"/>
    <col min="2311" max="2312" width="8.42578125" style="101" bestFit="1" customWidth="1"/>
    <col min="2313" max="2313" width="7.7109375" style="101" customWidth="1"/>
    <col min="2314" max="2314" width="8.85546875" style="101" customWidth="1"/>
    <col min="2315" max="2317" width="7.7109375" style="101" customWidth="1"/>
    <col min="2318" max="2318" width="25.7109375" style="101" customWidth="1"/>
    <col min="2319" max="2560" width="9.140625" style="101"/>
    <col min="2561" max="2561" width="25.7109375" style="101" customWidth="1"/>
    <col min="2562" max="2562" width="8.42578125" style="101" customWidth="1"/>
    <col min="2563" max="2563" width="8.140625" style="101" customWidth="1"/>
    <col min="2564" max="2565" width="7.7109375" style="101" customWidth="1"/>
    <col min="2566" max="2566" width="8.85546875" style="101" customWidth="1"/>
    <col min="2567" max="2568" width="8.42578125" style="101" bestFit="1" customWidth="1"/>
    <col min="2569" max="2569" width="7.7109375" style="101" customWidth="1"/>
    <col min="2570" max="2570" width="8.85546875" style="101" customWidth="1"/>
    <col min="2571" max="2573" width="7.7109375" style="101" customWidth="1"/>
    <col min="2574" max="2574" width="25.7109375" style="101" customWidth="1"/>
    <col min="2575" max="2816" width="9.140625" style="101"/>
    <col min="2817" max="2817" width="25.7109375" style="101" customWidth="1"/>
    <col min="2818" max="2818" width="8.42578125" style="101" customWidth="1"/>
    <col min="2819" max="2819" width="8.140625" style="101" customWidth="1"/>
    <col min="2820" max="2821" width="7.7109375" style="101" customWidth="1"/>
    <col min="2822" max="2822" width="8.85546875" style="101" customWidth="1"/>
    <col min="2823" max="2824" width="8.42578125" style="101" bestFit="1" customWidth="1"/>
    <col min="2825" max="2825" width="7.7109375" style="101" customWidth="1"/>
    <col min="2826" max="2826" width="8.85546875" style="101" customWidth="1"/>
    <col min="2827" max="2829" width="7.7109375" style="101" customWidth="1"/>
    <col min="2830" max="2830" width="25.7109375" style="101" customWidth="1"/>
    <col min="2831" max="3072" width="9.140625" style="101"/>
    <col min="3073" max="3073" width="25.7109375" style="101" customWidth="1"/>
    <col min="3074" max="3074" width="8.42578125" style="101" customWidth="1"/>
    <col min="3075" max="3075" width="8.140625" style="101" customWidth="1"/>
    <col min="3076" max="3077" width="7.7109375" style="101" customWidth="1"/>
    <col min="3078" max="3078" width="8.85546875" style="101" customWidth="1"/>
    <col min="3079" max="3080" width="8.42578125" style="101" bestFit="1" customWidth="1"/>
    <col min="3081" max="3081" width="7.7109375" style="101" customWidth="1"/>
    <col min="3082" max="3082" width="8.85546875" style="101" customWidth="1"/>
    <col min="3083" max="3085" width="7.7109375" style="101" customWidth="1"/>
    <col min="3086" max="3086" width="25.7109375" style="101" customWidth="1"/>
    <col min="3087" max="3328" width="9.140625" style="101"/>
    <col min="3329" max="3329" width="25.7109375" style="101" customWidth="1"/>
    <col min="3330" max="3330" width="8.42578125" style="101" customWidth="1"/>
    <col min="3331" max="3331" width="8.140625" style="101" customWidth="1"/>
    <col min="3332" max="3333" width="7.7109375" style="101" customWidth="1"/>
    <col min="3334" max="3334" width="8.85546875" style="101" customWidth="1"/>
    <col min="3335" max="3336" width="8.42578125" style="101" bestFit="1" customWidth="1"/>
    <col min="3337" max="3337" width="7.7109375" style="101" customWidth="1"/>
    <col min="3338" max="3338" width="8.85546875" style="101" customWidth="1"/>
    <col min="3339" max="3341" width="7.7109375" style="101" customWidth="1"/>
    <col min="3342" max="3342" width="25.7109375" style="101" customWidth="1"/>
    <col min="3343" max="3584" width="9.140625" style="101"/>
    <col min="3585" max="3585" width="25.7109375" style="101" customWidth="1"/>
    <col min="3586" max="3586" width="8.42578125" style="101" customWidth="1"/>
    <col min="3587" max="3587" width="8.140625" style="101" customWidth="1"/>
    <col min="3588" max="3589" width="7.7109375" style="101" customWidth="1"/>
    <col min="3590" max="3590" width="8.85546875" style="101" customWidth="1"/>
    <col min="3591" max="3592" width="8.42578125" style="101" bestFit="1" customWidth="1"/>
    <col min="3593" max="3593" width="7.7109375" style="101" customWidth="1"/>
    <col min="3594" max="3594" width="8.85546875" style="101" customWidth="1"/>
    <col min="3595" max="3597" width="7.7109375" style="101" customWidth="1"/>
    <col min="3598" max="3598" width="25.7109375" style="101" customWidth="1"/>
    <col min="3599" max="3840" width="9.140625" style="101"/>
    <col min="3841" max="3841" width="25.7109375" style="101" customWidth="1"/>
    <col min="3842" max="3842" width="8.42578125" style="101" customWidth="1"/>
    <col min="3843" max="3843" width="8.140625" style="101" customWidth="1"/>
    <col min="3844" max="3845" width="7.7109375" style="101" customWidth="1"/>
    <col min="3846" max="3846" width="8.85546875" style="101" customWidth="1"/>
    <col min="3847" max="3848" width="8.42578125" style="101" bestFit="1" customWidth="1"/>
    <col min="3849" max="3849" width="7.7109375" style="101" customWidth="1"/>
    <col min="3850" max="3850" width="8.85546875" style="101" customWidth="1"/>
    <col min="3851" max="3853" width="7.7109375" style="101" customWidth="1"/>
    <col min="3854" max="3854" width="25.7109375" style="101" customWidth="1"/>
    <col min="3855" max="4096" width="9.140625" style="101"/>
    <col min="4097" max="4097" width="25.7109375" style="101" customWidth="1"/>
    <col min="4098" max="4098" width="8.42578125" style="101" customWidth="1"/>
    <col min="4099" max="4099" width="8.140625" style="101" customWidth="1"/>
    <col min="4100" max="4101" width="7.7109375" style="101" customWidth="1"/>
    <col min="4102" max="4102" width="8.85546875" style="101" customWidth="1"/>
    <col min="4103" max="4104" width="8.42578125" style="101" bestFit="1" customWidth="1"/>
    <col min="4105" max="4105" width="7.7109375" style="101" customWidth="1"/>
    <col min="4106" max="4106" width="8.85546875" style="101" customWidth="1"/>
    <col min="4107" max="4109" width="7.7109375" style="101" customWidth="1"/>
    <col min="4110" max="4110" width="25.7109375" style="101" customWidth="1"/>
    <col min="4111" max="4352" width="9.140625" style="101"/>
    <col min="4353" max="4353" width="25.7109375" style="101" customWidth="1"/>
    <col min="4354" max="4354" width="8.42578125" style="101" customWidth="1"/>
    <col min="4355" max="4355" width="8.140625" style="101" customWidth="1"/>
    <col min="4356" max="4357" width="7.7109375" style="101" customWidth="1"/>
    <col min="4358" max="4358" width="8.85546875" style="101" customWidth="1"/>
    <col min="4359" max="4360" width="8.42578125" style="101" bestFit="1" customWidth="1"/>
    <col min="4361" max="4361" width="7.7109375" style="101" customWidth="1"/>
    <col min="4362" max="4362" width="8.85546875" style="101" customWidth="1"/>
    <col min="4363" max="4365" width="7.7109375" style="101" customWidth="1"/>
    <col min="4366" max="4366" width="25.7109375" style="101" customWidth="1"/>
    <col min="4367" max="4608" width="9.140625" style="101"/>
    <col min="4609" max="4609" width="25.7109375" style="101" customWidth="1"/>
    <col min="4610" max="4610" width="8.42578125" style="101" customWidth="1"/>
    <col min="4611" max="4611" width="8.140625" style="101" customWidth="1"/>
    <col min="4612" max="4613" width="7.7109375" style="101" customWidth="1"/>
    <col min="4614" max="4614" width="8.85546875" style="101" customWidth="1"/>
    <col min="4615" max="4616" width="8.42578125" style="101" bestFit="1" customWidth="1"/>
    <col min="4617" max="4617" width="7.7109375" style="101" customWidth="1"/>
    <col min="4618" max="4618" width="8.85546875" style="101" customWidth="1"/>
    <col min="4619" max="4621" width="7.7109375" style="101" customWidth="1"/>
    <col min="4622" max="4622" width="25.7109375" style="101" customWidth="1"/>
    <col min="4623" max="4864" width="9.140625" style="101"/>
    <col min="4865" max="4865" width="25.7109375" style="101" customWidth="1"/>
    <col min="4866" max="4866" width="8.42578125" style="101" customWidth="1"/>
    <col min="4867" max="4867" width="8.140625" style="101" customWidth="1"/>
    <col min="4868" max="4869" width="7.7109375" style="101" customWidth="1"/>
    <col min="4870" max="4870" width="8.85546875" style="101" customWidth="1"/>
    <col min="4871" max="4872" width="8.42578125" style="101" bestFit="1" customWidth="1"/>
    <col min="4873" max="4873" width="7.7109375" style="101" customWidth="1"/>
    <col min="4874" max="4874" width="8.85546875" style="101" customWidth="1"/>
    <col min="4875" max="4877" width="7.7109375" style="101" customWidth="1"/>
    <col min="4878" max="4878" width="25.7109375" style="101" customWidth="1"/>
    <col min="4879" max="5120" width="9.140625" style="101"/>
    <col min="5121" max="5121" width="25.7109375" style="101" customWidth="1"/>
    <col min="5122" max="5122" width="8.42578125" style="101" customWidth="1"/>
    <col min="5123" max="5123" width="8.140625" style="101" customWidth="1"/>
    <col min="5124" max="5125" width="7.7109375" style="101" customWidth="1"/>
    <col min="5126" max="5126" width="8.85546875" style="101" customWidth="1"/>
    <col min="5127" max="5128" width="8.42578125" style="101" bestFit="1" customWidth="1"/>
    <col min="5129" max="5129" width="7.7109375" style="101" customWidth="1"/>
    <col min="5130" max="5130" width="8.85546875" style="101" customWidth="1"/>
    <col min="5131" max="5133" width="7.7109375" style="101" customWidth="1"/>
    <col min="5134" max="5134" width="25.7109375" style="101" customWidth="1"/>
    <col min="5135" max="5376" width="9.140625" style="101"/>
    <col min="5377" max="5377" width="25.7109375" style="101" customWidth="1"/>
    <col min="5378" max="5378" width="8.42578125" style="101" customWidth="1"/>
    <col min="5379" max="5379" width="8.140625" style="101" customWidth="1"/>
    <col min="5380" max="5381" width="7.7109375" style="101" customWidth="1"/>
    <col min="5382" max="5382" width="8.85546875" style="101" customWidth="1"/>
    <col min="5383" max="5384" width="8.42578125" style="101" bestFit="1" customWidth="1"/>
    <col min="5385" max="5385" width="7.7109375" style="101" customWidth="1"/>
    <col min="5386" max="5386" width="8.85546875" style="101" customWidth="1"/>
    <col min="5387" max="5389" width="7.7109375" style="101" customWidth="1"/>
    <col min="5390" max="5390" width="25.7109375" style="101" customWidth="1"/>
    <col min="5391" max="5632" width="9.140625" style="101"/>
    <col min="5633" max="5633" width="25.7109375" style="101" customWidth="1"/>
    <col min="5634" max="5634" width="8.42578125" style="101" customWidth="1"/>
    <col min="5635" max="5635" width="8.140625" style="101" customWidth="1"/>
    <col min="5636" max="5637" width="7.7109375" style="101" customWidth="1"/>
    <col min="5638" max="5638" width="8.85546875" style="101" customWidth="1"/>
    <col min="5639" max="5640" width="8.42578125" style="101" bestFit="1" customWidth="1"/>
    <col min="5641" max="5641" width="7.7109375" style="101" customWidth="1"/>
    <col min="5642" max="5642" width="8.85546875" style="101" customWidth="1"/>
    <col min="5643" max="5645" width="7.7109375" style="101" customWidth="1"/>
    <col min="5646" max="5646" width="25.7109375" style="101" customWidth="1"/>
    <col min="5647" max="5888" width="9.140625" style="101"/>
    <col min="5889" max="5889" width="25.7109375" style="101" customWidth="1"/>
    <col min="5890" max="5890" width="8.42578125" style="101" customWidth="1"/>
    <col min="5891" max="5891" width="8.140625" style="101" customWidth="1"/>
    <col min="5892" max="5893" width="7.7109375" style="101" customWidth="1"/>
    <col min="5894" max="5894" width="8.85546875" style="101" customWidth="1"/>
    <col min="5895" max="5896" width="8.42578125" style="101" bestFit="1" customWidth="1"/>
    <col min="5897" max="5897" width="7.7109375" style="101" customWidth="1"/>
    <col min="5898" max="5898" width="8.85546875" style="101" customWidth="1"/>
    <col min="5899" max="5901" width="7.7109375" style="101" customWidth="1"/>
    <col min="5902" max="5902" width="25.7109375" style="101" customWidth="1"/>
    <col min="5903" max="6144" width="9.140625" style="101"/>
    <col min="6145" max="6145" width="25.7109375" style="101" customWidth="1"/>
    <col min="6146" max="6146" width="8.42578125" style="101" customWidth="1"/>
    <col min="6147" max="6147" width="8.140625" style="101" customWidth="1"/>
    <col min="6148" max="6149" width="7.7109375" style="101" customWidth="1"/>
    <col min="6150" max="6150" width="8.85546875" style="101" customWidth="1"/>
    <col min="6151" max="6152" width="8.42578125" style="101" bestFit="1" customWidth="1"/>
    <col min="6153" max="6153" width="7.7109375" style="101" customWidth="1"/>
    <col min="6154" max="6154" width="8.85546875" style="101" customWidth="1"/>
    <col min="6155" max="6157" width="7.7109375" style="101" customWidth="1"/>
    <col min="6158" max="6158" width="25.7109375" style="101" customWidth="1"/>
    <col min="6159" max="6400" width="9.140625" style="101"/>
    <col min="6401" max="6401" width="25.7109375" style="101" customWidth="1"/>
    <col min="6402" max="6402" width="8.42578125" style="101" customWidth="1"/>
    <col min="6403" max="6403" width="8.140625" style="101" customWidth="1"/>
    <col min="6404" max="6405" width="7.7109375" style="101" customWidth="1"/>
    <col min="6406" max="6406" width="8.85546875" style="101" customWidth="1"/>
    <col min="6407" max="6408" width="8.42578125" style="101" bestFit="1" customWidth="1"/>
    <col min="6409" max="6409" width="7.7109375" style="101" customWidth="1"/>
    <col min="6410" max="6410" width="8.85546875" style="101" customWidth="1"/>
    <col min="6411" max="6413" width="7.7109375" style="101" customWidth="1"/>
    <col min="6414" max="6414" width="25.7109375" style="101" customWidth="1"/>
    <col min="6415" max="6656" width="9.140625" style="101"/>
    <col min="6657" max="6657" width="25.7109375" style="101" customWidth="1"/>
    <col min="6658" max="6658" width="8.42578125" style="101" customWidth="1"/>
    <col min="6659" max="6659" width="8.140625" style="101" customWidth="1"/>
    <col min="6660" max="6661" width="7.7109375" style="101" customWidth="1"/>
    <col min="6662" max="6662" width="8.85546875" style="101" customWidth="1"/>
    <col min="6663" max="6664" width="8.42578125" style="101" bestFit="1" customWidth="1"/>
    <col min="6665" max="6665" width="7.7109375" style="101" customWidth="1"/>
    <col min="6666" max="6666" width="8.85546875" style="101" customWidth="1"/>
    <col min="6667" max="6669" width="7.7109375" style="101" customWidth="1"/>
    <col min="6670" max="6670" width="25.7109375" style="101" customWidth="1"/>
    <col min="6671" max="6912" width="9.140625" style="101"/>
    <col min="6913" max="6913" width="25.7109375" style="101" customWidth="1"/>
    <col min="6914" max="6914" width="8.42578125" style="101" customWidth="1"/>
    <col min="6915" max="6915" width="8.140625" style="101" customWidth="1"/>
    <col min="6916" max="6917" width="7.7109375" style="101" customWidth="1"/>
    <col min="6918" max="6918" width="8.85546875" style="101" customWidth="1"/>
    <col min="6919" max="6920" width="8.42578125" style="101" bestFit="1" customWidth="1"/>
    <col min="6921" max="6921" width="7.7109375" style="101" customWidth="1"/>
    <col min="6922" max="6922" width="8.85546875" style="101" customWidth="1"/>
    <col min="6923" max="6925" width="7.7109375" style="101" customWidth="1"/>
    <col min="6926" max="6926" width="25.7109375" style="101" customWidth="1"/>
    <col min="6927" max="7168" width="9.140625" style="101"/>
    <col min="7169" max="7169" width="25.7109375" style="101" customWidth="1"/>
    <col min="7170" max="7170" width="8.42578125" style="101" customWidth="1"/>
    <col min="7171" max="7171" width="8.140625" style="101" customWidth="1"/>
    <col min="7172" max="7173" width="7.7109375" style="101" customWidth="1"/>
    <col min="7174" max="7174" width="8.85546875" style="101" customWidth="1"/>
    <col min="7175" max="7176" width="8.42578125" style="101" bestFit="1" customWidth="1"/>
    <col min="7177" max="7177" width="7.7109375" style="101" customWidth="1"/>
    <col min="7178" max="7178" width="8.85546875" style="101" customWidth="1"/>
    <col min="7179" max="7181" width="7.7109375" style="101" customWidth="1"/>
    <col min="7182" max="7182" width="25.7109375" style="101" customWidth="1"/>
    <col min="7183" max="7424" width="9.140625" style="101"/>
    <col min="7425" max="7425" width="25.7109375" style="101" customWidth="1"/>
    <col min="7426" max="7426" width="8.42578125" style="101" customWidth="1"/>
    <col min="7427" max="7427" width="8.140625" style="101" customWidth="1"/>
    <col min="7428" max="7429" width="7.7109375" style="101" customWidth="1"/>
    <col min="7430" max="7430" width="8.85546875" style="101" customWidth="1"/>
    <col min="7431" max="7432" width="8.42578125" style="101" bestFit="1" customWidth="1"/>
    <col min="7433" max="7433" width="7.7109375" style="101" customWidth="1"/>
    <col min="7434" max="7434" width="8.85546875" style="101" customWidth="1"/>
    <col min="7435" max="7437" width="7.7109375" style="101" customWidth="1"/>
    <col min="7438" max="7438" width="25.7109375" style="101" customWidth="1"/>
    <col min="7439" max="7680" width="9.140625" style="101"/>
    <col min="7681" max="7681" width="25.7109375" style="101" customWidth="1"/>
    <col min="7682" max="7682" width="8.42578125" style="101" customWidth="1"/>
    <col min="7683" max="7683" width="8.140625" style="101" customWidth="1"/>
    <col min="7684" max="7685" width="7.7109375" style="101" customWidth="1"/>
    <col min="7686" max="7686" width="8.85546875" style="101" customWidth="1"/>
    <col min="7687" max="7688" width="8.42578125" style="101" bestFit="1" customWidth="1"/>
    <col min="7689" max="7689" width="7.7109375" style="101" customWidth="1"/>
    <col min="7690" max="7690" width="8.85546875" style="101" customWidth="1"/>
    <col min="7691" max="7693" width="7.7109375" style="101" customWidth="1"/>
    <col min="7694" max="7694" width="25.7109375" style="101" customWidth="1"/>
    <col min="7695" max="7936" width="9.140625" style="101"/>
    <col min="7937" max="7937" width="25.7109375" style="101" customWidth="1"/>
    <col min="7938" max="7938" width="8.42578125" style="101" customWidth="1"/>
    <col min="7939" max="7939" width="8.140625" style="101" customWidth="1"/>
    <col min="7940" max="7941" width="7.7109375" style="101" customWidth="1"/>
    <col min="7942" max="7942" width="8.85546875" style="101" customWidth="1"/>
    <col min="7943" max="7944" width="8.42578125" style="101" bestFit="1" customWidth="1"/>
    <col min="7945" max="7945" width="7.7109375" style="101" customWidth="1"/>
    <col min="7946" max="7946" width="8.85546875" style="101" customWidth="1"/>
    <col min="7947" max="7949" width="7.7109375" style="101" customWidth="1"/>
    <col min="7950" max="7950" width="25.7109375" style="101" customWidth="1"/>
    <col min="7951" max="8192" width="9.140625" style="101"/>
    <col min="8193" max="8193" width="25.7109375" style="101" customWidth="1"/>
    <col min="8194" max="8194" width="8.42578125" style="101" customWidth="1"/>
    <col min="8195" max="8195" width="8.140625" style="101" customWidth="1"/>
    <col min="8196" max="8197" width="7.7109375" style="101" customWidth="1"/>
    <col min="8198" max="8198" width="8.85546875" style="101" customWidth="1"/>
    <col min="8199" max="8200" width="8.42578125" style="101" bestFit="1" customWidth="1"/>
    <col min="8201" max="8201" width="7.7109375" style="101" customWidth="1"/>
    <col min="8202" max="8202" width="8.85546875" style="101" customWidth="1"/>
    <col min="8203" max="8205" width="7.7109375" style="101" customWidth="1"/>
    <col min="8206" max="8206" width="25.7109375" style="101" customWidth="1"/>
    <col min="8207" max="8448" width="9.140625" style="101"/>
    <col min="8449" max="8449" width="25.7109375" style="101" customWidth="1"/>
    <col min="8450" max="8450" width="8.42578125" style="101" customWidth="1"/>
    <col min="8451" max="8451" width="8.140625" style="101" customWidth="1"/>
    <col min="8452" max="8453" width="7.7109375" style="101" customWidth="1"/>
    <col min="8454" max="8454" width="8.85546875" style="101" customWidth="1"/>
    <col min="8455" max="8456" width="8.42578125" style="101" bestFit="1" customWidth="1"/>
    <col min="8457" max="8457" width="7.7109375" style="101" customWidth="1"/>
    <col min="8458" max="8458" width="8.85546875" style="101" customWidth="1"/>
    <col min="8459" max="8461" width="7.7109375" style="101" customWidth="1"/>
    <col min="8462" max="8462" width="25.7109375" style="101" customWidth="1"/>
    <col min="8463" max="8704" width="9.140625" style="101"/>
    <col min="8705" max="8705" width="25.7109375" style="101" customWidth="1"/>
    <col min="8706" max="8706" width="8.42578125" style="101" customWidth="1"/>
    <col min="8707" max="8707" width="8.140625" style="101" customWidth="1"/>
    <col min="8708" max="8709" width="7.7109375" style="101" customWidth="1"/>
    <col min="8710" max="8710" width="8.85546875" style="101" customWidth="1"/>
    <col min="8711" max="8712" width="8.42578125" style="101" bestFit="1" customWidth="1"/>
    <col min="8713" max="8713" width="7.7109375" style="101" customWidth="1"/>
    <col min="8714" max="8714" width="8.85546875" style="101" customWidth="1"/>
    <col min="8715" max="8717" width="7.7109375" style="101" customWidth="1"/>
    <col min="8718" max="8718" width="25.7109375" style="101" customWidth="1"/>
    <col min="8719" max="8960" width="9.140625" style="101"/>
    <col min="8961" max="8961" width="25.7109375" style="101" customWidth="1"/>
    <col min="8962" max="8962" width="8.42578125" style="101" customWidth="1"/>
    <col min="8963" max="8963" width="8.140625" style="101" customWidth="1"/>
    <col min="8964" max="8965" width="7.7109375" style="101" customWidth="1"/>
    <col min="8966" max="8966" width="8.85546875" style="101" customWidth="1"/>
    <col min="8967" max="8968" width="8.42578125" style="101" bestFit="1" customWidth="1"/>
    <col min="8969" max="8969" width="7.7109375" style="101" customWidth="1"/>
    <col min="8970" max="8970" width="8.85546875" style="101" customWidth="1"/>
    <col min="8971" max="8973" width="7.7109375" style="101" customWidth="1"/>
    <col min="8974" max="8974" width="25.7109375" style="101" customWidth="1"/>
    <col min="8975" max="9216" width="9.140625" style="101"/>
    <col min="9217" max="9217" width="25.7109375" style="101" customWidth="1"/>
    <col min="9218" max="9218" width="8.42578125" style="101" customWidth="1"/>
    <col min="9219" max="9219" width="8.140625" style="101" customWidth="1"/>
    <col min="9220" max="9221" width="7.7109375" style="101" customWidth="1"/>
    <col min="9222" max="9222" width="8.85546875" style="101" customWidth="1"/>
    <col min="9223" max="9224" width="8.42578125" style="101" bestFit="1" customWidth="1"/>
    <col min="9225" max="9225" width="7.7109375" style="101" customWidth="1"/>
    <col min="9226" max="9226" width="8.85546875" style="101" customWidth="1"/>
    <col min="9227" max="9229" width="7.7109375" style="101" customWidth="1"/>
    <col min="9230" max="9230" width="25.7109375" style="101" customWidth="1"/>
    <col min="9231" max="9472" width="9.140625" style="101"/>
    <col min="9473" max="9473" width="25.7109375" style="101" customWidth="1"/>
    <col min="9474" max="9474" width="8.42578125" style="101" customWidth="1"/>
    <col min="9475" max="9475" width="8.140625" style="101" customWidth="1"/>
    <col min="9476" max="9477" width="7.7109375" style="101" customWidth="1"/>
    <col min="9478" max="9478" width="8.85546875" style="101" customWidth="1"/>
    <col min="9479" max="9480" width="8.42578125" style="101" bestFit="1" customWidth="1"/>
    <col min="9481" max="9481" width="7.7109375" style="101" customWidth="1"/>
    <col min="9482" max="9482" width="8.85546875" style="101" customWidth="1"/>
    <col min="9483" max="9485" width="7.7109375" style="101" customWidth="1"/>
    <col min="9486" max="9486" width="25.7109375" style="101" customWidth="1"/>
    <col min="9487" max="9728" width="9.140625" style="101"/>
    <col min="9729" max="9729" width="25.7109375" style="101" customWidth="1"/>
    <col min="9730" max="9730" width="8.42578125" style="101" customWidth="1"/>
    <col min="9731" max="9731" width="8.140625" style="101" customWidth="1"/>
    <col min="9732" max="9733" width="7.7109375" style="101" customWidth="1"/>
    <col min="9734" max="9734" width="8.85546875" style="101" customWidth="1"/>
    <col min="9735" max="9736" width="8.42578125" style="101" bestFit="1" customWidth="1"/>
    <col min="9737" max="9737" width="7.7109375" style="101" customWidth="1"/>
    <col min="9738" max="9738" width="8.85546875" style="101" customWidth="1"/>
    <col min="9739" max="9741" width="7.7109375" style="101" customWidth="1"/>
    <col min="9742" max="9742" width="25.7109375" style="101" customWidth="1"/>
    <col min="9743" max="9984" width="9.140625" style="101"/>
    <col min="9985" max="9985" width="25.7109375" style="101" customWidth="1"/>
    <col min="9986" max="9986" width="8.42578125" style="101" customWidth="1"/>
    <col min="9987" max="9987" width="8.140625" style="101" customWidth="1"/>
    <col min="9988" max="9989" width="7.7109375" style="101" customWidth="1"/>
    <col min="9990" max="9990" width="8.85546875" style="101" customWidth="1"/>
    <col min="9991" max="9992" width="8.42578125" style="101" bestFit="1" customWidth="1"/>
    <col min="9993" max="9993" width="7.7109375" style="101" customWidth="1"/>
    <col min="9994" max="9994" width="8.85546875" style="101" customWidth="1"/>
    <col min="9995" max="9997" width="7.7109375" style="101" customWidth="1"/>
    <col min="9998" max="9998" width="25.7109375" style="101" customWidth="1"/>
    <col min="9999" max="10240" width="9.140625" style="101"/>
    <col min="10241" max="10241" width="25.7109375" style="101" customWidth="1"/>
    <col min="10242" max="10242" width="8.42578125" style="101" customWidth="1"/>
    <col min="10243" max="10243" width="8.140625" style="101" customWidth="1"/>
    <col min="10244" max="10245" width="7.7109375" style="101" customWidth="1"/>
    <col min="10246" max="10246" width="8.85546875" style="101" customWidth="1"/>
    <col min="10247" max="10248" width="8.42578125" style="101" bestFit="1" customWidth="1"/>
    <col min="10249" max="10249" width="7.7109375" style="101" customWidth="1"/>
    <col min="10250" max="10250" width="8.85546875" style="101" customWidth="1"/>
    <col min="10251" max="10253" width="7.7109375" style="101" customWidth="1"/>
    <col min="10254" max="10254" width="25.7109375" style="101" customWidth="1"/>
    <col min="10255" max="10496" width="9.140625" style="101"/>
    <col min="10497" max="10497" width="25.7109375" style="101" customWidth="1"/>
    <col min="10498" max="10498" width="8.42578125" style="101" customWidth="1"/>
    <col min="10499" max="10499" width="8.140625" style="101" customWidth="1"/>
    <col min="10500" max="10501" width="7.7109375" style="101" customWidth="1"/>
    <col min="10502" max="10502" width="8.85546875" style="101" customWidth="1"/>
    <col min="10503" max="10504" width="8.42578125" style="101" bestFit="1" customWidth="1"/>
    <col min="10505" max="10505" width="7.7109375" style="101" customWidth="1"/>
    <col min="10506" max="10506" width="8.85546875" style="101" customWidth="1"/>
    <col min="10507" max="10509" width="7.7109375" style="101" customWidth="1"/>
    <col min="10510" max="10510" width="25.7109375" style="101" customWidth="1"/>
    <col min="10511" max="10752" width="9.140625" style="101"/>
    <col min="10753" max="10753" width="25.7109375" style="101" customWidth="1"/>
    <col min="10754" max="10754" width="8.42578125" style="101" customWidth="1"/>
    <col min="10755" max="10755" width="8.140625" style="101" customWidth="1"/>
    <col min="10756" max="10757" width="7.7109375" style="101" customWidth="1"/>
    <col min="10758" max="10758" width="8.85546875" style="101" customWidth="1"/>
    <col min="10759" max="10760" width="8.42578125" style="101" bestFit="1" customWidth="1"/>
    <col min="10761" max="10761" width="7.7109375" style="101" customWidth="1"/>
    <col min="10762" max="10762" width="8.85546875" style="101" customWidth="1"/>
    <col min="10763" max="10765" width="7.7109375" style="101" customWidth="1"/>
    <col min="10766" max="10766" width="25.7109375" style="101" customWidth="1"/>
    <col min="10767" max="11008" width="9.140625" style="101"/>
    <col min="11009" max="11009" width="25.7109375" style="101" customWidth="1"/>
    <col min="11010" max="11010" width="8.42578125" style="101" customWidth="1"/>
    <col min="11011" max="11011" width="8.140625" style="101" customWidth="1"/>
    <col min="11012" max="11013" width="7.7109375" style="101" customWidth="1"/>
    <col min="11014" max="11014" width="8.85546875" style="101" customWidth="1"/>
    <col min="11015" max="11016" width="8.42578125" style="101" bestFit="1" customWidth="1"/>
    <col min="11017" max="11017" width="7.7109375" style="101" customWidth="1"/>
    <col min="11018" max="11018" width="8.85546875" style="101" customWidth="1"/>
    <col min="11019" max="11021" width="7.7109375" style="101" customWidth="1"/>
    <col min="11022" max="11022" width="25.7109375" style="101" customWidth="1"/>
    <col min="11023" max="11264" width="9.140625" style="101"/>
    <col min="11265" max="11265" width="25.7109375" style="101" customWidth="1"/>
    <col min="11266" max="11266" width="8.42578125" style="101" customWidth="1"/>
    <col min="11267" max="11267" width="8.140625" style="101" customWidth="1"/>
    <col min="11268" max="11269" width="7.7109375" style="101" customWidth="1"/>
    <col min="11270" max="11270" width="8.85546875" style="101" customWidth="1"/>
    <col min="11271" max="11272" width="8.42578125" style="101" bestFit="1" customWidth="1"/>
    <col min="11273" max="11273" width="7.7109375" style="101" customWidth="1"/>
    <col min="11274" max="11274" width="8.85546875" style="101" customWidth="1"/>
    <col min="11275" max="11277" width="7.7109375" style="101" customWidth="1"/>
    <col min="11278" max="11278" width="25.7109375" style="101" customWidth="1"/>
    <col min="11279" max="11520" width="9.140625" style="101"/>
    <col min="11521" max="11521" width="25.7109375" style="101" customWidth="1"/>
    <col min="11522" max="11522" width="8.42578125" style="101" customWidth="1"/>
    <col min="11523" max="11523" width="8.140625" style="101" customWidth="1"/>
    <col min="11524" max="11525" width="7.7109375" style="101" customWidth="1"/>
    <col min="11526" max="11526" width="8.85546875" style="101" customWidth="1"/>
    <col min="11527" max="11528" width="8.42578125" style="101" bestFit="1" customWidth="1"/>
    <col min="11529" max="11529" width="7.7109375" style="101" customWidth="1"/>
    <col min="11530" max="11530" width="8.85546875" style="101" customWidth="1"/>
    <col min="11531" max="11533" width="7.7109375" style="101" customWidth="1"/>
    <col min="11534" max="11534" width="25.7109375" style="101" customWidth="1"/>
    <col min="11535" max="11776" width="9.140625" style="101"/>
    <col min="11777" max="11777" width="25.7109375" style="101" customWidth="1"/>
    <col min="11778" max="11778" width="8.42578125" style="101" customWidth="1"/>
    <col min="11779" max="11779" width="8.140625" style="101" customWidth="1"/>
    <col min="11780" max="11781" width="7.7109375" style="101" customWidth="1"/>
    <col min="11782" max="11782" width="8.85546875" style="101" customWidth="1"/>
    <col min="11783" max="11784" width="8.42578125" style="101" bestFit="1" customWidth="1"/>
    <col min="11785" max="11785" width="7.7109375" style="101" customWidth="1"/>
    <col min="11786" max="11786" width="8.85546875" style="101" customWidth="1"/>
    <col min="11787" max="11789" width="7.7109375" style="101" customWidth="1"/>
    <col min="11790" max="11790" width="25.7109375" style="101" customWidth="1"/>
    <col min="11791" max="12032" width="9.140625" style="101"/>
    <col min="12033" max="12033" width="25.7109375" style="101" customWidth="1"/>
    <col min="12034" max="12034" width="8.42578125" style="101" customWidth="1"/>
    <col min="12035" max="12035" width="8.140625" style="101" customWidth="1"/>
    <col min="12036" max="12037" width="7.7109375" style="101" customWidth="1"/>
    <col min="12038" max="12038" width="8.85546875" style="101" customWidth="1"/>
    <col min="12039" max="12040" width="8.42578125" style="101" bestFit="1" customWidth="1"/>
    <col min="12041" max="12041" width="7.7109375" style="101" customWidth="1"/>
    <col min="12042" max="12042" width="8.85546875" style="101" customWidth="1"/>
    <col min="12043" max="12045" width="7.7109375" style="101" customWidth="1"/>
    <col min="12046" max="12046" width="25.7109375" style="101" customWidth="1"/>
    <col min="12047" max="12288" width="9.140625" style="101"/>
    <col min="12289" max="12289" width="25.7109375" style="101" customWidth="1"/>
    <col min="12290" max="12290" width="8.42578125" style="101" customWidth="1"/>
    <col min="12291" max="12291" width="8.140625" style="101" customWidth="1"/>
    <col min="12292" max="12293" width="7.7109375" style="101" customWidth="1"/>
    <col min="12294" max="12294" width="8.85546875" style="101" customWidth="1"/>
    <col min="12295" max="12296" width="8.42578125" style="101" bestFit="1" customWidth="1"/>
    <col min="12297" max="12297" width="7.7109375" style="101" customWidth="1"/>
    <col min="12298" max="12298" width="8.85546875" style="101" customWidth="1"/>
    <col min="12299" max="12301" width="7.7109375" style="101" customWidth="1"/>
    <col min="12302" max="12302" width="25.7109375" style="101" customWidth="1"/>
    <col min="12303" max="12544" width="9.140625" style="101"/>
    <col min="12545" max="12545" width="25.7109375" style="101" customWidth="1"/>
    <col min="12546" max="12546" width="8.42578125" style="101" customWidth="1"/>
    <col min="12547" max="12547" width="8.140625" style="101" customWidth="1"/>
    <col min="12548" max="12549" width="7.7109375" style="101" customWidth="1"/>
    <col min="12550" max="12550" width="8.85546875" style="101" customWidth="1"/>
    <col min="12551" max="12552" width="8.42578125" style="101" bestFit="1" customWidth="1"/>
    <col min="12553" max="12553" width="7.7109375" style="101" customWidth="1"/>
    <col min="12554" max="12554" width="8.85546875" style="101" customWidth="1"/>
    <col min="12555" max="12557" width="7.7109375" style="101" customWidth="1"/>
    <col min="12558" max="12558" width="25.7109375" style="101" customWidth="1"/>
    <col min="12559" max="12800" width="9.140625" style="101"/>
    <col min="12801" max="12801" width="25.7109375" style="101" customWidth="1"/>
    <col min="12802" max="12802" width="8.42578125" style="101" customWidth="1"/>
    <col min="12803" max="12803" width="8.140625" style="101" customWidth="1"/>
    <col min="12804" max="12805" width="7.7109375" style="101" customWidth="1"/>
    <col min="12806" max="12806" width="8.85546875" style="101" customWidth="1"/>
    <col min="12807" max="12808" width="8.42578125" style="101" bestFit="1" customWidth="1"/>
    <col min="12809" max="12809" width="7.7109375" style="101" customWidth="1"/>
    <col min="12810" max="12810" width="8.85546875" style="101" customWidth="1"/>
    <col min="12811" max="12813" width="7.7109375" style="101" customWidth="1"/>
    <col min="12814" max="12814" width="25.7109375" style="101" customWidth="1"/>
    <col min="12815" max="13056" width="9.140625" style="101"/>
    <col min="13057" max="13057" width="25.7109375" style="101" customWidth="1"/>
    <col min="13058" max="13058" width="8.42578125" style="101" customWidth="1"/>
    <col min="13059" max="13059" width="8.140625" style="101" customWidth="1"/>
    <col min="13060" max="13061" width="7.7109375" style="101" customWidth="1"/>
    <col min="13062" max="13062" width="8.85546875" style="101" customWidth="1"/>
    <col min="13063" max="13064" width="8.42578125" style="101" bestFit="1" customWidth="1"/>
    <col min="13065" max="13065" width="7.7109375" style="101" customWidth="1"/>
    <col min="13066" max="13066" width="8.85546875" style="101" customWidth="1"/>
    <col min="13067" max="13069" width="7.7109375" style="101" customWidth="1"/>
    <col min="13070" max="13070" width="25.7109375" style="101" customWidth="1"/>
    <col min="13071" max="13312" width="9.140625" style="101"/>
    <col min="13313" max="13313" width="25.7109375" style="101" customWidth="1"/>
    <col min="13314" max="13314" width="8.42578125" style="101" customWidth="1"/>
    <col min="13315" max="13315" width="8.140625" style="101" customWidth="1"/>
    <col min="13316" max="13317" width="7.7109375" style="101" customWidth="1"/>
    <col min="13318" max="13318" width="8.85546875" style="101" customWidth="1"/>
    <col min="13319" max="13320" width="8.42578125" style="101" bestFit="1" customWidth="1"/>
    <col min="13321" max="13321" width="7.7109375" style="101" customWidth="1"/>
    <col min="13322" max="13322" width="8.85546875" style="101" customWidth="1"/>
    <col min="13323" max="13325" width="7.7109375" style="101" customWidth="1"/>
    <col min="13326" max="13326" width="25.7109375" style="101" customWidth="1"/>
    <col min="13327" max="13568" width="9.140625" style="101"/>
    <col min="13569" max="13569" width="25.7109375" style="101" customWidth="1"/>
    <col min="13570" max="13570" width="8.42578125" style="101" customWidth="1"/>
    <col min="13571" max="13571" width="8.140625" style="101" customWidth="1"/>
    <col min="13572" max="13573" width="7.7109375" style="101" customWidth="1"/>
    <col min="13574" max="13574" width="8.85546875" style="101" customWidth="1"/>
    <col min="13575" max="13576" width="8.42578125" style="101" bestFit="1" customWidth="1"/>
    <col min="13577" max="13577" width="7.7109375" style="101" customWidth="1"/>
    <col min="13578" max="13578" width="8.85546875" style="101" customWidth="1"/>
    <col min="13579" max="13581" width="7.7109375" style="101" customWidth="1"/>
    <col min="13582" max="13582" width="25.7109375" style="101" customWidth="1"/>
    <col min="13583" max="13824" width="9.140625" style="101"/>
    <col min="13825" max="13825" width="25.7109375" style="101" customWidth="1"/>
    <col min="13826" max="13826" width="8.42578125" style="101" customWidth="1"/>
    <col min="13827" max="13827" width="8.140625" style="101" customWidth="1"/>
    <col min="13828" max="13829" width="7.7109375" style="101" customWidth="1"/>
    <col min="13830" max="13830" width="8.85546875" style="101" customWidth="1"/>
    <col min="13831" max="13832" width="8.42578125" style="101" bestFit="1" customWidth="1"/>
    <col min="13833" max="13833" width="7.7109375" style="101" customWidth="1"/>
    <col min="13834" max="13834" width="8.85546875" style="101" customWidth="1"/>
    <col min="13835" max="13837" width="7.7109375" style="101" customWidth="1"/>
    <col min="13838" max="13838" width="25.7109375" style="101" customWidth="1"/>
    <col min="13839" max="14080" width="9.140625" style="101"/>
    <col min="14081" max="14081" width="25.7109375" style="101" customWidth="1"/>
    <col min="14082" max="14082" width="8.42578125" style="101" customWidth="1"/>
    <col min="14083" max="14083" width="8.140625" style="101" customWidth="1"/>
    <col min="14084" max="14085" width="7.7109375" style="101" customWidth="1"/>
    <col min="14086" max="14086" width="8.85546875" style="101" customWidth="1"/>
    <col min="14087" max="14088" width="8.42578125" style="101" bestFit="1" customWidth="1"/>
    <col min="14089" max="14089" width="7.7109375" style="101" customWidth="1"/>
    <col min="14090" max="14090" width="8.85546875" style="101" customWidth="1"/>
    <col min="14091" max="14093" width="7.7109375" style="101" customWidth="1"/>
    <col min="14094" max="14094" width="25.7109375" style="101" customWidth="1"/>
    <col min="14095" max="14336" width="9.140625" style="101"/>
    <col min="14337" max="14337" width="25.7109375" style="101" customWidth="1"/>
    <col min="14338" max="14338" width="8.42578125" style="101" customWidth="1"/>
    <col min="14339" max="14339" width="8.140625" style="101" customWidth="1"/>
    <col min="14340" max="14341" width="7.7109375" style="101" customWidth="1"/>
    <col min="14342" max="14342" width="8.85546875" style="101" customWidth="1"/>
    <col min="14343" max="14344" width="8.42578125" style="101" bestFit="1" customWidth="1"/>
    <col min="14345" max="14345" width="7.7109375" style="101" customWidth="1"/>
    <col min="14346" max="14346" width="8.85546875" style="101" customWidth="1"/>
    <col min="14347" max="14349" width="7.7109375" style="101" customWidth="1"/>
    <col min="14350" max="14350" width="25.7109375" style="101" customWidth="1"/>
    <col min="14351" max="14592" width="9.140625" style="101"/>
    <col min="14593" max="14593" width="25.7109375" style="101" customWidth="1"/>
    <col min="14594" max="14594" width="8.42578125" style="101" customWidth="1"/>
    <col min="14595" max="14595" width="8.140625" style="101" customWidth="1"/>
    <col min="14596" max="14597" width="7.7109375" style="101" customWidth="1"/>
    <col min="14598" max="14598" width="8.85546875" style="101" customWidth="1"/>
    <col min="14599" max="14600" width="8.42578125" style="101" bestFit="1" customWidth="1"/>
    <col min="14601" max="14601" width="7.7109375" style="101" customWidth="1"/>
    <col min="14602" max="14602" width="8.85546875" style="101" customWidth="1"/>
    <col min="14603" max="14605" width="7.7109375" style="101" customWidth="1"/>
    <col min="14606" max="14606" width="25.7109375" style="101" customWidth="1"/>
    <col min="14607" max="14848" width="9.140625" style="101"/>
    <col min="14849" max="14849" width="25.7109375" style="101" customWidth="1"/>
    <col min="14850" max="14850" width="8.42578125" style="101" customWidth="1"/>
    <col min="14851" max="14851" width="8.140625" style="101" customWidth="1"/>
    <col min="14852" max="14853" width="7.7109375" style="101" customWidth="1"/>
    <col min="14854" max="14854" width="8.85546875" style="101" customWidth="1"/>
    <col min="14855" max="14856" width="8.42578125" style="101" bestFit="1" customWidth="1"/>
    <col min="14857" max="14857" width="7.7109375" style="101" customWidth="1"/>
    <col min="14858" max="14858" width="8.85546875" style="101" customWidth="1"/>
    <col min="14859" max="14861" width="7.7109375" style="101" customWidth="1"/>
    <col min="14862" max="14862" width="25.7109375" style="101" customWidth="1"/>
    <col min="14863" max="15104" width="9.140625" style="101"/>
    <col min="15105" max="15105" width="25.7109375" style="101" customWidth="1"/>
    <col min="15106" max="15106" width="8.42578125" style="101" customWidth="1"/>
    <col min="15107" max="15107" width="8.140625" style="101" customWidth="1"/>
    <col min="15108" max="15109" width="7.7109375" style="101" customWidth="1"/>
    <col min="15110" max="15110" width="8.85546875" style="101" customWidth="1"/>
    <col min="15111" max="15112" width="8.42578125" style="101" bestFit="1" customWidth="1"/>
    <col min="15113" max="15113" width="7.7109375" style="101" customWidth="1"/>
    <col min="15114" max="15114" width="8.85546875" style="101" customWidth="1"/>
    <col min="15115" max="15117" width="7.7109375" style="101" customWidth="1"/>
    <col min="15118" max="15118" width="25.7109375" style="101" customWidth="1"/>
    <col min="15119" max="15360" width="9.140625" style="101"/>
    <col min="15361" max="15361" width="25.7109375" style="101" customWidth="1"/>
    <col min="15362" max="15362" width="8.42578125" style="101" customWidth="1"/>
    <col min="15363" max="15363" width="8.140625" style="101" customWidth="1"/>
    <col min="15364" max="15365" width="7.7109375" style="101" customWidth="1"/>
    <col min="15366" max="15366" width="8.85546875" style="101" customWidth="1"/>
    <col min="15367" max="15368" width="8.42578125" style="101" bestFit="1" customWidth="1"/>
    <col min="15369" max="15369" width="7.7109375" style="101" customWidth="1"/>
    <col min="15370" max="15370" width="8.85546875" style="101" customWidth="1"/>
    <col min="15371" max="15373" width="7.7109375" style="101" customWidth="1"/>
    <col min="15374" max="15374" width="25.7109375" style="101" customWidth="1"/>
    <col min="15375" max="15616" width="9.140625" style="101"/>
    <col min="15617" max="15617" width="25.7109375" style="101" customWidth="1"/>
    <col min="15618" max="15618" width="8.42578125" style="101" customWidth="1"/>
    <col min="15619" max="15619" width="8.140625" style="101" customWidth="1"/>
    <col min="15620" max="15621" width="7.7109375" style="101" customWidth="1"/>
    <col min="15622" max="15622" width="8.85546875" style="101" customWidth="1"/>
    <col min="15623" max="15624" width="8.42578125" style="101" bestFit="1" customWidth="1"/>
    <col min="15625" max="15625" width="7.7109375" style="101" customWidth="1"/>
    <col min="15626" max="15626" width="8.85546875" style="101" customWidth="1"/>
    <col min="15627" max="15629" width="7.7109375" style="101" customWidth="1"/>
    <col min="15630" max="15630" width="25.7109375" style="101" customWidth="1"/>
    <col min="15631" max="15872" width="9.140625" style="101"/>
    <col min="15873" max="15873" width="25.7109375" style="101" customWidth="1"/>
    <col min="15874" max="15874" width="8.42578125" style="101" customWidth="1"/>
    <col min="15875" max="15875" width="8.140625" style="101" customWidth="1"/>
    <col min="15876" max="15877" width="7.7109375" style="101" customWidth="1"/>
    <col min="15878" max="15878" width="8.85546875" style="101" customWidth="1"/>
    <col min="15879" max="15880" width="8.42578125" style="101" bestFit="1" customWidth="1"/>
    <col min="15881" max="15881" width="7.7109375" style="101" customWidth="1"/>
    <col min="15882" max="15882" width="8.85546875" style="101" customWidth="1"/>
    <col min="15883" max="15885" width="7.7109375" style="101" customWidth="1"/>
    <col min="15886" max="15886" width="25.7109375" style="101" customWidth="1"/>
    <col min="15887" max="16128" width="9.140625" style="101"/>
    <col min="16129" max="16129" width="25.7109375" style="101" customWidth="1"/>
    <col min="16130" max="16130" width="8.42578125" style="101" customWidth="1"/>
    <col min="16131" max="16131" width="8.140625" style="101" customWidth="1"/>
    <col min="16132" max="16133" width="7.7109375" style="101" customWidth="1"/>
    <col min="16134" max="16134" width="8.85546875" style="101" customWidth="1"/>
    <col min="16135" max="16136" width="8.42578125" style="101" bestFit="1" customWidth="1"/>
    <col min="16137" max="16137" width="7.7109375" style="101" customWidth="1"/>
    <col min="16138" max="16138" width="8.85546875" style="101" customWidth="1"/>
    <col min="16139" max="16141" width="7.7109375" style="101" customWidth="1"/>
    <col min="16142" max="16142" width="25.7109375" style="101" customWidth="1"/>
    <col min="16143" max="16384" width="9.140625" style="101"/>
  </cols>
  <sheetData>
    <row r="1" spans="1:14" ht="19.5" customHeight="1" x14ac:dyDescent="0.2">
      <c r="A1" s="1114" t="s">
        <v>1400</v>
      </c>
      <c r="B1" s="1114"/>
      <c r="C1" s="1114"/>
      <c r="D1" s="1114"/>
      <c r="E1" s="1114"/>
      <c r="F1" s="1114"/>
      <c r="G1" s="1114"/>
      <c r="H1" s="1114"/>
      <c r="I1" s="1114"/>
      <c r="J1" s="1114"/>
      <c r="K1" s="1114"/>
      <c r="L1" s="1114"/>
      <c r="M1" s="1114"/>
      <c r="N1" s="1114"/>
    </row>
    <row r="2" spans="1:14" ht="15.75" x14ac:dyDescent="0.2">
      <c r="A2" s="1116" t="s">
        <v>980</v>
      </c>
      <c r="B2" s="1116"/>
      <c r="C2" s="1116"/>
      <c r="D2" s="1116"/>
      <c r="E2" s="1116"/>
      <c r="F2" s="1116"/>
      <c r="G2" s="1116"/>
      <c r="H2" s="1116"/>
      <c r="I2" s="1116"/>
      <c r="J2" s="1116"/>
      <c r="K2" s="1116"/>
      <c r="L2" s="1116"/>
      <c r="M2" s="1116"/>
      <c r="N2" s="1116"/>
    </row>
    <row r="3" spans="1:14" ht="15.75" x14ac:dyDescent="0.2">
      <c r="A3" s="1116" t="s">
        <v>1125</v>
      </c>
      <c r="B3" s="1116"/>
      <c r="C3" s="1116"/>
      <c r="D3" s="1116"/>
      <c r="E3" s="1116"/>
      <c r="F3" s="1116"/>
      <c r="G3" s="1116"/>
      <c r="H3" s="1116"/>
      <c r="I3" s="1116"/>
      <c r="J3" s="1116"/>
      <c r="K3" s="1116"/>
      <c r="L3" s="1116"/>
      <c r="M3" s="1116"/>
      <c r="N3" s="1116"/>
    </row>
    <row r="4" spans="1:14" ht="21.75" customHeight="1" x14ac:dyDescent="0.2">
      <c r="A4" s="820" t="s">
        <v>195</v>
      </c>
      <c r="B4" s="817"/>
      <c r="C4" s="817"/>
      <c r="D4" s="817"/>
      <c r="E4" s="817"/>
      <c r="F4" s="817"/>
      <c r="G4" s="817"/>
      <c r="H4" s="817"/>
      <c r="I4" s="817"/>
      <c r="J4" s="817"/>
      <c r="K4" s="817"/>
      <c r="L4" s="817"/>
      <c r="M4" s="817"/>
      <c r="N4" s="818" t="s">
        <v>69</v>
      </c>
    </row>
    <row r="5" spans="1:14" ht="30" customHeight="1" thickBot="1" x14ac:dyDescent="0.25">
      <c r="A5" s="1148" t="s">
        <v>1098</v>
      </c>
      <c r="B5" s="1159" t="s">
        <v>673</v>
      </c>
      <c r="C5" s="1160"/>
      <c r="D5" s="1160"/>
      <c r="E5" s="1161"/>
      <c r="F5" s="1158" t="s">
        <v>518</v>
      </c>
      <c r="G5" s="1156"/>
      <c r="H5" s="1156"/>
      <c r="I5" s="1156"/>
      <c r="J5" s="1156" t="s">
        <v>519</v>
      </c>
      <c r="K5" s="1156"/>
      <c r="L5" s="1156"/>
      <c r="M5" s="1157"/>
      <c r="N5" s="1152" t="s">
        <v>1099</v>
      </c>
    </row>
    <row r="6" spans="1:14" ht="34.5" customHeight="1" x14ac:dyDescent="0.2">
      <c r="A6" s="1149"/>
      <c r="B6" s="794" t="s">
        <v>977</v>
      </c>
      <c r="C6" s="321" t="s">
        <v>668</v>
      </c>
      <c r="D6" s="320" t="s">
        <v>1399</v>
      </c>
      <c r="E6" s="320" t="s">
        <v>517</v>
      </c>
      <c r="F6" s="794" t="s">
        <v>977</v>
      </c>
      <c r="G6" s="321" t="s">
        <v>668</v>
      </c>
      <c r="H6" s="320" t="s">
        <v>1399</v>
      </c>
      <c r="I6" s="320" t="s">
        <v>517</v>
      </c>
      <c r="J6" s="794" t="s">
        <v>977</v>
      </c>
      <c r="K6" s="321" t="s">
        <v>668</v>
      </c>
      <c r="L6" s="320" t="s">
        <v>1399</v>
      </c>
      <c r="M6" s="320" t="s">
        <v>517</v>
      </c>
      <c r="N6" s="1153"/>
    </row>
    <row r="7" spans="1:14" ht="24.95" customHeight="1" thickBot="1" x14ac:dyDescent="0.25">
      <c r="A7" s="322">
        <v>2005</v>
      </c>
      <c r="B7" s="713">
        <v>104.54063871651277</v>
      </c>
      <c r="C7" s="711">
        <f t="shared" ref="C7:C13" si="0">E7+D7</f>
        <v>13514</v>
      </c>
      <c r="D7" s="711">
        <v>6607</v>
      </c>
      <c r="E7" s="711">
        <v>6907</v>
      </c>
      <c r="F7" s="713">
        <v>108.40579710144928</v>
      </c>
      <c r="G7" s="711">
        <f t="shared" ref="G7:G12" si="1">I7+H7</f>
        <v>7190</v>
      </c>
      <c r="H7" s="519">
        <v>3450</v>
      </c>
      <c r="I7" s="519">
        <v>3740</v>
      </c>
      <c r="J7" s="713">
        <v>100.31675641431738</v>
      </c>
      <c r="K7" s="711">
        <f t="shared" ref="K7:K12" si="2">M7+L7</f>
        <v>6324</v>
      </c>
      <c r="L7" s="519">
        <v>3157</v>
      </c>
      <c r="M7" s="519">
        <v>3167</v>
      </c>
      <c r="N7" s="712">
        <v>2005</v>
      </c>
    </row>
    <row r="8" spans="1:14" ht="24.95" customHeight="1" thickBot="1" x14ac:dyDescent="0.25">
      <c r="A8" s="67">
        <v>2006</v>
      </c>
      <c r="B8" s="517">
        <v>103.81690342947338</v>
      </c>
      <c r="C8" s="513">
        <f t="shared" si="0"/>
        <v>14204</v>
      </c>
      <c r="D8" s="513">
        <v>6969</v>
      </c>
      <c r="E8" s="513">
        <v>7235</v>
      </c>
      <c r="F8" s="517">
        <v>103.89575497044599</v>
      </c>
      <c r="G8" s="513">
        <f t="shared" si="1"/>
        <v>7589</v>
      </c>
      <c r="H8" s="514">
        <v>3722</v>
      </c>
      <c r="I8" s="514">
        <v>3867</v>
      </c>
      <c r="J8" s="517">
        <v>103.72651678472435</v>
      </c>
      <c r="K8" s="513">
        <f t="shared" si="2"/>
        <v>6615</v>
      </c>
      <c r="L8" s="514">
        <v>3247</v>
      </c>
      <c r="M8" s="514">
        <v>3368</v>
      </c>
      <c r="N8" s="480">
        <v>2006</v>
      </c>
    </row>
    <row r="9" spans="1:14" ht="24.95" customHeight="1" thickBot="1" x14ac:dyDescent="0.25">
      <c r="A9" s="66">
        <v>2007</v>
      </c>
      <c r="B9" s="515">
        <v>105.62033276562295</v>
      </c>
      <c r="C9" s="511">
        <f t="shared" si="0"/>
        <v>15695</v>
      </c>
      <c r="D9" s="511">
        <v>7633</v>
      </c>
      <c r="E9" s="511">
        <v>8062</v>
      </c>
      <c r="F9" s="515">
        <v>107.20896249391134</v>
      </c>
      <c r="G9" s="511">
        <f t="shared" si="1"/>
        <v>8508</v>
      </c>
      <c r="H9" s="512">
        <v>4106</v>
      </c>
      <c r="I9" s="512">
        <v>4402</v>
      </c>
      <c r="J9" s="515">
        <v>103.77091012191664</v>
      </c>
      <c r="K9" s="511">
        <f t="shared" si="2"/>
        <v>7187</v>
      </c>
      <c r="L9" s="512">
        <v>3527</v>
      </c>
      <c r="M9" s="512">
        <v>3660</v>
      </c>
      <c r="N9" s="479">
        <v>2007</v>
      </c>
    </row>
    <row r="10" spans="1:14" ht="24.95" customHeight="1" thickBot="1" x14ac:dyDescent="0.25">
      <c r="A10" s="67">
        <v>2008</v>
      </c>
      <c r="B10" s="517">
        <v>102.25054541279137</v>
      </c>
      <c r="C10" s="513">
        <f t="shared" si="0"/>
        <v>17614</v>
      </c>
      <c r="D10" s="513">
        <v>8709</v>
      </c>
      <c r="E10" s="513">
        <v>8905</v>
      </c>
      <c r="F10" s="517">
        <v>102.61557177615572</v>
      </c>
      <c r="G10" s="513">
        <f t="shared" si="1"/>
        <v>9993</v>
      </c>
      <c r="H10" s="514">
        <v>4932</v>
      </c>
      <c r="I10" s="514">
        <v>5061</v>
      </c>
      <c r="J10" s="517">
        <v>101.77389462536404</v>
      </c>
      <c r="K10" s="513">
        <f t="shared" si="2"/>
        <v>7621</v>
      </c>
      <c r="L10" s="514">
        <v>3777</v>
      </c>
      <c r="M10" s="514">
        <v>3844</v>
      </c>
      <c r="N10" s="480">
        <v>2008</v>
      </c>
    </row>
    <row r="11" spans="1:14" ht="24.95" customHeight="1" thickBot="1" x14ac:dyDescent="0.25">
      <c r="A11" s="66">
        <v>2009</v>
      </c>
      <c r="B11" s="515">
        <f t="shared" ref="B11:B16" si="3">E11/D11*100</f>
        <v>104.5674664318732</v>
      </c>
      <c r="C11" s="511">
        <f t="shared" si="0"/>
        <v>18587</v>
      </c>
      <c r="D11" s="511">
        <f t="shared" ref="D11:E15" si="4">L11+H11</f>
        <v>9086</v>
      </c>
      <c r="E11" s="511">
        <f t="shared" si="4"/>
        <v>9501</v>
      </c>
      <c r="F11" s="515">
        <f t="shared" ref="F11:F16" si="5">I11/H11*100</f>
        <v>105.17817371937639</v>
      </c>
      <c r="G11" s="511">
        <f t="shared" si="1"/>
        <v>11055</v>
      </c>
      <c r="H11" s="512">
        <v>5388</v>
      </c>
      <c r="I11" s="512">
        <v>5667</v>
      </c>
      <c r="J11" s="515">
        <f t="shared" ref="J11:J16" si="6">M11/L11*100</f>
        <v>103.67766360194699</v>
      </c>
      <c r="K11" s="511">
        <f t="shared" si="2"/>
        <v>7532</v>
      </c>
      <c r="L11" s="512">
        <v>3698</v>
      </c>
      <c r="M11" s="512">
        <v>3834</v>
      </c>
      <c r="N11" s="479">
        <v>2009</v>
      </c>
    </row>
    <row r="12" spans="1:14" ht="24.95" customHeight="1" thickBot="1" x14ac:dyDescent="0.25">
      <c r="A12" s="67">
        <v>2010</v>
      </c>
      <c r="B12" s="517">
        <f t="shared" si="3"/>
        <v>103.58520062532568</v>
      </c>
      <c r="C12" s="513">
        <f t="shared" si="0"/>
        <v>19534</v>
      </c>
      <c r="D12" s="513">
        <f t="shared" si="4"/>
        <v>9595</v>
      </c>
      <c r="E12" s="513">
        <f t="shared" si="4"/>
        <v>9939</v>
      </c>
      <c r="F12" s="517">
        <f t="shared" si="5"/>
        <v>107.19563687543983</v>
      </c>
      <c r="G12" s="513">
        <f t="shared" si="1"/>
        <v>11777</v>
      </c>
      <c r="H12" s="514">
        <v>5684</v>
      </c>
      <c r="I12" s="514">
        <v>6093</v>
      </c>
      <c r="J12" s="517">
        <f t="shared" si="6"/>
        <v>98.338020966504729</v>
      </c>
      <c r="K12" s="513">
        <f t="shared" si="2"/>
        <v>7757</v>
      </c>
      <c r="L12" s="514">
        <v>3911</v>
      </c>
      <c r="M12" s="514">
        <v>3846</v>
      </c>
      <c r="N12" s="480">
        <v>2010</v>
      </c>
    </row>
    <row r="13" spans="1:14" ht="24.95" customHeight="1" thickBot="1" x14ac:dyDescent="0.25">
      <c r="A13" s="66">
        <v>2011</v>
      </c>
      <c r="B13" s="515">
        <f t="shared" si="3"/>
        <v>103.62176977290525</v>
      </c>
      <c r="C13" s="511">
        <f t="shared" si="0"/>
        <v>20802</v>
      </c>
      <c r="D13" s="511">
        <f t="shared" si="4"/>
        <v>10216</v>
      </c>
      <c r="E13" s="511">
        <f t="shared" si="4"/>
        <v>10586</v>
      </c>
      <c r="F13" s="515">
        <f t="shared" si="5"/>
        <v>104.69851213782302</v>
      </c>
      <c r="G13" s="511">
        <f>I13+H13</f>
        <v>13070</v>
      </c>
      <c r="H13" s="512">
        <v>6385</v>
      </c>
      <c r="I13" s="512">
        <v>6685</v>
      </c>
      <c r="J13" s="515">
        <f t="shared" si="6"/>
        <v>101.82719916470894</v>
      </c>
      <c r="K13" s="511">
        <f>M13+L13</f>
        <v>7732</v>
      </c>
      <c r="L13" s="512">
        <v>3831</v>
      </c>
      <c r="M13" s="512">
        <v>3901</v>
      </c>
      <c r="N13" s="479">
        <v>2011</v>
      </c>
    </row>
    <row r="14" spans="1:14" ht="24.95" customHeight="1" thickBot="1" x14ac:dyDescent="0.25">
      <c r="A14" s="67">
        <v>2012</v>
      </c>
      <c r="B14" s="517">
        <f t="shared" si="3"/>
        <v>103.54371201496026</v>
      </c>
      <c r="C14" s="513">
        <f>E14+D14</f>
        <v>21769</v>
      </c>
      <c r="D14" s="513">
        <f t="shared" si="4"/>
        <v>10695</v>
      </c>
      <c r="E14" s="513">
        <f t="shared" si="4"/>
        <v>11074</v>
      </c>
      <c r="F14" s="517">
        <f t="shared" si="5"/>
        <v>103.1433361274099</v>
      </c>
      <c r="G14" s="513">
        <f>I14+H14</f>
        <v>14541</v>
      </c>
      <c r="H14" s="514">
        <v>7158</v>
      </c>
      <c r="I14" s="514">
        <v>7383</v>
      </c>
      <c r="J14" s="517">
        <f t="shared" si="6"/>
        <v>104.35397229290359</v>
      </c>
      <c r="K14" s="513">
        <f>M14+L14</f>
        <v>7228</v>
      </c>
      <c r="L14" s="514">
        <v>3537</v>
      </c>
      <c r="M14" s="514">
        <v>3691</v>
      </c>
      <c r="N14" s="480">
        <v>2012</v>
      </c>
    </row>
    <row r="15" spans="1:14" ht="24.95" customHeight="1" thickBot="1" x14ac:dyDescent="0.25">
      <c r="A15" s="66">
        <v>2013</v>
      </c>
      <c r="B15" s="515">
        <f t="shared" si="3"/>
        <v>104.57330226939338</v>
      </c>
      <c r="C15" s="511">
        <f>E15+D15</f>
        <v>23708</v>
      </c>
      <c r="D15" s="511">
        <f t="shared" si="4"/>
        <v>11589</v>
      </c>
      <c r="E15" s="511">
        <f t="shared" si="4"/>
        <v>12119</v>
      </c>
      <c r="F15" s="515">
        <f t="shared" si="5"/>
        <v>104.17308680020545</v>
      </c>
      <c r="G15" s="511">
        <f>I15+H15</f>
        <v>15901</v>
      </c>
      <c r="H15" s="512">
        <v>7788</v>
      </c>
      <c r="I15" s="512">
        <v>8113</v>
      </c>
      <c r="J15" s="515">
        <f t="shared" si="6"/>
        <v>105.39331754801368</v>
      </c>
      <c r="K15" s="511">
        <f>M15+L15</f>
        <v>7807</v>
      </c>
      <c r="L15" s="512">
        <v>3801</v>
      </c>
      <c r="M15" s="512">
        <v>4006</v>
      </c>
      <c r="N15" s="479">
        <v>2013</v>
      </c>
    </row>
    <row r="16" spans="1:14" ht="24.95" customHeight="1" x14ac:dyDescent="0.2">
      <c r="A16" s="67">
        <v>2014</v>
      </c>
      <c r="B16" s="517">
        <f t="shared" si="3"/>
        <v>104.13563619077802</v>
      </c>
      <c r="C16" s="513">
        <f>E16+D16</f>
        <v>25766</v>
      </c>
      <c r="D16" s="513">
        <f t="shared" ref="D16" si="7">L16+H16</f>
        <v>12622</v>
      </c>
      <c r="E16" s="513">
        <f t="shared" ref="E16" si="8">M16+I16</f>
        <v>13144</v>
      </c>
      <c r="F16" s="517">
        <f t="shared" si="5"/>
        <v>103.15315315315314</v>
      </c>
      <c r="G16" s="513">
        <f>I16+H16</f>
        <v>17589</v>
      </c>
      <c r="H16" s="514">
        <v>8658</v>
      </c>
      <c r="I16" s="514">
        <v>8931</v>
      </c>
      <c r="J16" s="517">
        <f t="shared" si="6"/>
        <v>106.28153380423815</v>
      </c>
      <c r="K16" s="513">
        <f>M16+L16</f>
        <v>8177</v>
      </c>
      <c r="L16" s="514">
        <v>3964</v>
      </c>
      <c r="M16" s="514">
        <v>4213</v>
      </c>
      <c r="N16" s="480">
        <v>2014</v>
      </c>
    </row>
    <row r="17" spans="1:14" x14ac:dyDescent="0.2">
      <c r="A17" s="1155" t="s">
        <v>978</v>
      </c>
      <c r="B17" s="1155"/>
      <c r="C17" s="1155"/>
      <c r="L17" s="1154" t="s">
        <v>804</v>
      </c>
      <c r="M17" s="1154"/>
      <c r="N17" s="1154"/>
    </row>
    <row r="18" spans="1:14" x14ac:dyDescent="0.2">
      <c r="B18" s="24"/>
      <c r="C18" s="25"/>
      <c r="D18" s="25"/>
      <c r="E18" s="25"/>
      <c r="F18" s="24"/>
      <c r="G18" s="24"/>
      <c r="H18" s="24"/>
      <c r="I18" s="24"/>
      <c r="J18" s="24"/>
      <c r="K18" s="24"/>
      <c r="L18" s="24"/>
      <c r="M18" s="25"/>
    </row>
    <row r="19" spans="1:14" ht="12.75" customHeight="1" x14ac:dyDescent="0.2">
      <c r="A19" s="101"/>
      <c r="B19" s="101"/>
      <c r="C19" s="101"/>
      <c r="D19" s="101"/>
      <c r="E19" s="101"/>
      <c r="F19" s="24"/>
      <c r="G19" s="24"/>
      <c r="H19" s="24"/>
      <c r="I19" s="24"/>
      <c r="J19" s="24"/>
      <c r="K19" s="24"/>
      <c r="L19" s="24"/>
      <c r="M19" s="101"/>
      <c r="N19" s="101"/>
    </row>
    <row r="20" spans="1:14" ht="12.75" x14ac:dyDescent="0.2">
      <c r="A20" s="101"/>
      <c r="B20" s="101"/>
      <c r="C20" s="101"/>
      <c r="D20" s="101"/>
      <c r="E20" s="101"/>
      <c r="F20" s="101"/>
      <c r="G20" s="101"/>
      <c r="H20" s="101"/>
      <c r="I20" s="101"/>
      <c r="J20" s="101"/>
      <c r="K20" s="101"/>
      <c r="L20" s="101"/>
      <c r="M20" s="101"/>
      <c r="N20" s="101"/>
    </row>
    <row r="21" spans="1:14" ht="12.75" x14ac:dyDescent="0.2">
      <c r="A21" s="101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01"/>
    </row>
    <row r="22" spans="1:14" ht="12.75" x14ac:dyDescent="0.2">
      <c r="A22" s="101"/>
      <c r="B22" s="101"/>
      <c r="C22" s="748"/>
      <c r="D22" s="748"/>
      <c r="E22" s="748"/>
      <c r="F22" s="101"/>
      <c r="G22" s="748"/>
      <c r="H22" s="748"/>
      <c r="I22" s="748"/>
      <c r="J22" s="748"/>
      <c r="K22" s="748"/>
      <c r="L22" s="748"/>
      <c r="M22" s="748"/>
      <c r="N22" s="101"/>
    </row>
    <row r="23" spans="1:14" ht="12.75" x14ac:dyDescent="0.2">
      <c r="A23" s="101"/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</row>
    <row r="24" spans="1:14" ht="12.75" x14ac:dyDescent="0.2">
      <c r="A24" s="101"/>
      <c r="B24" s="101"/>
      <c r="C24" s="101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1"/>
    </row>
    <row r="25" spans="1:14" ht="12.75" x14ac:dyDescent="0.2">
      <c r="A25" s="101"/>
      <c r="B25" s="101"/>
      <c r="C25" s="101"/>
      <c r="D25" s="101"/>
      <c r="E25" s="101"/>
      <c r="F25" s="101"/>
      <c r="G25" s="101"/>
      <c r="H25" s="101"/>
      <c r="I25" s="101"/>
      <c r="J25" s="101"/>
      <c r="K25" s="101"/>
      <c r="L25" s="101"/>
      <c r="M25" s="101"/>
      <c r="N25" s="101"/>
    </row>
    <row r="26" spans="1:14" ht="12.75" x14ac:dyDescent="0.2">
      <c r="A26" s="101"/>
      <c r="B26" s="101"/>
      <c r="C26" s="101"/>
      <c r="D26" s="101"/>
      <c r="E26" s="101"/>
      <c r="F26" s="101"/>
      <c r="G26" s="101"/>
      <c r="H26" s="101"/>
      <c r="I26" s="101"/>
      <c r="J26" s="101"/>
      <c r="K26" s="101"/>
      <c r="L26" s="101"/>
      <c r="M26" s="101"/>
      <c r="N26" s="101"/>
    </row>
    <row r="27" spans="1:14" ht="12.75" x14ac:dyDescent="0.2">
      <c r="A27" s="101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01"/>
    </row>
    <row r="28" spans="1:14" ht="12.75" x14ac:dyDescent="0.2">
      <c r="A28" s="101"/>
      <c r="B28" s="101"/>
      <c r="C28" s="101"/>
      <c r="D28" s="101"/>
      <c r="E28" s="101"/>
      <c r="F28" s="101"/>
      <c r="G28" s="101"/>
      <c r="H28" s="101"/>
      <c r="I28" s="101"/>
      <c r="J28" s="101"/>
      <c r="K28" s="101"/>
      <c r="L28" s="101"/>
      <c r="M28" s="101"/>
      <c r="N28" s="101"/>
    </row>
    <row r="29" spans="1:14" ht="12.75" x14ac:dyDescent="0.2">
      <c r="A29" s="101"/>
      <c r="B29" s="101"/>
      <c r="C29" s="101"/>
      <c r="D29" s="101"/>
      <c r="E29" s="101"/>
      <c r="F29" s="101"/>
      <c r="G29" s="101"/>
      <c r="H29" s="101"/>
      <c r="I29" s="101"/>
      <c r="J29" s="101"/>
      <c r="K29" s="101"/>
      <c r="L29" s="101"/>
      <c r="M29" s="101"/>
      <c r="N29" s="101"/>
    </row>
    <row r="30" spans="1:14" ht="12.75" x14ac:dyDescent="0.2">
      <c r="A30" s="101"/>
      <c r="B30" s="101"/>
      <c r="C30" s="101"/>
      <c r="D30" s="101"/>
      <c r="E30" s="101"/>
      <c r="F30" s="101"/>
      <c r="G30" s="101"/>
      <c r="H30" s="101"/>
      <c r="I30" s="101"/>
      <c r="J30" s="101"/>
      <c r="K30" s="101"/>
      <c r="L30" s="101"/>
      <c r="M30" s="101"/>
      <c r="N30" s="101"/>
    </row>
    <row r="31" spans="1:14" ht="12.75" x14ac:dyDescent="0.2">
      <c r="A31" s="101"/>
      <c r="B31" s="101"/>
      <c r="C31" s="101"/>
      <c r="D31" s="101"/>
      <c r="E31" s="101"/>
      <c r="F31" s="101"/>
      <c r="G31" s="101"/>
      <c r="H31" s="101"/>
      <c r="I31" s="101"/>
      <c r="J31" s="101"/>
      <c r="K31" s="101"/>
      <c r="L31" s="101"/>
      <c r="M31" s="101"/>
      <c r="N31" s="101"/>
    </row>
  </sheetData>
  <mergeCells count="10">
    <mergeCell ref="L17:N17"/>
    <mergeCell ref="A17:C17"/>
    <mergeCell ref="A1:N1"/>
    <mergeCell ref="A2:N2"/>
    <mergeCell ref="A3:N3"/>
    <mergeCell ref="A5:A6"/>
    <mergeCell ref="N5:N6"/>
    <mergeCell ref="J5:M5"/>
    <mergeCell ref="F5:I5"/>
    <mergeCell ref="B5:E5"/>
  </mergeCells>
  <printOptions horizontalCentered="1" verticalCentered="1"/>
  <pageMargins left="0" right="0" top="0" bottom="0" header="0" footer="0"/>
  <pageSetup paperSize="9" scale="95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view="pageBreakPreview" zoomScaleNormal="100" zoomScaleSheetLayoutView="100" workbookViewId="0">
      <selection activeCell="E10" sqref="E10"/>
    </sheetView>
  </sheetViews>
  <sheetFormatPr defaultRowHeight="15" x14ac:dyDescent="0.2"/>
  <cols>
    <col min="1" max="1" width="21.140625" style="3" customWidth="1"/>
    <col min="2" max="2" width="9.42578125" style="3" bestFit="1" customWidth="1"/>
    <col min="3" max="3" width="8" style="3" bestFit="1" customWidth="1"/>
    <col min="4" max="4" width="8.28515625" style="3" bestFit="1" customWidth="1"/>
    <col min="5" max="5" width="8.5703125" style="3" bestFit="1" customWidth="1"/>
    <col min="6" max="6" width="8.28515625" style="3" bestFit="1" customWidth="1"/>
    <col min="7" max="7" width="6.28515625" style="3" bestFit="1" customWidth="1"/>
    <col min="8" max="8" width="7.7109375" style="3" bestFit="1" customWidth="1"/>
    <col min="9" max="10" width="6.7109375" style="3" bestFit="1" customWidth="1"/>
    <col min="11" max="11" width="6.28515625" style="3" bestFit="1" customWidth="1"/>
    <col min="12" max="14" width="7.28515625" style="3" bestFit="1" customWidth="1"/>
    <col min="15" max="15" width="20.7109375" style="3" customWidth="1"/>
    <col min="16" max="256" width="9.140625" style="2"/>
    <col min="257" max="257" width="22.5703125" style="2" customWidth="1"/>
    <col min="258" max="258" width="8.140625" style="2" customWidth="1"/>
    <col min="259" max="263" width="7.7109375" style="2" customWidth="1"/>
    <col min="264" max="264" width="8.42578125" style="2" bestFit="1" customWidth="1"/>
    <col min="265" max="266" width="7.7109375" style="2" customWidth="1"/>
    <col min="267" max="267" width="9" style="2" bestFit="1" customWidth="1"/>
    <col min="268" max="270" width="7.7109375" style="2" customWidth="1"/>
    <col min="271" max="271" width="23" style="2" customWidth="1"/>
    <col min="272" max="512" width="9.140625" style="2"/>
    <col min="513" max="513" width="22.5703125" style="2" customWidth="1"/>
    <col min="514" max="514" width="8.140625" style="2" customWidth="1"/>
    <col min="515" max="519" width="7.7109375" style="2" customWidth="1"/>
    <col min="520" max="520" width="8.42578125" style="2" bestFit="1" customWidth="1"/>
    <col min="521" max="522" width="7.7109375" style="2" customWidth="1"/>
    <col min="523" max="523" width="9" style="2" bestFit="1" customWidth="1"/>
    <col min="524" max="526" width="7.7109375" style="2" customWidth="1"/>
    <col min="527" max="527" width="23" style="2" customWidth="1"/>
    <col min="528" max="768" width="9.140625" style="2"/>
    <col min="769" max="769" width="22.5703125" style="2" customWidth="1"/>
    <col min="770" max="770" width="8.140625" style="2" customWidth="1"/>
    <col min="771" max="775" width="7.7109375" style="2" customWidth="1"/>
    <col min="776" max="776" width="8.42578125" style="2" bestFit="1" customWidth="1"/>
    <col min="777" max="778" width="7.7109375" style="2" customWidth="1"/>
    <col min="779" max="779" width="9" style="2" bestFit="1" customWidth="1"/>
    <col min="780" max="782" width="7.7109375" style="2" customWidth="1"/>
    <col min="783" max="783" width="23" style="2" customWidth="1"/>
    <col min="784" max="1024" width="9.140625" style="2"/>
    <col min="1025" max="1025" width="22.5703125" style="2" customWidth="1"/>
    <col min="1026" max="1026" width="8.140625" style="2" customWidth="1"/>
    <col min="1027" max="1031" width="7.7109375" style="2" customWidth="1"/>
    <col min="1032" max="1032" width="8.42578125" style="2" bestFit="1" customWidth="1"/>
    <col min="1033" max="1034" width="7.7109375" style="2" customWidth="1"/>
    <col min="1035" max="1035" width="9" style="2" bestFit="1" customWidth="1"/>
    <col min="1036" max="1038" width="7.7109375" style="2" customWidth="1"/>
    <col min="1039" max="1039" width="23" style="2" customWidth="1"/>
    <col min="1040" max="1280" width="9.140625" style="2"/>
    <col min="1281" max="1281" width="22.5703125" style="2" customWidth="1"/>
    <col min="1282" max="1282" width="8.140625" style="2" customWidth="1"/>
    <col min="1283" max="1287" width="7.7109375" style="2" customWidth="1"/>
    <col min="1288" max="1288" width="8.42578125" style="2" bestFit="1" customWidth="1"/>
    <col min="1289" max="1290" width="7.7109375" style="2" customWidth="1"/>
    <col min="1291" max="1291" width="9" style="2" bestFit="1" customWidth="1"/>
    <col min="1292" max="1294" width="7.7109375" style="2" customWidth="1"/>
    <col min="1295" max="1295" width="23" style="2" customWidth="1"/>
    <col min="1296" max="1536" width="9.140625" style="2"/>
    <col min="1537" max="1537" width="22.5703125" style="2" customWidth="1"/>
    <col min="1538" max="1538" width="8.140625" style="2" customWidth="1"/>
    <col min="1539" max="1543" width="7.7109375" style="2" customWidth="1"/>
    <col min="1544" max="1544" width="8.42578125" style="2" bestFit="1" customWidth="1"/>
    <col min="1545" max="1546" width="7.7109375" style="2" customWidth="1"/>
    <col min="1547" max="1547" width="9" style="2" bestFit="1" customWidth="1"/>
    <col min="1548" max="1550" width="7.7109375" style="2" customWidth="1"/>
    <col min="1551" max="1551" width="23" style="2" customWidth="1"/>
    <col min="1552" max="1792" width="9.140625" style="2"/>
    <col min="1793" max="1793" width="22.5703125" style="2" customWidth="1"/>
    <col min="1794" max="1794" width="8.140625" style="2" customWidth="1"/>
    <col min="1795" max="1799" width="7.7109375" style="2" customWidth="1"/>
    <col min="1800" max="1800" width="8.42578125" style="2" bestFit="1" customWidth="1"/>
    <col min="1801" max="1802" width="7.7109375" style="2" customWidth="1"/>
    <col min="1803" max="1803" width="9" style="2" bestFit="1" customWidth="1"/>
    <col min="1804" max="1806" width="7.7109375" style="2" customWidth="1"/>
    <col min="1807" max="1807" width="23" style="2" customWidth="1"/>
    <col min="1808" max="2048" width="9.140625" style="2"/>
    <col min="2049" max="2049" width="22.5703125" style="2" customWidth="1"/>
    <col min="2050" max="2050" width="8.140625" style="2" customWidth="1"/>
    <col min="2051" max="2055" width="7.7109375" style="2" customWidth="1"/>
    <col min="2056" max="2056" width="8.42578125" style="2" bestFit="1" customWidth="1"/>
    <col min="2057" max="2058" width="7.7109375" style="2" customWidth="1"/>
    <col min="2059" max="2059" width="9" style="2" bestFit="1" customWidth="1"/>
    <col min="2060" max="2062" width="7.7109375" style="2" customWidth="1"/>
    <col min="2063" max="2063" width="23" style="2" customWidth="1"/>
    <col min="2064" max="2304" width="9.140625" style="2"/>
    <col min="2305" max="2305" width="22.5703125" style="2" customWidth="1"/>
    <col min="2306" max="2306" width="8.140625" style="2" customWidth="1"/>
    <col min="2307" max="2311" width="7.7109375" style="2" customWidth="1"/>
    <col min="2312" max="2312" width="8.42578125" style="2" bestFit="1" customWidth="1"/>
    <col min="2313" max="2314" width="7.7109375" style="2" customWidth="1"/>
    <col min="2315" max="2315" width="9" style="2" bestFit="1" customWidth="1"/>
    <col min="2316" max="2318" width="7.7109375" style="2" customWidth="1"/>
    <col min="2319" max="2319" width="23" style="2" customWidth="1"/>
    <col min="2320" max="2560" width="9.140625" style="2"/>
    <col min="2561" max="2561" width="22.5703125" style="2" customWidth="1"/>
    <col min="2562" max="2562" width="8.140625" style="2" customWidth="1"/>
    <col min="2563" max="2567" width="7.7109375" style="2" customWidth="1"/>
    <col min="2568" max="2568" width="8.42578125" style="2" bestFit="1" customWidth="1"/>
    <col min="2569" max="2570" width="7.7109375" style="2" customWidth="1"/>
    <col min="2571" max="2571" width="9" style="2" bestFit="1" customWidth="1"/>
    <col min="2572" max="2574" width="7.7109375" style="2" customWidth="1"/>
    <col min="2575" max="2575" width="23" style="2" customWidth="1"/>
    <col min="2576" max="2816" width="9.140625" style="2"/>
    <col min="2817" max="2817" width="22.5703125" style="2" customWidth="1"/>
    <col min="2818" max="2818" width="8.140625" style="2" customWidth="1"/>
    <col min="2819" max="2823" width="7.7109375" style="2" customWidth="1"/>
    <col min="2824" max="2824" width="8.42578125" style="2" bestFit="1" customWidth="1"/>
    <col min="2825" max="2826" width="7.7109375" style="2" customWidth="1"/>
    <col min="2827" max="2827" width="9" style="2" bestFit="1" customWidth="1"/>
    <col min="2828" max="2830" width="7.7109375" style="2" customWidth="1"/>
    <col min="2831" max="2831" width="23" style="2" customWidth="1"/>
    <col min="2832" max="3072" width="9.140625" style="2"/>
    <col min="3073" max="3073" width="22.5703125" style="2" customWidth="1"/>
    <col min="3074" max="3074" width="8.140625" style="2" customWidth="1"/>
    <col min="3075" max="3079" width="7.7109375" style="2" customWidth="1"/>
    <col min="3080" max="3080" width="8.42578125" style="2" bestFit="1" customWidth="1"/>
    <col min="3081" max="3082" width="7.7109375" style="2" customWidth="1"/>
    <col min="3083" max="3083" width="9" style="2" bestFit="1" customWidth="1"/>
    <col min="3084" max="3086" width="7.7109375" style="2" customWidth="1"/>
    <col min="3087" max="3087" width="23" style="2" customWidth="1"/>
    <col min="3088" max="3328" width="9.140625" style="2"/>
    <col min="3329" max="3329" width="22.5703125" style="2" customWidth="1"/>
    <col min="3330" max="3330" width="8.140625" style="2" customWidth="1"/>
    <col min="3331" max="3335" width="7.7109375" style="2" customWidth="1"/>
    <col min="3336" max="3336" width="8.42578125" style="2" bestFit="1" customWidth="1"/>
    <col min="3337" max="3338" width="7.7109375" style="2" customWidth="1"/>
    <col min="3339" max="3339" width="9" style="2" bestFit="1" customWidth="1"/>
    <col min="3340" max="3342" width="7.7109375" style="2" customWidth="1"/>
    <col min="3343" max="3343" width="23" style="2" customWidth="1"/>
    <col min="3344" max="3584" width="9.140625" style="2"/>
    <col min="3585" max="3585" width="22.5703125" style="2" customWidth="1"/>
    <col min="3586" max="3586" width="8.140625" style="2" customWidth="1"/>
    <col min="3587" max="3591" width="7.7109375" style="2" customWidth="1"/>
    <col min="3592" max="3592" width="8.42578125" style="2" bestFit="1" customWidth="1"/>
    <col min="3593" max="3594" width="7.7109375" style="2" customWidth="1"/>
    <col min="3595" max="3595" width="9" style="2" bestFit="1" customWidth="1"/>
    <col min="3596" max="3598" width="7.7109375" style="2" customWidth="1"/>
    <col min="3599" max="3599" width="23" style="2" customWidth="1"/>
    <col min="3600" max="3840" width="9.140625" style="2"/>
    <col min="3841" max="3841" width="22.5703125" style="2" customWidth="1"/>
    <col min="3842" max="3842" width="8.140625" style="2" customWidth="1"/>
    <col min="3843" max="3847" width="7.7109375" style="2" customWidth="1"/>
    <col min="3848" max="3848" width="8.42578125" style="2" bestFit="1" customWidth="1"/>
    <col min="3849" max="3850" width="7.7109375" style="2" customWidth="1"/>
    <col min="3851" max="3851" width="9" style="2" bestFit="1" customWidth="1"/>
    <col min="3852" max="3854" width="7.7109375" style="2" customWidth="1"/>
    <col min="3855" max="3855" width="23" style="2" customWidth="1"/>
    <col min="3856" max="4096" width="9.140625" style="2"/>
    <col min="4097" max="4097" width="22.5703125" style="2" customWidth="1"/>
    <col min="4098" max="4098" width="8.140625" style="2" customWidth="1"/>
    <col min="4099" max="4103" width="7.7109375" style="2" customWidth="1"/>
    <col min="4104" max="4104" width="8.42578125" style="2" bestFit="1" customWidth="1"/>
    <col min="4105" max="4106" width="7.7109375" style="2" customWidth="1"/>
    <col min="4107" max="4107" width="9" style="2" bestFit="1" customWidth="1"/>
    <col min="4108" max="4110" width="7.7109375" style="2" customWidth="1"/>
    <col min="4111" max="4111" width="23" style="2" customWidth="1"/>
    <col min="4112" max="4352" width="9.140625" style="2"/>
    <col min="4353" max="4353" width="22.5703125" style="2" customWidth="1"/>
    <col min="4354" max="4354" width="8.140625" style="2" customWidth="1"/>
    <col min="4355" max="4359" width="7.7109375" style="2" customWidth="1"/>
    <col min="4360" max="4360" width="8.42578125" style="2" bestFit="1" customWidth="1"/>
    <col min="4361" max="4362" width="7.7109375" style="2" customWidth="1"/>
    <col min="4363" max="4363" width="9" style="2" bestFit="1" customWidth="1"/>
    <col min="4364" max="4366" width="7.7109375" style="2" customWidth="1"/>
    <col min="4367" max="4367" width="23" style="2" customWidth="1"/>
    <col min="4368" max="4608" width="9.140625" style="2"/>
    <col min="4609" max="4609" width="22.5703125" style="2" customWidth="1"/>
    <col min="4610" max="4610" width="8.140625" style="2" customWidth="1"/>
    <col min="4611" max="4615" width="7.7109375" style="2" customWidth="1"/>
    <col min="4616" max="4616" width="8.42578125" style="2" bestFit="1" customWidth="1"/>
    <col min="4617" max="4618" width="7.7109375" style="2" customWidth="1"/>
    <col min="4619" max="4619" width="9" style="2" bestFit="1" customWidth="1"/>
    <col min="4620" max="4622" width="7.7109375" style="2" customWidth="1"/>
    <col min="4623" max="4623" width="23" style="2" customWidth="1"/>
    <col min="4624" max="4864" width="9.140625" style="2"/>
    <col min="4865" max="4865" width="22.5703125" style="2" customWidth="1"/>
    <col min="4866" max="4866" width="8.140625" style="2" customWidth="1"/>
    <col min="4867" max="4871" width="7.7109375" style="2" customWidth="1"/>
    <col min="4872" max="4872" width="8.42578125" style="2" bestFit="1" customWidth="1"/>
    <col min="4873" max="4874" width="7.7109375" style="2" customWidth="1"/>
    <col min="4875" max="4875" width="9" style="2" bestFit="1" customWidth="1"/>
    <col min="4876" max="4878" width="7.7109375" style="2" customWidth="1"/>
    <col min="4879" max="4879" width="23" style="2" customWidth="1"/>
    <col min="4880" max="5120" width="9.140625" style="2"/>
    <col min="5121" max="5121" width="22.5703125" style="2" customWidth="1"/>
    <col min="5122" max="5122" width="8.140625" style="2" customWidth="1"/>
    <col min="5123" max="5127" width="7.7109375" style="2" customWidth="1"/>
    <col min="5128" max="5128" width="8.42578125" style="2" bestFit="1" customWidth="1"/>
    <col min="5129" max="5130" width="7.7109375" style="2" customWidth="1"/>
    <col min="5131" max="5131" width="9" style="2" bestFit="1" customWidth="1"/>
    <col min="5132" max="5134" width="7.7109375" style="2" customWidth="1"/>
    <col min="5135" max="5135" width="23" style="2" customWidth="1"/>
    <col min="5136" max="5376" width="9.140625" style="2"/>
    <col min="5377" max="5377" width="22.5703125" style="2" customWidth="1"/>
    <col min="5378" max="5378" width="8.140625" style="2" customWidth="1"/>
    <col min="5379" max="5383" width="7.7109375" style="2" customWidth="1"/>
    <col min="5384" max="5384" width="8.42578125" style="2" bestFit="1" customWidth="1"/>
    <col min="5385" max="5386" width="7.7109375" style="2" customWidth="1"/>
    <col min="5387" max="5387" width="9" style="2" bestFit="1" customWidth="1"/>
    <col min="5388" max="5390" width="7.7109375" style="2" customWidth="1"/>
    <col min="5391" max="5391" width="23" style="2" customWidth="1"/>
    <col min="5392" max="5632" width="9.140625" style="2"/>
    <col min="5633" max="5633" width="22.5703125" style="2" customWidth="1"/>
    <col min="5634" max="5634" width="8.140625" style="2" customWidth="1"/>
    <col min="5635" max="5639" width="7.7109375" style="2" customWidth="1"/>
    <col min="5640" max="5640" width="8.42578125" style="2" bestFit="1" customWidth="1"/>
    <col min="5641" max="5642" width="7.7109375" style="2" customWidth="1"/>
    <col min="5643" max="5643" width="9" style="2" bestFit="1" customWidth="1"/>
    <col min="5644" max="5646" width="7.7109375" style="2" customWidth="1"/>
    <col min="5647" max="5647" width="23" style="2" customWidth="1"/>
    <col min="5648" max="5888" width="9.140625" style="2"/>
    <col min="5889" max="5889" width="22.5703125" style="2" customWidth="1"/>
    <col min="5890" max="5890" width="8.140625" style="2" customWidth="1"/>
    <col min="5891" max="5895" width="7.7109375" style="2" customWidth="1"/>
    <col min="5896" max="5896" width="8.42578125" style="2" bestFit="1" customWidth="1"/>
    <col min="5897" max="5898" width="7.7109375" style="2" customWidth="1"/>
    <col min="5899" max="5899" width="9" style="2" bestFit="1" customWidth="1"/>
    <col min="5900" max="5902" width="7.7109375" style="2" customWidth="1"/>
    <col min="5903" max="5903" width="23" style="2" customWidth="1"/>
    <col min="5904" max="6144" width="9.140625" style="2"/>
    <col min="6145" max="6145" width="22.5703125" style="2" customWidth="1"/>
    <col min="6146" max="6146" width="8.140625" style="2" customWidth="1"/>
    <col min="6147" max="6151" width="7.7109375" style="2" customWidth="1"/>
    <col min="6152" max="6152" width="8.42578125" style="2" bestFit="1" customWidth="1"/>
    <col min="6153" max="6154" width="7.7109375" style="2" customWidth="1"/>
    <col min="6155" max="6155" width="9" style="2" bestFit="1" customWidth="1"/>
    <col min="6156" max="6158" width="7.7109375" style="2" customWidth="1"/>
    <col min="6159" max="6159" width="23" style="2" customWidth="1"/>
    <col min="6160" max="6400" width="9.140625" style="2"/>
    <col min="6401" max="6401" width="22.5703125" style="2" customWidth="1"/>
    <col min="6402" max="6402" width="8.140625" style="2" customWidth="1"/>
    <col min="6403" max="6407" width="7.7109375" style="2" customWidth="1"/>
    <col min="6408" max="6408" width="8.42578125" style="2" bestFit="1" customWidth="1"/>
    <col min="6409" max="6410" width="7.7109375" style="2" customWidth="1"/>
    <col min="6411" max="6411" width="9" style="2" bestFit="1" customWidth="1"/>
    <col min="6412" max="6414" width="7.7109375" style="2" customWidth="1"/>
    <col min="6415" max="6415" width="23" style="2" customWidth="1"/>
    <col min="6416" max="6656" width="9.140625" style="2"/>
    <col min="6657" max="6657" width="22.5703125" style="2" customWidth="1"/>
    <col min="6658" max="6658" width="8.140625" style="2" customWidth="1"/>
    <col min="6659" max="6663" width="7.7109375" style="2" customWidth="1"/>
    <col min="6664" max="6664" width="8.42578125" style="2" bestFit="1" customWidth="1"/>
    <col min="6665" max="6666" width="7.7109375" style="2" customWidth="1"/>
    <col min="6667" max="6667" width="9" style="2" bestFit="1" customWidth="1"/>
    <col min="6668" max="6670" width="7.7109375" style="2" customWidth="1"/>
    <col min="6671" max="6671" width="23" style="2" customWidth="1"/>
    <col min="6672" max="6912" width="9.140625" style="2"/>
    <col min="6913" max="6913" width="22.5703125" style="2" customWidth="1"/>
    <col min="6914" max="6914" width="8.140625" style="2" customWidth="1"/>
    <col min="6915" max="6919" width="7.7109375" style="2" customWidth="1"/>
    <col min="6920" max="6920" width="8.42578125" style="2" bestFit="1" customWidth="1"/>
    <col min="6921" max="6922" width="7.7109375" style="2" customWidth="1"/>
    <col min="6923" max="6923" width="9" style="2" bestFit="1" customWidth="1"/>
    <col min="6924" max="6926" width="7.7109375" style="2" customWidth="1"/>
    <col min="6927" max="6927" width="23" style="2" customWidth="1"/>
    <col min="6928" max="7168" width="9.140625" style="2"/>
    <col min="7169" max="7169" width="22.5703125" style="2" customWidth="1"/>
    <col min="7170" max="7170" width="8.140625" style="2" customWidth="1"/>
    <col min="7171" max="7175" width="7.7109375" style="2" customWidth="1"/>
    <col min="7176" max="7176" width="8.42578125" style="2" bestFit="1" customWidth="1"/>
    <col min="7177" max="7178" width="7.7109375" style="2" customWidth="1"/>
    <col min="7179" max="7179" width="9" style="2" bestFit="1" customWidth="1"/>
    <col min="7180" max="7182" width="7.7109375" style="2" customWidth="1"/>
    <col min="7183" max="7183" width="23" style="2" customWidth="1"/>
    <col min="7184" max="7424" width="9.140625" style="2"/>
    <col min="7425" max="7425" width="22.5703125" style="2" customWidth="1"/>
    <col min="7426" max="7426" width="8.140625" style="2" customWidth="1"/>
    <col min="7427" max="7431" width="7.7109375" style="2" customWidth="1"/>
    <col min="7432" max="7432" width="8.42578125" style="2" bestFit="1" customWidth="1"/>
    <col min="7433" max="7434" width="7.7109375" style="2" customWidth="1"/>
    <col min="7435" max="7435" width="9" style="2" bestFit="1" customWidth="1"/>
    <col min="7436" max="7438" width="7.7109375" style="2" customWidth="1"/>
    <col min="7439" max="7439" width="23" style="2" customWidth="1"/>
    <col min="7440" max="7680" width="9.140625" style="2"/>
    <col min="7681" max="7681" width="22.5703125" style="2" customWidth="1"/>
    <col min="7682" max="7682" width="8.140625" style="2" customWidth="1"/>
    <col min="7683" max="7687" width="7.7109375" style="2" customWidth="1"/>
    <col min="7688" max="7688" width="8.42578125" style="2" bestFit="1" customWidth="1"/>
    <col min="7689" max="7690" width="7.7109375" style="2" customWidth="1"/>
    <col min="7691" max="7691" width="9" style="2" bestFit="1" customWidth="1"/>
    <col min="7692" max="7694" width="7.7109375" style="2" customWidth="1"/>
    <col min="7695" max="7695" width="23" style="2" customWidth="1"/>
    <col min="7696" max="7936" width="9.140625" style="2"/>
    <col min="7937" max="7937" width="22.5703125" style="2" customWidth="1"/>
    <col min="7938" max="7938" width="8.140625" style="2" customWidth="1"/>
    <col min="7939" max="7943" width="7.7109375" style="2" customWidth="1"/>
    <col min="7944" max="7944" width="8.42578125" style="2" bestFit="1" customWidth="1"/>
    <col min="7945" max="7946" width="7.7109375" style="2" customWidth="1"/>
    <col min="7947" max="7947" width="9" style="2" bestFit="1" customWidth="1"/>
    <col min="7948" max="7950" width="7.7109375" style="2" customWidth="1"/>
    <col min="7951" max="7951" width="23" style="2" customWidth="1"/>
    <col min="7952" max="8192" width="9.140625" style="2"/>
    <col min="8193" max="8193" width="22.5703125" style="2" customWidth="1"/>
    <col min="8194" max="8194" width="8.140625" style="2" customWidth="1"/>
    <col min="8195" max="8199" width="7.7109375" style="2" customWidth="1"/>
    <col min="8200" max="8200" width="8.42578125" style="2" bestFit="1" customWidth="1"/>
    <col min="8201" max="8202" width="7.7109375" style="2" customWidth="1"/>
    <col min="8203" max="8203" width="9" style="2" bestFit="1" customWidth="1"/>
    <col min="8204" max="8206" width="7.7109375" style="2" customWidth="1"/>
    <col min="8207" max="8207" width="23" style="2" customWidth="1"/>
    <col min="8208" max="8448" width="9.140625" style="2"/>
    <col min="8449" max="8449" width="22.5703125" style="2" customWidth="1"/>
    <col min="8450" max="8450" width="8.140625" style="2" customWidth="1"/>
    <col min="8451" max="8455" width="7.7109375" style="2" customWidth="1"/>
    <col min="8456" max="8456" width="8.42578125" style="2" bestFit="1" customWidth="1"/>
    <col min="8457" max="8458" width="7.7109375" style="2" customWidth="1"/>
    <col min="8459" max="8459" width="9" style="2" bestFit="1" customWidth="1"/>
    <col min="8460" max="8462" width="7.7109375" style="2" customWidth="1"/>
    <col min="8463" max="8463" width="23" style="2" customWidth="1"/>
    <col min="8464" max="8704" width="9.140625" style="2"/>
    <col min="8705" max="8705" width="22.5703125" style="2" customWidth="1"/>
    <col min="8706" max="8706" width="8.140625" style="2" customWidth="1"/>
    <col min="8707" max="8711" width="7.7109375" style="2" customWidth="1"/>
    <col min="8712" max="8712" width="8.42578125" style="2" bestFit="1" customWidth="1"/>
    <col min="8713" max="8714" width="7.7109375" style="2" customWidth="1"/>
    <col min="8715" max="8715" width="9" style="2" bestFit="1" customWidth="1"/>
    <col min="8716" max="8718" width="7.7109375" style="2" customWidth="1"/>
    <col min="8719" max="8719" width="23" style="2" customWidth="1"/>
    <col min="8720" max="8960" width="9.140625" style="2"/>
    <col min="8961" max="8961" width="22.5703125" style="2" customWidth="1"/>
    <col min="8962" max="8962" width="8.140625" style="2" customWidth="1"/>
    <col min="8963" max="8967" width="7.7109375" style="2" customWidth="1"/>
    <col min="8968" max="8968" width="8.42578125" style="2" bestFit="1" customWidth="1"/>
    <col min="8969" max="8970" width="7.7109375" style="2" customWidth="1"/>
    <col min="8971" max="8971" width="9" style="2" bestFit="1" customWidth="1"/>
    <col min="8972" max="8974" width="7.7109375" style="2" customWidth="1"/>
    <col min="8975" max="8975" width="23" style="2" customWidth="1"/>
    <col min="8976" max="9216" width="9.140625" style="2"/>
    <col min="9217" max="9217" width="22.5703125" style="2" customWidth="1"/>
    <col min="9218" max="9218" width="8.140625" style="2" customWidth="1"/>
    <col min="9219" max="9223" width="7.7109375" style="2" customWidth="1"/>
    <col min="9224" max="9224" width="8.42578125" style="2" bestFit="1" customWidth="1"/>
    <col min="9225" max="9226" width="7.7109375" style="2" customWidth="1"/>
    <col min="9227" max="9227" width="9" style="2" bestFit="1" customWidth="1"/>
    <col min="9228" max="9230" width="7.7109375" style="2" customWidth="1"/>
    <col min="9231" max="9231" width="23" style="2" customWidth="1"/>
    <col min="9232" max="9472" width="9.140625" style="2"/>
    <col min="9473" max="9473" width="22.5703125" style="2" customWidth="1"/>
    <col min="9474" max="9474" width="8.140625" style="2" customWidth="1"/>
    <col min="9475" max="9479" width="7.7109375" style="2" customWidth="1"/>
    <col min="9480" max="9480" width="8.42578125" style="2" bestFit="1" customWidth="1"/>
    <col min="9481" max="9482" width="7.7109375" style="2" customWidth="1"/>
    <col min="9483" max="9483" width="9" style="2" bestFit="1" customWidth="1"/>
    <col min="9484" max="9486" width="7.7109375" style="2" customWidth="1"/>
    <col min="9487" max="9487" width="23" style="2" customWidth="1"/>
    <col min="9488" max="9728" width="9.140625" style="2"/>
    <col min="9729" max="9729" width="22.5703125" style="2" customWidth="1"/>
    <col min="9730" max="9730" width="8.140625" style="2" customWidth="1"/>
    <col min="9731" max="9735" width="7.7109375" style="2" customWidth="1"/>
    <col min="9736" max="9736" width="8.42578125" style="2" bestFit="1" customWidth="1"/>
    <col min="9737" max="9738" width="7.7109375" style="2" customWidth="1"/>
    <col min="9739" max="9739" width="9" style="2" bestFit="1" customWidth="1"/>
    <col min="9740" max="9742" width="7.7109375" style="2" customWidth="1"/>
    <col min="9743" max="9743" width="23" style="2" customWidth="1"/>
    <col min="9744" max="9984" width="9.140625" style="2"/>
    <col min="9985" max="9985" width="22.5703125" style="2" customWidth="1"/>
    <col min="9986" max="9986" width="8.140625" style="2" customWidth="1"/>
    <col min="9987" max="9991" width="7.7109375" style="2" customWidth="1"/>
    <col min="9992" max="9992" width="8.42578125" style="2" bestFit="1" customWidth="1"/>
    <col min="9993" max="9994" width="7.7109375" style="2" customWidth="1"/>
    <col min="9995" max="9995" width="9" style="2" bestFit="1" customWidth="1"/>
    <col min="9996" max="9998" width="7.7109375" style="2" customWidth="1"/>
    <col min="9999" max="9999" width="23" style="2" customWidth="1"/>
    <col min="10000" max="10240" width="9.140625" style="2"/>
    <col min="10241" max="10241" width="22.5703125" style="2" customWidth="1"/>
    <col min="10242" max="10242" width="8.140625" style="2" customWidth="1"/>
    <col min="10243" max="10247" width="7.7109375" style="2" customWidth="1"/>
    <col min="10248" max="10248" width="8.42578125" style="2" bestFit="1" customWidth="1"/>
    <col min="10249" max="10250" width="7.7109375" style="2" customWidth="1"/>
    <col min="10251" max="10251" width="9" style="2" bestFit="1" customWidth="1"/>
    <col min="10252" max="10254" width="7.7109375" style="2" customWidth="1"/>
    <col min="10255" max="10255" width="23" style="2" customWidth="1"/>
    <col min="10256" max="10496" width="9.140625" style="2"/>
    <col min="10497" max="10497" width="22.5703125" style="2" customWidth="1"/>
    <col min="10498" max="10498" width="8.140625" style="2" customWidth="1"/>
    <col min="10499" max="10503" width="7.7109375" style="2" customWidth="1"/>
    <col min="10504" max="10504" width="8.42578125" style="2" bestFit="1" customWidth="1"/>
    <col min="10505" max="10506" width="7.7109375" style="2" customWidth="1"/>
    <col min="10507" max="10507" width="9" style="2" bestFit="1" customWidth="1"/>
    <col min="10508" max="10510" width="7.7109375" style="2" customWidth="1"/>
    <col min="10511" max="10511" width="23" style="2" customWidth="1"/>
    <col min="10512" max="10752" width="9.140625" style="2"/>
    <col min="10753" max="10753" width="22.5703125" style="2" customWidth="1"/>
    <col min="10754" max="10754" width="8.140625" style="2" customWidth="1"/>
    <col min="10755" max="10759" width="7.7109375" style="2" customWidth="1"/>
    <col min="10760" max="10760" width="8.42578125" style="2" bestFit="1" customWidth="1"/>
    <col min="10761" max="10762" width="7.7109375" style="2" customWidth="1"/>
    <col min="10763" max="10763" width="9" style="2" bestFit="1" customWidth="1"/>
    <col min="10764" max="10766" width="7.7109375" style="2" customWidth="1"/>
    <col min="10767" max="10767" width="23" style="2" customWidth="1"/>
    <col min="10768" max="11008" width="9.140625" style="2"/>
    <col min="11009" max="11009" width="22.5703125" style="2" customWidth="1"/>
    <col min="11010" max="11010" width="8.140625" style="2" customWidth="1"/>
    <col min="11011" max="11015" width="7.7109375" style="2" customWidth="1"/>
    <col min="11016" max="11016" width="8.42578125" style="2" bestFit="1" customWidth="1"/>
    <col min="11017" max="11018" width="7.7109375" style="2" customWidth="1"/>
    <col min="11019" max="11019" width="9" style="2" bestFit="1" customWidth="1"/>
    <col min="11020" max="11022" width="7.7109375" style="2" customWidth="1"/>
    <col min="11023" max="11023" width="23" style="2" customWidth="1"/>
    <col min="11024" max="11264" width="9.140625" style="2"/>
    <col min="11265" max="11265" width="22.5703125" style="2" customWidth="1"/>
    <col min="11266" max="11266" width="8.140625" style="2" customWidth="1"/>
    <col min="11267" max="11271" width="7.7109375" style="2" customWidth="1"/>
    <col min="11272" max="11272" width="8.42578125" style="2" bestFit="1" customWidth="1"/>
    <col min="11273" max="11274" width="7.7109375" style="2" customWidth="1"/>
    <col min="11275" max="11275" width="9" style="2" bestFit="1" customWidth="1"/>
    <col min="11276" max="11278" width="7.7109375" style="2" customWidth="1"/>
    <col min="11279" max="11279" width="23" style="2" customWidth="1"/>
    <col min="11280" max="11520" width="9.140625" style="2"/>
    <col min="11521" max="11521" width="22.5703125" style="2" customWidth="1"/>
    <col min="11522" max="11522" width="8.140625" style="2" customWidth="1"/>
    <col min="11523" max="11527" width="7.7109375" style="2" customWidth="1"/>
    <col min="11528" max="11528" width="8.42578125" style="2" bestFit="1" customWidth="1"/>
    <col min="11529" max="11530" width="7.7109375" style="2" customWidth="1"/>
    <col min="11531" max="11531" width="9" style="2" bestFit="1" customWidth="1"/>
    <col min="11532" max="11534" width="7.7109375" style="2" customWidth="1"/>
    <col min="11535" max="11535" width="23" style="2" customWidth="1"/>
    <col min="11536" max="11776" width="9.140625" style="2"/>
    <col min="11777" max="11777" width="22.5703125" style="2" customWidth="1"/>
    <col min="11778" max="11778" width="8.140625" style="2" customWidth="1"/>
    <col min="11779" max="11783" width="7.7109375" style="2" customWidth="1"/>
    <col min="11784" max="11784" width="8.42578125" style="2" bestFit="1" customWidth="1"/>
    <col min="11785" max="11786" width="7.7109375" style="2" customWidth="1"/>
    <col min="11787" max="11787" width="9" style="2" bestFit="1" customWidth="1"/>
    <col min="11788" max="11790" width="7.7109375" style="2" customWidth="1"/>
    <col min="11791" max="11791" width="23" style="2" customWidth="1"/>
    <col min="11792" max="12032" width="9.140625" style="2"/>
    <col min="12033" max="12033" width="22.5703125" style="2" customWidth="1"/>
    <col min="12034" max="12034" width="8.140625" style="2" customWidth="1"/>
    <col min="12035" max="12039" width="7.7109375" style="2" customWidth="1"/>
    <col min="12040" max="12040" width="8.42578125" style="2" bestFit="1" customWidth="1"/>
    <col min="12041" max="12042" width="7.7109375" style="2" customWidth="1"/>
    <col min="12043" max="12043" width="9" style="2" bestFit="1" customWidth="1"/>
    <col min="12044" max="12046" width="7.7109375" style="2" customWidth="1"/>
    <col min="12047" max="12047" width="23" style="2" customWidth="1"/>
    <col min="12048" max="12288" width="9.140625" style="2"/>
    <col min="12289" max="12289" width="22.5703125" style="2" customWidth="1"/>
    <col min="12290" max="12290" width="8.140625" style="2" customWidth="1"/>
    <col min="12291" max="12295" width="7.7109375" style="2" customWidth="1"/>
    <col min="12296" max="12296" width="8.42578125" style="2" bestFit="1" customWidth="1"/>
    <col min="12297" max="12298" width="7.7109375" style="2" customWidth="1"/>
    <col min="12299" max="12299" width="9" style="2" bestFit="1" customWidth="1"/>
    <col min="12300" max="12302" width="7.7109375" style="2" customWidth="1"/>
    <col min="12303" max="12303" width="23" style="2" customWidth="1"/>
    <col min="12304" max="12544" width="9.140625" style="2"/>
    <col min="12545" max="12545" width="22.5703125" style="2" customWidth="1"/>
    <col min="12546" max="12546" width="8.140625" style="2" customWidth="1"/>
    <col min="12547" max="12551" width="7.7109375" style="2" customWidth="1"/>
    <col min="12552" max="12552" width="8.42578125" style="2" bestFit="1" customWidth="1"/>
    <col min="12553" max="12554" width="7.7109375" style="2" customWidth="1"/>
    <col min="12555" max="12555" width="9" style="2" bestFit="1" customWidth="1"/>
    <col min="12556" max="12558" width="7.7109375" style="2" customWidth="1"/>
    <col min="12559" max="12559" width="23" style="2" customWidth="1"/>
    <col min="12560" max="12800" width="9.140625" style="2"/>
    <col min="12801" max="12801" width="22.5703125" style="2" customWidth="1"/>
    <col min="12802" max="12802" width="8.140625" style="2" customWidth="1"/>
    <col min="12803" max="12807" width="7.7109375" style="2" customWidth="1"/>
    <col min="12808" max="12808" width="8.42578125" style="2" bestFit="1" customWidth="1"/>
    <col min="12809" max="12810" width="7.7109375" style="2" customWidth="1"/>
    <col min="12811" max="12811" width="9" style="2" bestFit="1" customWidth="1"/>
    <col min="12812" max="12814" width="7.7109375" style="2" customWidth="1"/>
    <col min="12815" max="12815" width="23" style="2" customWidth="1"/>
    <col min="12816" max="13056" width="9.140625" style="2"/>
    <col min="13057" max="13057" width="22.5703125" style="2" customWidth="1"/>
    <col min="13058" max="13058" width="8.140625" style="2" customWidth="1"/>
    <col min="13059" max="13063" width="7.7109375" style="2" customWidth="1"/>
    <col min="13064" max="13064" width="8.42578125" style="2" bestFit="1" customWidth="1"/>
    <col min="13065" max="13066" width="7.7109375" style="2" customWidth="1"/>
    <col min="13067" max="13067" width="9" style="2" bestFit="1" customWidth="1"/>
    <col min="13068" max="13070" width="7.7109375" style="2" customWidth="1"/>
    <col min="13071" max="13071" width="23" style="2" customWidth="1"/>
    <col min="13072" max="13312" width="9.140625" style="2"/>
    <col min="13313" max="13313" width="22.5703125" style="2" customWidth="1"/>
    <col min="13314" max="13314" width="8.140625" style="2" customWidth="1"/>
    <col min="13315" max="13319" width="7.7109375" style="2" customWidth="1"/>
    <col min="13320" max="13320" width="8.42578125" style="2" bestFit="1" customWidth="1"/>
    <col min="13321" max="13322" width="7.7109375" style="2" customWidth="1"/>
    <col min="13323" max="13323" width="9" style="2" bestFit="1" customWidth="1"/>
    <col min="13324" max="13326" width="7.7109375" style="2" customWidth="1"/>
    <col min="13327" max="13327" width="23" style="2" customWidth="1"/>
    <col min="13328" max="13568" width="9.140625" style="2"/>
    <col min="13569" max="13569" width="22.5703125" style="2" customWidth="1"/>
    <col min="13570" max="13570" width="8.140625" style="2" customWidth="1"/>
    <col min="13571" max="13575" width="7.7109375" style="2" customWidth="1"/>
    <col min="13576" max="13576" width="8.42578125" style="2" bestFit="1" customWidth="1"/>
    <col min="13577" max="13578" width="7.7109375" style="2" customWidth="1"/>
    <col min="13579" max="13579" width="9" style="2" bestFit="1" customWidth="1"/>
    <col min="13580" max="13582" width="7.7109375" style="2" customWidth="1"/>
    <col min="13583" max="13583" width="23" style="2" customWidth="1"/>
    <col min="13584" max="13824" width="9.140625" style="2"/>
    <col min="13825" max="13825" width="22.5703125" style="2" customWidth="1"/>
    <col min="13826" max="13826" width="8.140625" style="2" customWidth="1"/>
    <col min="13827" max="13831" width="7.7109375" style="2" customWidth="1"/>
    <col min="13832" max="13832" width="8.42578125" style="2" bestFit="1" customWidth="1"/>
    <col min="13833" max="13834" width="7.7109375" style="2" customWidth="1"/>
    <col min="13835" max="13835" width="9" style="2" bestFit="1" customWidth="1"/>
    <col min="13836" max="13838" width="7.7109375" style="2" customWidth="1"/>
    <col min="13839" max="13839" width="23" style="2" customWidth="1"/>
    <col min="13840" max="14080" width="9.140625" style="2"/>
    <col min="14081" max="14081" width="22.5703125" style="2" customWidth="1"/>
    <col min="14082" max="14082" width="8.140625" style="2" customWidth="1"/>
    <col min="14083" max="14087" width="7.7109375" style="2" customWidth="1"/>
    <col min="14088" max="14088" width="8.42578125" style="2" bestFit="1" customWidth="1"/>
    <col min="14089" max="14090" width="7.7109375" style="2" customWidth="1"/>
    <col min="14091" max="14091" width="9" style="2" bestFit="1" customWidth="1"/>
    <col min="14092" max="14094" width="7.7109375" style="2" customWidth="1"/>
    <col min="14095" max="14095" width="23" style="2" customWidth="1"/>
    <col min="14096" max="14336" width="9.140625" style="2"/>
    <col min="14337" max="14337" width="22.5703125" style="2" customWidth="1"/>
    <col min="14338" max="14338" width="8.140625" style="2" customWidth="1"/>
    <col min="14339" max="14343" width="7.7109375" style="2" customWidth="1"/>
    <col min="14344" max="14344" width="8.42578125" style="2" bestFit="1" customWidth="1"/>
    <col min="14345" max="14346" width="7.7109375" style="2" customWidth="1"/>
    <col min="14347" max="14347" width="9" style="2" bestFit="1" customWidth="1"/>
    <col min="14348" max="14350" width="7.7109375" style="2" customWidth="1"/>
    <col min="14351" max="14351" width="23" style="2" customWidth="1"/>
    <col min="14352" max="14592" width="9.140625" style="2"/>
    <col min="14593" max="14593" width="22.5703125" style="2" customWidth="1"/>
    <col min="14594" max="14594" width="8.140625" style="2" customWidth="1"/>
    <col min="14595" max="14599" width="7.7109375" style="2" customWidth="1"/>
    <col min="14600" max="14600" width="8.42578125" style="2" bestFit="1" customWidth="1"/>
    <col min="14601" max="14602" width="7.7109375" style="2" customWidth="1"/>
    <col min="14603" max="14603" width="9" style="2" bestFit="1" customWidth="1"/>
    <col min="14604" max="14606" width="7.7109375" style="2" customWidth="1"/>
    <col min="14607" max="14607" width="23" style="2" customWidth="1"/>
    <col min="14608" max="14848" width="9.140625" style="2"/>
    <col min="14849" max="14849" width="22.5703125" style="2" customWidth="1"/>
    <col min="14850" max="14850" width="8.140625" style="2" customWidth="1"/>
    <col min="14851" max="14855" width="7.7109375" style="2" customWidth="1"/>
    <col min="14856" max="14856" width="8.42578125" style="2" bestFit="1" customWidth="1"/>
    <col min="14857" max="14858" width="7.7109375" style="2" customWidth="1"/>
    <col min="14859" max="14859" width="9" style="2" bestFit="1" customWidth="1"/>
    <col min="14860" max="14862" width="7.7109375" style="2" customWidth="1"/>
    <col min="14863" max="14863" width="23" style="2" customWidth="1"/>
    <col min="14864" max="15104" width="9.140625" style="2"/>
    <col min="15105" max="15105" width="22.5703125" style="2" customWidth="1"/>
    <col min="15106" max="15106" width="8.140625" style="2" customWidth="1"/>
    <col min="15107" max="15111" width="7.7109375" style="2" customWidth="1"/>
    <col min="15112" max="15112" width="8.42578125" style="2" bestFit="1" customWidth="1"/>
    <col min="15113" max="15114" width="7.7109375" style="2" customWidth="1"/>
    <col min="15115" max="15115" width="9" style="2" bestFit="1" customWidth="1"/>
    <col min="15116" max="15118" width="7.7109375" style="2" customWidth="1"/>
    <col min="15119" max="15119" width="23" style="2" customWidth="1"/>
    <col min="15120" max="15360" width="9.140625" style="2"/>
    <col min="15361" max="15361" width="22.5703125" style="2" customWidth="1"/>
    <col min="15362" max="15362" width="8.140625" style="2" customWidth="1"/>
    <col min="15363" max="15367" width="7.7109375" style="2" customWidth="1"/>
    <col min="15368" max="15368" width="8.42578125" style="2" bestFit="1" customWidth="1"/>
    <col min="15369" max="15370" width="7.7109375" style="2" customWidth="1"/>
    <col min="15371" max="15371" width="9" style="2" bestFit="1" customWidth="1"/>
    <col min="15372" max="15374" width="7.7109375" style="2" customWidth="1"/>
    <col min="15375" max="15375" width="23" style="2" customWidth="1"/>
    <col min="15376" max="15616" width="9.140625" style="2"/>
    <col min="15617" max="15617" width="22.5703125" style="2" customWidth="1"/>
    <col min="15618" max="15618" width="8.140625" style="2" customWidth="1"/>
    <col min="15619" max="15623" width="7.7109375" style="2" customWidth="1"/>
    <col min="15624" max="15624" width="8.42578125" style="2" bestFit="1" customWidth="1"/>
    <col min="15625" max="15626" width="7.7109375" style="2" customWidth="1"/>
    <col min="15627" max="15627" width="9" style="2" bestFit="1" customWidth="1"/>
    <col min="15628" max="15630" width="7.7109375" style="2" customWidth="1"/>
    <col min="15631" max="15631" width="23" style="2" customWidth="1"/>
    <col min="15632" max="15872" width="9.140625" style="2"/>
    <col min="15873" max="15873" width="22.5703125" style="2" customWidth="1"/>
    <col min="15874" max="15874" width="8.140625" style="2" customWidth="1"/>
    <col min="15875" max="15879" width="7.7109375" style="2" customWidth="1"/>
    <col min="15880" max="15880" width="8.42578125" style="2" bestFit="1" customWidth="1"/>
    <col min="15881" max="15882" width="7.7109375" style="2" customWidth="1"/>
    <col min="15883" max="15883" width="9" style="2" bestFit="1" customWidth="1"/>
    <col min="15884" max="15886" width="7.7109375" style="2" customWidth="1"/>
    <col min="15887" max="15887" width="23" style="2" customWidth="1"/>
    <col min="15888" max="16128" width="9.140625" style="2"/>
    <col min="16129" max="16129" width="22.5703125" style="2" customWidth="1"/>
    <col min="16130" max="16130" width="8.140625" style="2" customWidth="1"/>
    <col min="16131" max="16135" width="7.7109375" style="2" customWidth="1"/>
    <col min="16136" max="16136" width="8.42578125" style="2" bestFit="1" customWidth="1"/>
    <col min="16137" max="16138" width="7.7109375" style="2" customWidth="1"/>
    <col min="16139" max="16139" width="9" style="2" bestFit="1" customWidth="1"/>
    <col min="16140" max="16142" width="7.7109375" style="2" customWidth="1"/>
    <col min="16143" max="16143" width="23" style="2" customWidth="1"/>
    <col min="16144" max="16384" width="9.140625" style="2"/>
  </cols>
  <sheetData>
    <row r="1" spans="1:15" ht="20.25" x14ac:dyDescent="0.2">
      <c r="A1" s="1146" t="s">
        <v>981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  <c r="O1" s="1146"/>
    </row>
    <row r="2" spans="1:15" ht="15.75" x14ac:dyDescent="0.2">
      <c r="A2" s="1147" t="s">
        <v>721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  <c r="O2" s="1147"/>
    </row>
    <row r="3" spans="1:15" ht="15.75" x14ac:dyDescent="0.2">
      <c r="A3" s="1147" t="s">
        <v>1124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  <c r="O3" s="1147"/>
    </row>
    <row r="4" spans="1:15" ht="15.75" x14ac:dyDescent="0.2">
      <c r="A4" s="806" t="s">
        <v>203</v>
      </c>
      <c r="B4" s="821"/>
      <c r="C4" s="821"/>
      <c r="D4" s="821"/>
      <c r="E4" s="821"/>
      <c r="F4" s="821"/>
      <c r="G4" s="821"/>
      <c r="H4" s="821"/>
      <c r="I4" s="821"/>
      <c r="J4" s="821"/>
      <c r="K4" s="821"/>
      <c r="L4" s="821"/>
      <c r="M4" s="821"/>
      <c r="N4" s="821"/>
      <c r="O4" s="823" t="s">
        <v>95</v>
      </c>
    </row>
    <row r="5" spans="1:15" s="101" customFormat="1" ht="30" customHeight="1" thickBot="1" x14ac:dyDescent="0.25">
      <c r="A5" s="1136" t="s">
        <v>790</v>
      </c>
      <c r="B5" s="1159" t="s">
        <v>673</v>
      </c>
      <c r="C5" s="1160"/>
      <c r="D5" s="1160"/>
      <c r="E5" s="1160"/>
      <c r="F5" s="1161"/>
      <c r="G5" s="1158" t="s">
        <v>518</v>
      </c>
      <c r="H5" s="1156"/>
      <c r="I5" s="1156"/>
      <c r="J5" s="1156"/>
      <c r="K5" s="1156" t="s">
        <v>519</v>
      </c>
      <c r="L5" s="1156"/>
      <c r="M5" s="1156"/>
      <c r="N5" s="1157"/>
      <c r="O5" s="1152" t="s">
        <v>720</v>
      </c>
    </row>
    <row r="6" spans="1:15" s="101" customFormat="1" ht="30" customHeight="1" x14ac:dyDescent="0.2">
      <c r="A6" s="1137"/>
      <c r="B6" s="320" t="s">
        <v>50</v>
      </c>
      <c r="C6" s="320" t="s">
        <v>1395</v>
      </c>
      <c r="D6" s="320" t="s">
        <v>1399</v>
      </c>
      <c r="E6" s="320" t="s">
        <v>682</v>
      </c>
      <c r="F6" s="320" t="s">
        <v>517</v>
      </c>
      <c r="G6" s="320" t="s">
        <v>51</v>
      </c>
      <c r="H6" s="321" t="s">
        <v>668</v>
      </c>
      <c r="I6" s="320" t="s">
        <v>1399</v>
      </c>
      <c r="J6" s="320" t="s">
        <v>517</v>
      </c>
      <c r="K6" s="320" t="s">
        <v>51</v>
      </c>
      <c r="L6" s="321" t="s">
        <v>668</v>
      </c>
      <c r="M6" s="320" t="s">
        <v>1399</v>
      </c>
      <c r="N6" s="320" t="s">
        <v>517</v>
      </c>
      <c r="O6" s="1153"/>
    </row>
    <row r="7" spans="1:15" ht="24.95" customHeight="1" thickBot="1" x14ac:dyDescent="0.25">
      <c r="A7" s="322">
        <v>2005</v>
      </c>
      <c r="B7" s="711">
        <f>SUM(L7+H7)</f>
        <v>13401</v>
      </c>
      <c r="C7" s="713">
        <f t="shared" ref="C7:C12" si="0">SUM(D7/B7*100)</f>
        <v>48.966495037683757</v>
      </c>
      <c r="D7" s="711">
        <f t="shared" ref="D7:D12" si="1">SUM(M7+I7)</f>
        <v>6562</v>
      </c>
      <c r="E7" s="713">
        <f t="shared" ref="E7:E12" si="2">SUM(F7/B7*100)</f>
        <v>51.033504962316243</v>
      </c>
      <c r="F7" s="711">
        <f t="shared" ref="F7:F12" si="3">SUM(N7+J7)</f>
        <v>6839</v>
      </c>
      <c r="G7" s="713">
        <f t="shared" ref="G7:G12" si="4">SUM(H7/B7*100)</f>
        <v>53.287068129244084</v>
      </c>
      <c r="H7" s="714">
        <f t="shared" ref="H7:H12" si="5">SUM(I7:J7)</f>
        <v>7141</v>
      </c>
      <c r="I7" s="715">
        <v>3428</v>
      </c>
      <c r="J7" s="715">
        <v>3713</v>
      </c>
      <c r="K7" s="713">
        <f t="shared" ref="K7:K12" si="6">SUM(L7/B7*100)</f>
        <v>46.712931870755916</v>
      </c>
      <c r="L7" s="711">
        <f t="shared" ref="L7:L12" si="7">SUM(M7:N7)</f>
        <v>6260</v>
      </c>
      <c r="M7" s="519">
        <v>3134</v>
      </c>
      <c r="N7" s="519">
        <v>3126</v>
      </c>
      <c r="O7" s="712">
        <v>2005</v>
      </c>
    </row>
    <row r="8" spans="1:15" ht="24.95" customHeight="1" thickBot="1" x14ac:dyDescent="0.25">
      <c r="A8" s="67">
        <v>2006</v>
      </c>
      <c r="B8" s="513">
        <f>SUM(L8+H8)</f>
        <v>14120</v>
      </c>
      <c r="C8" s="517">
        <f t="shared" si="0"/>
        <v>49.036827195467417</v>
      </c>
      <c r="D8" s="513">
        <f t="shared" si="1"/>
        <v>6924</v>
      </c>
      <c r="E8" s="517">
        <f t="shared" si="2"/>
        <v>50.963172804532576</v>
      </c>
      <c r="F8" s="513">
        <f t="shared" si="3"/>
        <v>7196</v>
      </c>
      <c r="G8" s="517">
        <f t="shared" si="4"/>
        <v>53.519830028328606</v>
      </c>
      <c r="H8" s="518">
        <f t="shared" si="5"/>
        <v>7557</v>
      </c>
      <c r="I8" s="209">
        <v>3705</v>
      </c>
      <c r="J8" s="209">
        <v>3852</v>
      </c>
      <c r="K8" s="517">
        <f t="shared" si="6"/>
        <v>46.480169971671387</v>
      </c>
      <c r="L8" s="513">
        <f t="shared" si="7"/>
        <v>6563</v>
      </c>
      <c r="M8" s="514">
        <v>3219</v>
      </c>
      <c r="N8" s="514">
        <v>3344</v>
      </c>
      <c r="O8" s="480">
        <v>2006</v>
      </c>
    </row>
    <row r="9" spans="1:15" ht="24.95" customHeight="1" thickBot="1" x14ac:dyDescent="0.25">
      <c r="A9" s="66">
        <v>2007</v>
      </c>
      <c r="B9" s="511">
        <f>SUM(L9+H9)</f>
        <v>15681</v>
      </c>
      <c r="C9" s="515">
        <f t="shared" si="0"/>
        <v>48.625725400165805</v>
      </c>
      <c r="D9" s="511">
        <f t="shared" si="1"/>
        <v>7625</v>
      </c>
      <c r="E9" s="515">
        <f t="shared" si="2"/>
        <v>51.374274599834195</v>
      </c>
      <c r="F9" s="511">
        <f t="shared" si="3"/>
        <v>8056</v>
      </c>
      <c r="G9" s="515">
        <f t="shared" si="4"/>
        <v>54.224858108538996</v>
      </c>
      <c r="H9" s="516">
        <f t="shared" si="5"/>
        <v>8503</v>
      </c>
      <c r="I9" s="145">
        <v>4104</v>
      </c>
      <c r="J9" s="145">
        <v>4399</v>
      </c>
      <c r="K9" s="515">
        <f t="shared" si="6"/>
        <v>45.775141891461004</v>
      </c>
      <c r="L9" s="511">
        <f t="shared" si="7"/>
        <v>7178</v>
      </c>
      <c r="M9" s="512">
        <v>3521</v>
      </c>
      <c r="N9" s="512">
        <v>3657</v>
      </c>
      <c r="O9" s="479">
        <v>2007</v>
      </c>
    </row>
    <row r="10" spans="1:15" ht="24.95" customHeight="1" thickBot="1" x14ac:dyDescent="0.25">
      <c r="A10" s="67">
        <v>2008</v>
      </c>
      <c r="B10" s="513">
        <f t="shared" ref="B10:B15" si="8">SUM(L10+H10)</f>
        <v>17210</v>
      </c>
      <c r="C10" s="517">
        <f t="shared" si="0"/>
        <v>49.430563625798953</v>
      </c>
      <c r="D10" s="513">
        <f t="shared" si="1"/>
        <v>8507</v>
      </c>
      <c r="E10" s="517">
        <f t="shared" si="2"/>
        <v>50.569436374201047</v>
      </c>
      <c r="F10" s="513">
        <f t="shared" si="3"/>
        <v>8703</v>
      </c>
      <c r="G10" s="517">
        <f t="shared" si="4"/>
        <v>57.263219058686808</v>
      </c>
      <c r="H10" s="518">
        <f t="shared" si="5"/>
        <v>9855</v>
      </c>
      <c r="I10" s="209">
        <v>4857</v>
      </c>
      <c r="J10" s="209">
        <v>4998</v>
      </c>
      <c r="K10" s="517">
        <f t="shared" si="6"/>
        <v>42.736780941313192</v>
      </c>
      <c r="L10" s="513">
        <f t="shared" si="7"/>
        <v>7355</v>
      </c>
      <c r="M10" s="514">
        <v>3650</v>
      </c>
      <c r="N10" s="514">
        <v>3705</v>
      </c>
      <c r="O10" s="480">
        <v>2008</v>
      </c>
    </row>
    <row r="11" spans="1:15" ht="24.95" customHeight="1" thickBot="1" x14ac:dyDescent="0.25">
      <c r="A11" s="66">
        <v>2009</v>
      </c>
      <c r="B11" s="511">
        <f t="shared" si="8"/>
        <v>18351</v>
      </c>
      <c r="C11" s="515">
        <f t="shared" si="0"/>
        <v>48.771184131654948</v>
      </c>
      <c r="D11" s="511">
        <f t="shared" si="1"/>
        <v>8950</v>
      </c>
      <c r="E11" s="515">
        <f t="shared" si="2"/>
        <v>51.228815868345045</v>
      </c>
      <c r="F11" s="511">
        <f t="shared" si="3"/>
        <v>9401</v>
      </c>
      <c r="G11" s="515">
        <f t="shared" si="4"/>
        <v>59.871396654133292</v>
      </c>
      <c r="H11" s="516">
        <f t="shared" si="5"/>
        <v>10987</v>
      </c>
      <c r="I11" s="145">
        <v>5342</v>
      </c>
      <c r="J11" s="145">
        <v>5645</v>
      </c>
      <c r="K11" s="515">
        <f t="shared" si="6"/>
        <v>40.128603345866708</v>
      </c>
      <c r="L11" s="511">
        <f t="shared" si="7"/>
        <v>7364</v>
      </c>
      <c r="M11" s="512">
        <v>3608</v>
      </c>
      <c r="N11" s="512">
        <v>3756</v>
      </c>
      <c r="O11" s="479">
        <v>2009</v>
      </c>
    </row>
    <row r="12" spans="1:15" ht="24.95" customHeight="1" thickBot="1" x14ac:dyDescent="0.25">
      <c r="A12" s="67">
        <v>2010</v>
      </c>
      <c r="B12" s="513">
        <f t="shared" si="8"/>
        <v>19504</v>
      </c>
      <c r="C12" s="517">
        <f t="shared" si="0"/>
        <v>49.107875307629207</v>
      </c>
      <c r="D12" s="513">
        <f t="shared" si="1"/>
        <v>9578</v>
      </c>
      <c r="E12" s="517">
        <f t="shared" si="2"/>
        <v>50.8921246923708</v>
      </c>
      <c r="F12" s="513">
        <f t="shared" si="3"/>
        <v>9926</v>
      </c>
      <c r="G12" s="517">
        <f t="shared" si="4"/>
        <v>60.351722723543887</v>
      </c>
      <c r="H12" s="518">
        <f t="shared" si="5"/>
        <v>11771</v>
      </c>
      <c r="I12" s="209">
        <v>5681</v>
      </c>
      <c r="J12" s="209">
        <v>6090</v>
      </c>
      <c r="K12" s="517">
        <f t="shared" si="6"/>
        <v>39.648277276456113</v>
      </c>
      <c r="L12" s="513">
        <f t="shared" si="7"/>
        <v>7733</v>
      </c>
      <c r="M12" s="514">
        <v>3897</v>
      </c>
      <c r="N12" s="514">
        <v>3836</v>
      </c>
      <c r="O12" s="480">
        <v>2010</v>
      </c>
    </row>
    <row r="13" spans="1:15" ht="24.95" customHeight="1" thickBot="1" x14ac:dyDescent="0.25">
      <c r="A13" s="66">
        <v>2011</v>
      </c>
      <c r="B13" s="511">
        <f t="shared" si="8"/>
        <v>20623</v>
      </c>
      <c r="C13" s="515">
        <f>SUM(D13/B13*100)</f>
        <v>49.149008388692238</v>
      </c>
      <c r="D13" s="511">
        <f>SUM(M13+I13)</f>
        <v>10136</v>
      </c>
      <c r="E13" s="515">
        <f>SUM(F13/B13*100)</f>
        <v>50.850991611307762</v>
      </c>
      <c r="F13" s="511">
        <f>SUM(N13+J13)</f>
        <v>10487</v>
      </c>
      <c r="G13" s="515">
        <f>SUM(H13/B13*100)</f>
        <v>63.186733258982684</v>
      </c>
      <c r="H13" s="516">
        <f>SUM(I13:J13)</f>
        <v>13031</v>
      </c>
      <c r="I13" s="145">
        <v>6366</v>
      </c>
      <c r="J13" s="145">
        <v>6665</v>
      </c>
      <c r="K13" s="515">
        <f>SUM(L13/B13*100)</f>
        <v>36.813266741017308</v>
      </c>
      <c r="L13" s="511">
        <f>SUM(M13:N13)</f>
        <v>7592</v>
      </c>
      <c r="M13" s="512">
        <v>3770</v>
      </c>
      <c r="N13" s="512">
        <v>3822</v>
      </c>
      <c r="O13" s="479">
        <v>2011</v>
      </c>
    </row>
    <row r="14" spans="1:15" ht="24.95" customHeight="1" thickBot="1" x14ac:dyDescent="0.25">
      <c r="A14" s="67">
        <v>2012</v>
      </c>
      <c r="B14" s="513">
        <f t="shared" si="8"/>
        <v>21423</v>
      </c>
      <c r="C14" s="517">
        <f>SUM(D14/B14*100)</f>
        <v>49.166783363674554</v>
      </c>
      <c r="D14" s="513">
        <f>SUM(M14+I14)</f>
        <v>10533</v>
      </c>
      <c r="E14" s="517">
        <f>SUM(F14/B14*100)</f>
        <v>50.833216636325439</v>
      </c>
      <c r="F14" s="513">
        <f>SUM(N14+J14)</f>
        <v>10890</v>
      </c>
      <c r="G14" s="517">
        <f>SUM(H14/B14*100)</f>
        <v>67.544228165989821</v>
      </c>
      <c r="H14" s="518">
        <f>SUM(I14:J14)</f>
        <v>14470</v>
      </c>
      <c r="I14" s="209">
        <v>7117</v>
      </c>
      <c r="J14" s="209">
        <v>7353</v>
      </c>
      <c r="K14" s="517">
        <f>SUM(L14/B14*100)</f>
        <v>32.455771834010179</v>
      </c>
      <c r="L14" s="513">
        <f>SUM(M14:N14)</f>
        <v>6953</v>
      </c>
      <c r="M14" s="514">
        <v>3416</v>
      </c>
      <c r="N14" s="514">
        <v>3537</v>
      </c>
      <c r="O14" s="480">
        <v>2012</v>
      </c>
    </row>
    <row r="15" spans="1:15" ht="24.95" customHeight="1" thickBot="1" x14ac:dyDescent="0.25">
      <c r="A15" s="66">
        <v>2013</v>
      </c>
      <c r="B15" s="511">
        <f t="shared" si="8"/>
        <v>23708</v>
      </c>
      <c r="C15" s="515">
        <f>SUM(D15/B15*100)</f>
        <v>48.882233845115572</v>
      </c>
      <c r="D15" s="511">
        <f>SUM(M15+I15)</f>
        <v>11589</v>
      </c>
      <c r="E15" s="515">
        <f>SUM(F15/B15*100)</f>
        <v>51.117766154884428</v>
      </c>
      <c r="F15" s="511">
        <f>SUM(N15+J15)</f>
        <v>12119</v>
      </c>
      <c r="G15" s="515">
        <f>SUM(H15/B15*100)</f>
        <v>67.070187278555764</v>
      </c>
      <c r="H15" s="516">
        <f>SUM(I15:J15)</f>
        <v>15901</v>
      </c>
      <c r="I15" s="145">
        <v>7788</v>
      </c>
      <c r="J15" s="145">
        <v>8113</v>
      </c>
      <c r="K15" s="515">
        <f>SUM(L15/B15*100)</f>
        <v>32.929812721444243</v>
      </c>
      <c r="L15" s="511">
        <f>SUM(M15:N15)</f>
        <v>7807</v>
      </c>
      <c r="M15" s="512">
        <v>3801</v>
      </c>
      <c r="N15" s="512">
        <v>4006</v>
      </c>
      <c r="O15" s="479">
        <v>2013</v>
      </c>
    </row>
    <row r="16" spans="1:15" ht="24.95" customHeight="1" x14ac:dyDescent="0.2">
      <c r="A16" s="67">
        <v>2014</v>
      </c>
      <c r="B16" s="513">
        <f t="shared" ref="B16" si="9">SUM(L16+H16)</f>
        <v>25443</v>
      </c>
      <c r="C16" s="517">
        <f>SUM(D16/B16*100)</f>
        <v>49.003655229336161</v>
      </c>
      <c r="D16" s="513">
        <f>SUM(M16+I16)</f>
        <v>12468</v>
      </c>
      <c r="E16" s="517">
        <f>SUM(F16/B16*100)</f>
        <v>50.996344770663839</v>
      </c>
      <c r="F16" s="513">
        <f>SUM(N16+J16)</f>
        <v>12975</v>
      </c>
      <c r="G16" s="517">
        <f>SUM(H16/B16*100)</f>
        <v>68.737963290492473</v>
      </c>
      <c r="H16" s="518">
        <f>SUM(I16:J16)</f>
        <v>17489</v>
      </c>
      <c r="I16" s="209">
        <v>8609</v>
      </c>
      <c r="J16" s="209">
        <v>8880</v>
      </c>
      <c r="K16" s="517">
        <f>SUM(L16/B16*100)</f>
        <v>31.26203670950753</v>
      </c>
      <c r="L16" s="513">
        <f>SUM(M16:N16)</f>
        <v>7954</v>
      </c>
      <c r="M16" s="514">
        <v>3859</v>
      </c>
      <c r="N16" s="514">
        <v>4095</v>
      </c>
      <c r="O16" s="480">
        <v>2014</v>
      </c>
    </row>
  </sheetData>
  <mergeCells count="8">
    <mergeCell ref="O5:O6"/>
    <mergeCell ref="B5:F5"/>
    <mergeCell ref="A1:O1"/>
    <mergeCell ref="A2:O2"/>
    <mergeCell ref="A3:O3"/>
    <mergeCell ref="A5:A6"/>
    <mergeCell ref="G5:J5"/>
    <mergeCell ref="K5:N5"/>
  </mergeCells>
  <printOptions horizontalCentered="1" verticalCentered="1"/>
  <pageMargins left="0" right="0" top="0" bottom="0" header="0" footer="0"/>
  <pageSetup paperSize="9" scale="95" orientation="landscape" r:id="rId1"/>
  <headerFooter alignWithMargins="0"/>
  <ignoredErrors>
    <ignoredError sqref="L7:L12" formulaRange="1"/>
  </ignoredError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"/>
  <sheetViews>
    <sheetView view="pageBreakPreview" zoomScaleNormal="100" zoomScaleSheetLayoutView="100" workbookViewId="0">
      <selection activeCell="S18" sqref="S18"/>
    </sheetView>
  </sheetViews>
  <sheetFormatPr defaultRowHeight="15" x14ac:dyDescent="0.2"/>
  <cols>
    <col min="1" max="1" width="25.7109375" style="102" customWidth="1"/>
    <col min="2" max="5" width="8" style="102" customWidth="1"/>
    <col min="6" max="10" width="7.7109375" style="102" customWidth="1"/>
    <col min="11" max="11" width="25.7109375" style="102" customWidth="1"/>
    <col min="12" max="256" width="9.140625" style="101"/>
    <col min="257" max="257" width="25.7109375" style="101" customWidth="1"/>
    <col min="258" max="266" width="7.7109375" style="101" customWidth="1"/>
    <col min="267" max="267" width="25.7109375" style="101" customWidth="1"/>
    <col min="268" max="512" width="9.140625" style="101"/>
    <col min="513" max="513" width="25.7109375" style="101" customWidth="1"/>
    <col min="514" max="522" width="7.7109375" style="101" customWidth="1"/>
    <col min="523" max="523" width="25.7109375" style="101" customWidth="1"/>
    <col min="524" max="768" width="9.140625" style="101"/>
    <col min="769" max="769" width="25.7109375" style="101" customWidth="1"/>
    <col min="770" max="778" width="7.7109375" style="101" customWidth="1"/>
    <col min="779" max="779" width="25.7109375" style="101" customWidth="1"/>
    <col min="780" max="1024" width="9.140625" style="101"/>
    <col min="1025" max="1025" width="25.7109375" style="101" customWidth="1"/>
    <col min="1026" max="1034" width="7.7109375" style="101" customWidth="1"/>
    <col min="1035" max="1035" width="25.7109375" style="101" customWidth="1"/>
    <col min="1036" max="1280" width="9.140625" style="101"/>
    <col min="1281" max="1281" width="25.7109375" style="101" customWidth="1"/>
    <col min="1282" max="1290" width="7.7109375" style="101" customWidth="1"/>
    <col min="1291" max="1291" width="25.7109375" style="101" customWidth="1"/>
    <col min="1292" max="1536" width="9.140625" style="101"/>
    <col min="1537" max="1537" width="25.7109375" style="101" customWidth="1"/>
    <col min="1538" max="1546" width="7.7109375" style="101" customWidth="1"/>
    <col min="1547" max="1547" width="25.7109375" style="101" customWidth="1"/>
    <col min="1548" max="1792" width="9.140625" style="101"/>
    <col min="1793" max="1793" width="25.7109375" style="101" customWidth="1"/>
    <col min="1794" max="1802" width="7.7109375" style="101" customWidth="1"/>
    <col min="1803" max="1803" width="25.7109375" style="101" customWidth="1"/>
    <col min="1804" max="2048" width="9.140625" style="101"/>
    <col min="2049" max="2049" width="25.7109375" style="101" customWidth="1"/>
    <col min="2050" max="2058" width="7.7109375" style="101" customWidth="1"/>
    <col min="2059" max="2059" width="25.7109375" style="101" customWidth="1"/>
    <col min="2060" max="2304" width="9.140625" style="101"/>
    <col min="2305" max="2305" width="25.7109375" style="101" customWidth="1"/>
    <col min="2306" max="2314" width="7.7109375" style="101" customWidth="1"/>
    <col min="2315" max="2315" width="25.7109375" style="101" customWidth="1"/>
    <col min="2316" max="2560" width="9.140625" style="101"/>
    <col min="2561" max="2561" width="25.7109375" style="101" customWidth="1"/>
    <col min="2562" max="2570" width="7.7109375" style="101" customWidth="1"/>
    <col min="2571" max="2571" width="25.7109375" style="101" customWidth="1"/>
    <col min="2572" max="2816" width="9.140625" style="101"/>
    <col min="2817" max="2817" width="25.7109375" style="101" customWidth="1"/>
    <col min="2818" max="2826" width="7.7109375" style="101" customWidth="1"/>
    <col min="2827" max="2827" width="25.7109375" style="101" customWidth="1"/>
    <col min="2828" max="3072" width="9.140625" style="101"/>
    <col min="3073" max="3073" width="25.7109375" style="101" customWidth="1"/>
    <col min="3074" max="3082" width="7.7109375" style="101" customWidth="1"/>
    <col min="3083" max="3083" width="25.7109375" style="101" customWidth="1"/>
    <col min="3084" max="3328" width="9.140625" style="101"/>
    <col min="3329" max="3329" width="25.7109375" style="101" customWidth="1"/>
    <col min="3330" max="3338" width="7.7109375" style="101" customWidth="1"/>
    <col min="3339" max="3339" width="25.7109375" style="101" customWidth="1"/>
    <col min="3340" max="3584" width="9.140625" style="101"/>
    <col min="3585" max="3585" width="25.7109375" style="101" customWidth="1"/>
    <col min="3586" max="3594" width="7.7109375" style="101" customWidth="1"/>
    <col min="3595" max="3595" width="25.7109375" style="101" customWidth="1"/>
    <col min="3596" max="3840" width="9.140625" style="101"/>
    <col min="3841" max="3841" width="25.7109375" style="101" customWidth="1"/>
    <col min="3842" max="3850" width="7.7109375" style="101" customWidth="1"/>
    <col min="3851" max="3851" width="25.7109375" style="101" customWidth="1"/>
    <col min="3852" max="4096" width="9.140625" style="101"/>
    <col min="4097" max="4097" width="25.7109375" style="101" customWidth="1"/>
    <col min="4098" max="4106" width="7.7109375" style="101" customWidth="1"/>
    <col min="4107" max="4107" width="25.7109375" style="101" customWidth="1"/>
    <col min="4108" max="4352" width="9.140625" style="101"/>
    <col min="4353" max="4353" width="25.7109375" style="101" customWidth="1"/>
    <col min="4354" max="4362" width="7.7109375" style="101" customWidth="1"/>
    <col min="4363" max="4363" width="25.7109375" style="101" customWidth="1"/>
    <col min="4364" max="4608" width="9.140625" style="101"/>
    <col min="4609" max="4609" width="25.7109375" style="101" customWidth="1"/>
    <col min="4610" max="4618" width="7.7109375" style="101" customWidth="1"/>
    <col min="4619" max="4619" width="25.7109375" style="101" customWidth="1"/>
    <col min="4620" max="4864" width="9.140625" style="101"/>
    <col min="4865" max="4865" width="25.7109375" style="101" customWidth="1"/>
    <col min="4866" max="4874" width="7.7109375" style="101" customWidth="1"/>
    <col min="4875" max="4875" width="25.7109375" style="101" customWidth="1"/>
    <col min="4876" max="5120" width="9.140625" style="101"/>
    <col min="5121" max="5121" width="25.7109375" style="101" customWidth="1"/>
    <col min="5122" max="5130" width="7.7109375" style="101" customWidth="1"/>
    <col min="5131" max="5131" width="25.7109375" style="101" customWidth="1"/>
    <col min="5132" max="5376" width="9.140625" style="101"/>
    <col min="5377" max="5377" width="25.7109375" style="101" customWidth="1"/>
    <col min="5378" max="5386" width="7.7109375" style="101" customWidth="1"/>
    <col min="5387" max="5387" width="25.7109375" style="101" customWidth="1"/>
    <col min="5388" max="5632" width="9.140625" style="101"/>
    <col min="5633" max="5633" width="25.7109375" style="101" customWidth="1"/>
    <col min="5634" max="5642" width="7.7109375" style="101" customWidth="1"/>
    <col min="5643" max="5643" width="25.7109375" style="101" customWidth="1"/>
    <col min="5644" max="5888" width="9.140625" style="101"/>
    <col min="5889" max="5889" width="25.7109375" style="101" customWidth="1"/>
    <col min="5890" max="5898" width="7.7109375" style="101" customWidth="1"/>
    <col min="5899" max="5899" width="25.7109375" style="101" customWidth="1"/>
    <col min="5900" max="6144" width="9.140625" style="101"/>
    <col min="6145" max="6145" width="25.7109375" style="101" customWidth="1"/>
    <col min="6146" max="6154" width="7.7109375" style="101" customWidth="1"/>
    <col min="6155" max="6155" width="25.7109375" style="101" customWidth="1"/>
    <col min="6156" max="6400" width="9.140625" style="101"/>
    <col min="6401" max="6401" width="25.7109375" style="101" customWidth="1"/>
    <col min="6402" max="6410" width="7.7109375" style="101" customWidth="1"/>
    <col min="6411" max="6411" width="25.7109375" style="101" customWidth="1"/>
    <col min="6412" max="6656" width="9.140625" style="101"/>
    <col min="6657" max="6657" width="25.7109375" style="101" customWidth="1"/>
    <col min="6658" max="6666" width="7.7109375" style="101" customWidth="1"/>
    <col min="6667" max="6667" width="25.7109375" style="101" customWidth="1"/>
    <col min="6668" max="6912" width="9.140625" style="101"/>
    <col min="6913" max="6913" width="25.7109375" style="101" customWidth="1"/>
    <col min="6914" max="6922" width="7.7109375" style="101" customWidth="1"/>
    <col min="6923" max="6923" width="25.7109375" style="101" customWidth="1"/>
    <col min="6924" max="7168" width="9.140625" style="101"/>
    <col min="7169" max="7169" width="25.7109375" style="101" customWidth="1"/>
    <col min="7170" max="7178" width="7.7109375" style="101" customWidth="1"/>
    <col min="7179" max="7179" width="25.7109375" style="101" customWidth="1"/>
    <col min="7180" max="7424" width="9.140625" style="101"/>
    <col min="7425" max="7425" width="25.7109375" style="101" customWidth="1"/>
    <col min="7426" max="7434" width="7.7109375" style="101" customWidth="1"/>
    <col min="7435" max="7435" width="25.7109375" style="101" customWidth="1"/>
    <col min="7436" max="7680" width="9.140625" style="101"/>
    <col min="7681" max="7681" width="25.7109375" style="101" customWidth="1"/>
    <col min="7682" max="7690" width="7.7109375" style="101" customWidth="1"/>
    <col min="7691" max="7691" width="25.7109375" style="101" customWidth="1"/>
    <col min="7692" max="7936" width="9.140625" style="101"/>
    <col min="7937" max="7937" width="25.7109375" style="101" customWidth="1"/>
    <col min="7938" max="7946" width="7.7109375" style="101" customWidth="1"/>
    <col min="7947" max="7947" width="25.7109375" style="101" customWidth="1"/>
    <col min="7948" max="8192" width="9.140625" style="101"/>
    <col min="8193" max="8193" width="25.7109375" style="101" customWidth="1"/>
    <col min="8194" max="8202" width="7.7109375" style="101" customWidth="1"/>
    <col min="8203" max="8203" width="25.7109375" style="101" customWidth="1"/>
    <col min="8204" max="8448" width="9.140625" style="101"/>
    <col min="8449" max="8449" width="25.7109375" style="101" customWidth="1"/>
    <col min="8450" max="8458" width="7.7109375" style="101" customWidth="1"/>
    <col min="8459" max="8459" width="25.7109375" style="101" customWidth="1"/>
    <col min="8460" max="8704" width="9.140625" style="101"/>
    <col min="8705" max="8705" width="25.7109375" style="101" customWidth="1"/>
    <col min="8706" max="8714" width="7.7109375" style="101" customWidth="1"/>
    <col min="8715" max="8715" width="25.7109375" style="101" customWidth="1"/>
    <col min="8716" max="8960" width="9.140625" style="101"/>
    <col min="8961" max="8961" width="25.7109375" style="101" customWidth="1"/>
    <col min="8962" max="8970" width="7.7109375" style="101" customWidth="1"/>
    <col min="8971" max="8971" width="25.7109375" style="101" customWidth="1"/>
    <col min="8972" max="9216" width="9.140625" style="101"/>
    <col min="9217" max="9217" width="25.7109375" style="101" customWidth="1"/>
    <col min="9218" max="9226" width="7.7109375" style="101" customWidth="1"/>
    <col min="9227" max="9227" width="25.7109375" style="101" customWidth="1"/>
    <col min="9228" max="9472" width="9.140625" style="101"/>
    <col min="9473" max="9473" width="25.7109375" style="101" customWidth="1"/>
    <col min="9474" max="9482" width="7.7109375" style="101" customWidth="1"/>
    <col min="9483" max="9483" width="25.7109375" style="101" customWidth="1"/>
    <col min="9484" max="9728" width="9.140625" style="101"/>
    <col min="9729" max="9729" width="25.7109375" style="101" customWidth="1"/>
    <col min="9730" max="9738" width="7.7109375" style="101" customWidth="1"/>
    <col min="9739" max="9739" width="25.7109375" style="101" customWidth="1"/>
    <col min="9740" max="9984" width="9.140625" style="101"/>
    <col min="9985" max="9985" width="25.7109375" style="101" customWidth="1"/>
    <col min="9986" max="9994" width="7.7109375" style="101" customWidth="1"/>
    <col min="9995" max="9995" width="25.7109375" style="101" customWidth="1"/>
    <col min="9996" max="10240" width="9.140625" style="101"/>
    <col min="10241" max="10241" width="25.7109375" style="101" customWidth="1"/>
    <col min="10242" max="10250" width="7.7109375" style="101" customWidth="1"/>
    <col min="10251" max="10251" width="25.7109375" style="101" customWidth="1"/>
    <col min="10252" max="10496" width="9.140625" style="101"/>
    <col min="10497" max="10497" width="25.7109375" style="101" customWidth="1"/>
    <col min="10498" max="10506" width="7.7109375" style="101" customWidth="1"/>
    <col min="10507" max="10507" width="25.7109375" style="101" customWidth="1"/>
    <col min="10508" max="10752" width="9.140625" style="101"/>
    <col min="10753" max="10753" width="25.7109375" style="101" customWidth="1"/>
    <col min="10754" max="10762" width="7.7109375" style="101" customWidth="1"/>
    <col min="10763" max="10763" width="25.7109375" style="101" customWidth="1"/>
    <col min="10764" max="11008" width="9.140625" style="101"/>
    <col min="11009" max="11009" width="25.7109375" style="101" customWidth="1"/>
    <col min="11010" max="11018" width="7.7109375" style="101" customWidth="1"/>
    <col min="11019" max="11019" width="25.7109375" style="101" customWidth="1"/>
    <col min="11020" max="11264" width="9.140625" style="101"/>
    <col min="11265" max="11265" width="25.7109375" style="101" customWidth="1"/>
    <col min="11266" max="11274" width="7.7109375" style="101" customWidth="1"/>
    <col min="11275" max="11275" width="25.7109375" style="101" customWidth="1"/>
    <col min="11276" max="11520" width="9.140625" style="101"/>
    <col min="11521" max="11521" width="25.7109375" style="101" customWidth="1"/>
    <col min="11522" max="11530" width="7.7109375" style="101" customWidth="1"/>
    <col min="11531" max="11531" width="25.7109375" style="101" customWidth="1"/>
    <col min="11532" max="11776" width="9.140625" style="101"/>
    <col min="11777" max="11777" width="25.7109375" style="101" customWidth="1"/>
    <col min="11778" max="11786" width="7.7109375" style="101" customWidth="1"/>
    <col min="11787" max="11787" width="25.7109375" style="101" customWidth="1"/>
    <col min="11788" max="12032" width="9.140625" style="101"/>
    <col min="12033" max="12033" width="25.7109375" style="101" customWidth="1"/>
    <col min="12034" max="12042" width="7.7109375" style="101" customWidth="1"/>
    <col min="12043" max="12043" width="25.7109375" style="101" customWidth="1"/>
    <col min="12044" max="12288" width="9.140625" style="101"/>
    <col min="12289" max="12289" width="25.7109375" style="101" customWidth="1"/>
    <col min="12290" max="12298" width="7.7109375" style="101" customWidth="1"/>
    <col min="12299" max="12299" width="25.7109375" style="101" customWidth="1"/>
    <col min="12300" max="12544" width="9.140625" style="101"/>
    <col min="12545" max="12545" width="25.7109375" style="101" customWidth="1"/>
    <col min="12546" max="12554" width="7.7109375" style="101" customWidth="1"/>
    <col min="12555" max="12555" width="25.7109375" style="101" customWidth="1"/>
    <col min="12556" max="12800" width="9.140625" style="101"/>
    <col min="12801" max="12801" width="25.7109375" style="101" customWidth="1"/>
    <col min="12802" max="12810" width="7.7109375" style="101" customWidth="1"/>
    <col min="12811" max="12811" width="25.7109375" style="101" customWidth="1"/>
    <col min="12812" max="13056" width="9.140625" style="101"/>
    <col min="13057" max="13057" width="25.7109375" style="101" customWidth="1"/>
    <col min="13058" max="13066" width="7.7109375" style="101" customWidth="1"/>
    <col min="13067" max="13067" width="25.7109375" style="101" customWidth="1"/>
    <col min="13068" max="13312" width="9.140625" style="101"/>
    <col min="13313" max="13313" width="25.7109375" style="101" customWidth="1"/>
    <col min="13314" max="13322" width="7.7109375" style="101" customWidth="1"/>
    <col min="13323" max="13323" width="25.7109375" style="101" customWidth="1"/>
    <col min="13324" max="13568" width="9.140625" style="101"/>
    <col min="13569" max="13569" width="25.7109375" style="101" customWidth="1"/>
    <col min="13570" max="13578" width="7.7109375" style="101" customWidth="1"/>
    <col min="13579" max="13579" width="25.7109375" style="101" customWidth="1"/>
    <col min="13580" max="13824" width="9.140625" style="101"/>
    <col min="13825" max="13825" width="25.7109375" style="101" customWidth="1"/>
    <col min="13826" max="13834" width="7.7109375" style="101" customWidth="1"/>
    <col min="13835" max="13835" width="25.7109375" style="101" customWidth="1"/>
    <col min="13836" max="14080" width="9.140625" style="101"/>
    <col min="14081" max="14081" width="25.7109375" style="101" customWidth="1"/>
    <col min="14082" max="14090" width="7.7109375" style="101" customWidth="1"/>
    <col min="14091" max="14091" width="25.7109375" style="101" customWidth="1"/>
    <col min="14092" max="14336" width="9.140625" style="101"/>
    <col min="14337" max="14337" width="25.7109375" style="101" customWidth="1"/>
    <col min="14338" max="14346" width="7.7109375" style="101" customWidth="1"/>
    <col min="14347" max="14347" width="25.7109375" style="101" customWidth="1"/>
    <col min="14348" max="14592" width="9.140625" style="101"/>
    <col min="14593" max="14593" width="25.7109375" style="101" customWidth="1"/>
    <col min="14594" max="14602" width="7.7109375" style="101" customWidth="1"/>
    <col min="14603" max="14603" width="25.7109375" style="101" customWidth="1"/>
    <col min="14604" max="14848" width="9.140625" style="101"/>
    <col min="14849" max="14849" width="25.7109375" style="101" customWidth="1"/>
    <col min="14850" max="14858" width="7.7109375" style="101" customWidth="1"/>
    <col min="14859" max="14859" width="25.7109375" style="101" customWidth="1"/>
    <col min="14860" max="15104" width="9.140625" style="101"/>
    <col min="15105" max="15105" width="25.7109375" style="101" customWidth="1"/>
    <col min="15106" max="15114" width="7.7109375" style="101" customWidth="1"/>
    <col min="15115" max="15115" width="25.7109375" style="101" customWidth="1"/>
    <col min="15116" max="15360" width="9.140625" style="101"/>
    <col min="15361" max="15361" width="25.7109375" style="101" customWidth="1"/>
    <col min="15362" max="15370" width="7.7109375" style="101" customWidth="1"/>
    <col min="15371" max="15371" width="25.7109375" style="101" customWidth="1"/>
    <col min="15372" max="15616" width="9.140625" style="101"/>
    <col min="15617" max="15617" width="25.7109375" style="101" customWidth="1"/>
    <col min="15618" max="15626" width="7.7109375" style="101" customWidth="1"/>
    <col min="15627" max="15627" width="25.7109375" style="101" customWidth="1"/>
    <col min="15628" max="15872" width="9.140625" style="101"/>
    <col min="15873" max="15873" width="25.7109375" style="101" customWidth="1"/>
    <col min="15874" max="15882" width="7.7109375" style="101" customWidth="1"/>
    <col min="15883" max="15883" width="25.7109375" style="101" customWidth="1"/>
    <col min="15884" max="16128" width="9.140625" style="101"/>
    <col min="16129" max="16129" width="25.7109375" style="101" customWidth="1"/>
    <col min="16130" max="16138" width="7.7109375" style="101" customWidth="1"/>
    <col min="16139" max="16139" width="25.7109375" style="101" customWidth="1"/>
    <col min="16140" max="16384" width="9.140625" style="101"/>
  </cols>
  <sheetData>
    <row r="1" spans="1:11" ht="20.25" x14ac:dyDescent="0.2">
      <c r="A1" s="1114" t="s">
        <v>722</v>
      </c>
      <c r="B1" s="1114"/>
      <c r="C1" s="1114"/>
      <c r="D1" s="1114"/>
      <c r="E1" s="1114"/>
      <c r="F1" s="1114"/>
      <c r="G1" s="1114"/>
      <c r="H1" s="1114"/>
      <c r="I1" s="1114"/>
      <c r="J1" s="1114"/>
      <c r="K1" s="1114"/>
    </row>
    <row r="2" spans="1:11" ht="15.75" x14ac:dyDescent="0.2">
      <c r="A2" s="1116" t="s">
        <v>724</v>
      </c>
      <c r="B2" s="1116"/>
      <c r="C2" s="1116"/>
      <c r="D2" s="1116"/>
      <c r="E2" s="1116"/>
      <c r="F2" s="1116"/>
      <c r="G2" s="1116"/>
      <c r="H2" s="1116"/>
      <c r="I2" s="1116"/>
      <c r="J2" s="1116"/>
      <c r="K2" s="1116"/>
    </row>
    <row r="3" spans="1:11" ht="15.75" x14ac:dyDescent="0.2">
      <c r="A3" s="1116">
        <v>2014</v>
      </c>
      <c r="B3" s="1116"/>
      <c r="C3" s="1116"/>
      <c r="D3" s="1116"/>
      <c r="E3" s="1116"/>
      <c r="F3" s="1116"/>
      <c r="G3" s="1116"/>
      <c r="H3" s="1116"/>
      <c r="I3" s="1116"/>
      <c r="J3" s="1116"/>
      <c r="K3" s="1116"/>
    </row>
    <row r="4" spans="1:11" ht="29.25" customHeight="1" x14ac:dyDescent="0.2">
      <c r="A4" s="820" t="s">
        <v>204</v>
      </c>
      <c r="B4" s="817"/>
      <c r="C4" s="817"/>
      <c r="D4" s="817"/>
      <c r="E4" s="817"/>
      <c r="F4" s="817"/>
      <c r="G4" s="817"/>
      <c r="H4" s="817"/>
      <c r="I4" s="817"/>
      <c r="J4" s="817"/>
      <c r="K4" s="818" t="s">
        <v>111</v>
      </c>
    </row>
    <row r="5" spans="1:11" ht="30" customHeight="1" thickBot="1" x14ac:dyDescent="0.25">
      <c r="A5" s="1148" t="s">
        <v>761</v>
      </c>
      <c r="B5" s="1150" t="s">
        <v>673</v>
      </c>
      <c r="C5" s="1150"/>
      <c r="D5" s="1150"/>
      <c r="E5" s="1151" t="s">
        <v>518</v>
      </c>
      <c r="F5" s="1151"/>
      <c r="G5" s="1151"/>
      <c r="H5" s="1151" t="s">
        <v>519</v>
      </c>
      <c r="I5" s="1151"/>
      <c r="J5" s="1151"/>
      <c r="K5" s="1152" t="s">
        <v>723</v>
      </c>
    </row>
    <row r="6" spans="1:11" ht="30" customHeight="1" x14ac:dyDescent="0.2">
      <c r="A6" s="1162"/>
      <c r="B6" s="1078" t="s">
        <v>668</v>
      </c>
      <c r="C6" s="1079" t="s">
        <v>1399</v>
      </c>
      <c r="D6" s="1079" t="s">
        <v>517</v>
      </c>
      <c r="E6" s="1078" t="s">
        <v>668</v>
      </c>
      <c r="F6" s="1079" t="s">
        <v>1399</v>
      </c>
      <c r="G6" s="1079" t="s">
        <v>517</v>
      </c>
      <c r="H6" s="257" t="s">
        <v>668</v>
      </c>
      <c r="I6" s="240" t="s">
        <v>1399</v>
      </c>
      <c r="J6" s="240" t="s">
        <v>517</v>
      </c>
      <c r="K6" s="1163"/>
    </row>
    <row r="7" spans="1:11" ht="24.95" customHeight="1" thickBot="1" x14ac:dyDescent="0.25">
      <c r="A7" s="416" t="s">
        <v>53</v>
      </c>
      <c r="B7" s="507">
        <f>SUM(H7+E7)</f>
        <v>12460</v>
      </c>
      <c r="C7" s="507">
        <f>SUM(I7+F7)</f>
        <v>6122</v>
      </c>
      <c r="D7" s="507">
        <f>SUM(J7+G7)</f>
        <v>6338</v>
      </c>
      <c r="E7" s="507">
        <f>SUM(F7:G7)</f>
        <v>9593</v>
      </c>
      <c r="F7" s="508">
        <v>4739</v>
      </c>
      <c r="G7" s="508">
        <v>4854</v>
      </c>
      <c r="H7" s="507">
        <f>SUM(I7:J7)</f>
        <v>2867</v>
      </c>
      <c r="I7" s="508">
        <v>1383</v>
      </c>
      <c r="J7" s="508">
        <v>1484</v>
      </c>
      <c r="K7" s="421" t="s">
        <v>54</v>
      </c>
    </row>
    <row r="8" spans="1:11" ht="24.95" customHeight="1" thickTop="1" thickBot="1" x14ac:dyDescent="0.25">
      <c r="A8" s="417" t="s">
        <v>55</v>
      </c>
      <c r="B8" s="509">
        <f t="shared" ref="B8:D14" si="0">SUM(H8+E8)</f>
        <v>8627</v>
      </c>
      <c r="C8" s="509">
        <f t="shared" si="0"/>
        <v>4217</v>
      </c>
      <c r="D8" s="509">
        <f t="shared" si="0"/>
        <v>4410</v>
      </c>
      <c r="E8" s="509">
        <f t="shared" ref="E8:E14" si="1">SUM(F8:G8)</f>
        <v>5120</v>
      </c>
      <c r="F8" s="510">
        <v>2517</v>
      </c>
      <c r="G8" s="510">
        <v>2603</v>
      </c>
      <c r="H8" s="509">
        <f t="shared" ref="H8:H14" si="2">SUM(I8:J8)</f>
        <v>3507</v>
      </c>
      <c r="I8" s="510">
        <v>1700</v>
      </c>
      <c r="J8" s="510">
        <v>1807</v>
      </c>
      <c r="K8" s="422" t="s">
        <v>56</v>
      </c>
    </row>
    <row r="9" spans="1:11" ht="24.95" customHeight="1" thickTop="1" thickBot="1" x14ac:dyDescent="0.25">
      <c r="A9" s="418" t="s">
        <v>57</v>
      </c>
      <c r="B9" s="511">
        <f t="shared" si="0"/>
        <v>2088</v>
      </c>
      <c r="C9" s="511">
        <f t="shared" si="0"/>
        <v>1012</v>
      </c>
      <c r="D9" s="511">
        <f t="shared" si="0"/>
        <v>1076</v>
      </c>
      <c r="E9" s="511">
        <f t="shared" si="1"/>
        <v>1706</v>
      </c>
      <c r="F9" s="512">
        <v>823</v>
      </c>
      <c r="G9" s="512">
        <v>883</v>
      </c>
      <c r="H9" s="511">
        <f t="shared" si="2"/>
        <v>382</v>
      </c>
      <c r="I9" s="512">
        <v>189</v>
      </c>
      <c r="J9" s="512">
        <v>193</v>
      </c>
      <c r="K9" s="423" t="s">
        <v>58</v>
      </c>
    </row>
    <row r="10" spans="1:11" ht="24.95" customHeight="1" thickTop="1" thickBot="1" x14ac:dyDescent="0.25">
      <c r="A10" s="417" t="s">
        <v>59</v>
      </c>
      <c r="B10" s="509">
        <f t="shared" si="0"/>
        <v>1143</v>
      </c>
      <c r="C10" s="509">
        <f t="shared" si="0"/>
        <v>542</v>
      </c>
      <c r="D10" s="509">
        <f t="shared" si="0"/>
        <v>601</v>
      </c>
      <c r="E10" s="509">
        <f t="shared" si="1"/>
        <v>493</v>
      </c>
      <c r="F10" s="510">
        <v>247</v>
      </c>
      <c r="G10" s="510">
        <v>246</v>
      </c>
      <c r="H10" s="509">
        <f t="shared" si="2"/>
        <v>650</v>
      </c>
      <c r="I10" s="510">
        <v>295</v>
      </c>
      <c r="J10" s="510">
        <v>355</v>
      </c>
      <c r="K10" s="422" t="s">
        <v>60</v>
      </c>
    </row>
    <row r="11" spans="1:11" ht="24.95" customHeight="1" thickTop="1" thickBot="1" x14ac:dyDescent="0.25">
      <c r="A11" s="418" t="s">
        <v>61</v>
      </c>
      <c r="B11" s="511">
        <f t="shared" si="0"/>
        <v>778</v>
      </c>
      <c r="C11" s="511">
        <f t="shared" si="0"/>
        <v>386</v>
      </c>
      <c r="D11" s="511">
        <f t="shared" si="0"/>
        <v>392</v>
      </c>
      <c r="E11" s="511">
        <f t="shared" si="1"/>
        <v>530</v>
      </c>
      <c r="F11" s="512">
        <v>259</v>
      </c>
      <c r="G11" s="512">
        <v>271</v>
      </c>
      <c r="H11" s="511">
        <f t="shared" si="2"/>
        <v>248</v>
      </c>
      <c r="I11" s="512">
        <v>127</v>
      </c>
      <c r="J11" s="512">
        <v>121</v>
      </c>
      <c r="K11" s="423" t="s">
        <v>62</v>
      </c>
    </row>
    <row r="12" spans="1:11" ht="24.95" customHeight="1" thickTop="1" thickBot="1" x14ac:dyDescent="0.25">
      <c r="A12" s="417" t="s">
        <v>63</v>
      </c>
      <c r="B12" s="509">
        <f t="shared" si="0"/>
        <v>93</v>
      </c>
      <c r="C12" s="509">
        <f t="shared" si="0"/>
        <v>49</v>
      </c>
      <c r="D12" s="509">
        <f t="shared" si="0"/>
        <v>44</v>
      </c>
      <c r="E12" s="509">
        <f t="shared" si="1"/>
        <v>47</v>
      </c>
      <c r="F12" s="510">
        <v>24</v>
      </c>
      <c r="G12" s="510">
        <v>23</v>
      </c>
      <c r="H12" s="509">
        <f t="shared" si="2"/>
        <v>46</v>
      </c>
      <c r="I12" s="510">
        <v>25</v>
      </c>
      <c r="J12" s="510">
        <v>21</v>
      </c>
      <c r="K12" s="422" t="s">
        <v>64</v>
      </c>
    </row>
    <row r="13" spans="1:11" ht="24.95" customHeight="1" thickTop="1" thickBot="1" x14ac:dyDescent="0.25">
      <c r="A13" s="418" t="s">
        <v>982</v>
      </c>
      <c r="B13" s="520">
        <f t="shared" si="0"/>
        <v>0</v>
      </c>
      <c r="C13" s="520">
        <f t="shared" si="0"/>
        <v>0</v>
      </c>
      <c r="D13" s="520">
        <f t="shared" si="0"/>
        <v>0</v>
      </c>
      <c r="E13" s="520">
        <f t="shared" si="1"/>
        <v>0</v>
      </c>
      <c r="F13" s="521">
        <v>0</v>
      </c>
      <c r="G13" s="521">
        <v>0</v>
      </c>
      <c r="H13" s="520">
        <f t="shared" si="2"/>
        <v>0</v>
      </c>
      <c r="I13" s="521">
        <v>0</v>
      </c>
      <c r="J13" s="521">
        <v>0</v>
      </c>
      <c r="K13" s="424" t="s">
        <v>65</v>
      </c>
    </row>
    <row r="14" spans="1:11" ht="24.95" customHeight="1" thickTop="1" x14ac:dyDescent="0.2">
      <c r="A14" s="419" t="s">
        <v>983</v>
      </c>
      <c r="B14" s="522">
        <f t="shared" si="0"/>
        <v>254</v>
      </c>
      <c r="C14" s="522">
        <f t="shared" si="0"/>
        <v>140</v>
      </c>
      <c r="D14" s="522">
        <f t="shared" si="0"/>
        <v>114</v>
      </c>
      <c r="E14" s="522">
        <f t="shared" si="1"/>
        <v>0</v>
      </c>
      <c r="F14" s="523">
        <v>0</v>
      </c>
      <c r="G14" s="523">
        <v>0</v>
      </c>
      <c r="H14" s="522">
        <f t="shared" si="2"/>
        <v>254</v>
      </c>
      <c r="I14" s="523">
        <v>140</v>
      </c>
      <c r="J14" s="523">
        <v>114</v>
      </c>
      <c r="K14" s="425" t="s">
        <v>240</v>
      </c>
    </row>
    <row r="15" spans="1:11" ht="24.95" customHeight="1" x14ac:dyDescent="0.2">
      <c r="A15" s="420" t="s">
        <v>66</v>
      </c>
      <c r="B15" s="524">
        <f t="shared" ref="B15:I15" si="3">SUM(B7:B14)</f>
        <v>25443</v>
      </c>
      <c r="C15" s="524">
        <f t="shared" si="3"/>
        <v>12468</v>
      </c>
      <c r="D15" s="524">
        <f t="shared" si="3"/>
        <v>12975</v>
      </c>
      <c r="E15" s="524">
        <f t="shared" si="3"/>
        <v>17489</v>
      </c>
      <c r="F15" s="524">
        <f t="shared" si="3"/>
        <v>8609</v>
      </c>
      <c r="G15" s="524">
        <f t="shared" si="3"/>
        <v>8880</v>
      </c>
      <c r="H15" s="524">
        <f t="shared" si="3"/>
        <v>7954</v>
      </c>
      <c r="I15" s="524">
        <f t="shared" si="3"/>
        <v>3859</v>
      </c>
      <c r="J15" s="524">
        <f>SUM(J7:J14)</f>
        <v>4095</v>
      </c>
      <c r="K15" s="307" t="s">
        <v>67</v>
      </c>
    </row>
    <row r="16" spans="1:11" ht="21" customHeight="1" x14ac:dyDescent="0.2"/>
    <row r="17" spans="1:1" ht="21" customHeight="1" x14ac:dyDescent="0.2"/>
    <row r="18" spans="1:1" x14ac:dyDescent="0.2">
      <c r="A18" s="101"/>
    </row>
    <row r="19" spans="1:1" x14ac:dyDescent="0.2">
      <c r="A19" s="101"/>
    </row>
    <row r="20" spans="1:1" x14ac:dyDescent="0.2">
      <c r="A20" s="101"/>
    </row>
    <row r="21" spans="1:1" x14ac:dyDescent="0.2">
      <c r="A21" s="101"/>
    </row>
    <row r="22" spans="1:1" x14ac:dyDescent="0.2">
      <c r="A22" s="101"/>
    </row>
    <row r="23" spans="1:1" x14ac:dyDescent="0.2">
      <c r="A23" s="101"/>
    </row>
    <row r="24" spans="1:1" x14ac:dyDescent="0.2">
      <c r="A24" s="101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5"/>
  <sheetViews>
    <sheetView view="pageBreakPreview" zoomScaleNormal="100" zoomScaleSheetLayoutView="100" workbookViewId="0">
      <selection activeCell="P36" sqref="P36"/>
    </sheetView>
  </sheetViews>
  <sheetFormatPr defaultRowHeight="15" x14ac:dyDescent="0.25"/>
  <cols>
    <col min="1" max="1" width="15.28515625" style="103" customWidth="1"/>
    <col min="2" max="2" width="6.5703125" style="105" customWidth="1"/>
    <col min="3" max="3" width="8.7109375" style="103" customWidth="1"/>
    <col min="4" max="15" width="7.42578125" style="103" customWidth="1"/>
    <col min="16" max="16" width="5.7109375" style="105" customWidth="1"/>
    <col min="17" max="17" width="12.5703125" style="103" customWidth="1"/>
    <col min="18" max="256" width="9.140625" style="40"/>
    <col min="257" max="257" width="18.7109375" style="40" customWidth="1"/>
    <col min="258" max="258" width="5.5703125" style="40" bestFit="1" customWidth="1"/>
    <col min="259" max="259" width="8.7109375" style="40" customWidth="1"/>
    <col min="260" max="271" width="6.7109375" style="40" customWidth="1"/>
    <col min="272" max="272" width="7" style="40" bestFit="1" customWidth="1"/>
    <col min="273" max="273" width="18.7109375" style="40" customWidth="1"/>
    <col min="274" max="512" width="9.140625" style="40"/>
    <col min="513" max="513" width="18.7109375" style="40" customWidth="1"/>
    <col min="514" max="514" width="5.5703125" style="40" bestFit="1" customWidth="1"/>
    <col min="515" max="515" width="8.7109375" style="40" customWidth="1"/>
    <col min="516" max="527" width="6.7109375" style="40" customWidth="1"/>
    <col min="528" max="528" width="7" style="40" bestFit="1" customWidth="1"/>
    <col min="529" max="529" width="18.7109375" style="40" customWidth="1"/>
    <col min="530" max="768" width="9.140625" style="40"/>
    <col min="769" max="769" width="18.7109375" style="40" customWidth="1"/>
    <col min="770" max="770" width="5.5703125" style="40" bestFit="1" customWidth="1"/>
    <col min="771" max="771" width="8.7109375" style="40" customWidth="1"/>
    <col min="772" max="783" width="6.7109375" style="40" customWidth="1"/>
    <col min="784" max="784" width="7" style="40" bestFit="1" customWidth="1"/>
    <col min="785" max="785" width="18.7109375" style="40" customWidth="1"/>
    <col min="786" max="1024" width="9.140625" style="40"/>
    <col min="1025" max="1025" width="18.7109375" style="40" customWidth="1"/>
    <col min="1026" max="1026" width="5.5703125" style="40" bestFit="1" customWidth="1"/>
    <col min="1027" max="1027" width="8.7109375" style="40" customWidth="1"/>
    <col min="1028" max="1039" width="6.7109375" style="40" customWidth="1"/>
    <col min="1040" max="1040" width="7" style="40" bestFit="1" customWidth="1"/>
    <col min="1041" max="1041" width="18.7109375" style="40" customWidth="1"/>
    <col min="1042" max="1280" width="9.140625" style="40"/>
    <col min="1281" max="1281" width="18.7109375" style="40" customWidth="1"/>
    <col min="1282" max="1282" width="5.5703125" style="40" bestFit="1" customWidth="1"/>
    <col min="1283" max="1283" width="8.7109375" style="40" customWidth="1"/>
    <col min="1284" max="1295" width="6.7109375" style="40" customWidth="1"/>
    <col min="1296" max="1296" width="7" style="40" bestFit="1" customWidth="1"/>
    <col min="1297" max="1297" width="18.7109375" style="40" customWidth="1"/>
    <col min="1298" max="1536" width="9.140625" style="40"/>
    <col min="1537" max="1537" width="18.7109375" style="40" customWidth="1"/>
    <col min="1538" max="1538" width="5.5703125" style="40" bestFit="1" customWidth="1"/>
    <col min="1539" max="1539" width="8.7109375" style="40" customWidth="1"/>
    <col min="1540" max="1551" width="6.7109375" style="40" customWidth="1"/>
    <col min="1552" max="1552" width="7" style="40" bestFit="1" customWidth="1"/>
    <col min="1553" max="1553" width="18.7109375" style="40" customWidth="1"/>
    <col min="1554" max="1792" width="9.140625" style="40"/>
    <col min="1793" max="1793" width="18.7109375" style="40" customWidth="1"/>
    <col min="1794" max="1794" width="5.5703125" style="40" bestFit="1" customWidth="1"/>
    <col min="1795" max="1795" width="8.7109375" style="40" customWidth="1"/>
    <col min="1796" max="1807" width="6.7109375" style="40" customWidth="1"/>
    <col min="1808" max="1808" width="7" style="40" bestFit="1" customWidth="1"/>
    <col min="1809" max="1809" width="18.7109375" style="40" customWidth="1"/>
    <col min="1810" max="2048" width="9.140625" style="40"/>
    <col min="2049" max="2049" width="18.7109375" style="40" customWidth="1"/>
    <col min="2050" max="2050" width="5.5703125" style="40" bestFit="1" customWidth="1"/>
    <col min="2051" max="2051" width="8.7109375" style="40" customWidth="1"/>
    <col min="2052" max="2063" width="6.7109375" style="40" customWidth="1"/>
    <col min="2064" max="2064" width="7" style="40" bestFit="1" customWidth="1"/>
    <col min="2065" max="2065" width="18.7109375" style="40" customWidth="1"/>
    <col min="2066" max="2304" width="9.140625" style="40"/>
    <col min="2305" max="2305" width="18.7109375" style="40" customWidth="1"/>
    <col min="2306" max="2306" width="5.5703125" style="40" bestFit="1" customWidth="1"/>
    <col min="2307" max="2307" width="8.7109375" style="40" customWidth="1"/>
    <col min="2308" max="2319" width="6.7109375" style="40" customWidth="1"/>
    <col min="2320" max="2320" width="7" style="40" bestFit="1" customWidth="1"/>
    <col min="2321" max="2321" width="18.7109375" style="40" customWidth="1"/>
    <col min="2322" max="2560" width="9.140625" style="40"/>
    <col min="2561" max="2561" width="18.7109375" style="40" customWidth="1"/>
    <col min="2562" max="2562" width="5.5703125" style="40" bestFit="1" customWidth="1"/>
    <col min="2563" max="2563" width="8.7109375" style="40" customWidth="1"/>
    <col min="2564" max="2575" width="6.7109375" style="40" customWidth="1"/>
    <col min="2576" max="2576" width="7" style="40" bestFit="1" customWidth="1"/>
    <col min="2577" max="2577" width="18.7109375" style="40" customWidth="1"/>
    <col min="2578" max="2816" width="9.140625" style="40"/>
    <col min="2817" max="2817" width="18.7109375" style="40" customWidth="1"/>
    <col min="2818" max="2818" width="5.5703125" style="40" bestFit="1" customWidth="1"/>
    <col min="2819" max="2819" width="8.7109375" style="40" customWidth="1"/>
    <col min="2820" max="2831" width="6.7109375" style="40" customWidth="1"/>
    <col min="2832" max="2832" width="7" style="40" bestFit="1" customWidth="1"/>
    <col min="2833" max="2833" width="18.7109375" style="40" customWidth="1"/>
    <col min="2834" max="3072" width="9.140625" style="40"/>
    <col min="3073" max="3073" width="18.7109375" style="40" customWidth="1"/>
    <col min="3074" max="3074" width="5.5703125" style="40" bestFit="1" customWidth="1"/>
    <col min="3075" max="3075" width="8.7109375" style="40" customWidth="1"/>
    <col min="3076" max="3087" width="6.7109375" style="40" customWidth="1"/>
    <col min="3088" max="3088" width="7" style="40" bestFit="1" customWidth="1"/>
    <col min="3089" max="3089" width="18.7109375" style="40" customWidth="1"/>
    <col min="3090" max="3328" width="9.140625" style="40"/>
    <col min="3329" max="3329" width="18.7109375" style="40" customWidth="1"/>
    <col min="3330" max="3330" width="5.5703125" style="40" bestFit="1" customWidth="1"/>
    <col min="3331" max="3331" width="8.7109375" style="40" customWidth="1"/>
    <col min="3332" max="3343" width="6.7109375" style="40" customWidth="1"/>
    <col min="3344" max="3344" width="7" style="40" bestFit="1" customWidth="1"/>
    <col min="3345" max="3345" width="18.7109375" style="40" customWidth="1"/>
    <col min="3346" max="3584" width="9.140625" style="40"/>
    <col min="3585" max="3585" width="18.7109375" style="40" customWidth="1"/>
    <col min="3586" max="3586" width="5.5703125" style="40" bestFit="1" customWidth="1"/>
    <col min="3587" max="3587" width="8.7109375" style="40" customWidth="1"/>
    <col min="3588" max="3599" width="6.7109375" style="40" customWidth="1"/>
    <col min="3600" max="3600" width="7" style="40" bestFit="1" customWidth="1"/>
    <col min="3601" max="3601" width="18.7109375" style="40" customWidth="1"/>
    <col min="3602" max="3840" width="9.140625" style="40"/>
    <col min="3841" max="3841" width="18.7109375" style="40" customWidth="1"/>
    <col min="3842" max="3842" width="5.5703125" style="40" bestFit="1" customWidth="1"/>
    <col min="3843" max="3843" width="8.7109375" style="40" customWidth="1"/>
    <col min="3844" max="3855" width="6.7109375" style="40" customWidth="1"/>
    <col min="3856" max="3856" width="7" style="40" bestFit="1" customWidth="1"/>
    <col min="3857" max="3857" width="18.7109375" style="40" customWidth="1"/>
    <col min="3858" max="4096" width="9.140625" style="40"/>
    <col min="4097" max="4097" width="18.7109375" style="40" customWidth="1"/>
    <col min="4098" max="4098" width="5.5703125" style="40" bestFit="1" customWidth="1"/>
    <col min="4099" max="4099" width="8.7109375" style="40" customWidth="1"/>
    <col min="4100" max="4111" width="6.7109375" style="40" customWidth="1"/>
    <col min="4112" max="4112" width="7" style="40" bestFit="1" customWidth="1"/>
    <col min="4113" max="4113" width="18.7109375" style="40" customWidth="1"/>
    <col min="4114" max="4352" width="9.140625" style="40"/>
    <col min="4353" max="4353" width="18.7109375" style="40" customWidth="1"/>
    <col min="4354" max="4354" width="5.5703125" style="40" bestFit="1" customWidth="1"/>
    <col min="4355" max="4355" width="8.7109375" style="40" customWidth="1"/>
    <col min="4356" max="4367" width="6.7109375" style="40" customWidth="1"/>
    <col min="4368" max="4368" width="7" style="40" bestFit="1" customWidth="1"/>
    <col min="4369" max="4369" width="18.7109375" style="40" customWidth="1"/>
    <col min="4370" max="4608" width="9.140625" style="40"/>
    <col min="4609" max="4609" width="18.7109375" style="40" customWidth="1"/>
    <col min="4610" max="4610" width="5.5703125" style="40" bestFit="1" customWidth="1"/>
    <col min="4611" max="4611" width="8.7109375" style="40" customWidth="1"/>
    <col min="4612" max="4623" width="6.7109375" style="40" customWidth="1"/>
    <col min="4624" max="4624" width="7" style="40" bestFit="1" customWidth="1"/>
    <col min="4625" max="4625" width="18.7109375" style="40" customWidth="1"/>
    <col min="4626" max="4864" width="9.140625" style="40"/>
    <col min="4865" max="4865" width="18.7109375" style="40" customWidth="1"/>
    <col min="4866" max="4866" width="5.5703125" style="40" bestFit="1" customWidth="1"/>
    <col min="4867" max="4867" width="8.7109375" style="40" customWidth="1"/>
    <col min="4868" max="4879" width="6.7109375" style="40" customWidth="1"/>
    <col min="4880" max="4880" width="7" style="40" bestFit="1" customWidth="1"/>
    <col min="4881" max="4881" width="18.7109375" style="40" customWidth="1"/>
    <col min="4882" max="5120" width="9.140625" style="40"/>
    <col min="5121" max="5121" width="18.7109375" style="40" customWidth="1"/>
    <col min="5122" max="5122" width="5.5703125" style="40" bestFit="1" customWidth="1"/>
    <col min="5123" max="5123" width="8.7109375" style="40" customWidth="1"/>
    <col min="5124" max="5135" width="6.7109375" style="40" customWidth="1"/>
    <col min="5136" max="5136" width="7" style="40" bestFit="1" customWidth="1"/>
    <col min="5137" max="5137" width="18.7109375" style="40" customWidth="1"/>
    <col min="5138" max="5376" width="9.140625" style="40"/>
    <col min="5377" max="5377" width="18.7109375" style="40" customWidth="1"/>
    <col min="5378" max="5378" width="5.5703125" style="40" bestFit="1" customWidth="1"/>
    <col min="5379" max="5379" width="8.7109375" style="40" customWidth="1"/>
    <col min="5380" max="5391" width="6.7109375" style="40" customWidth="1"/>
    <col min="5392" max="5392" width="7" style="40" bestFit="1" customWidth="1"/>
    <col min="5393" max="5393" width="18.7109375" style="40" customWidth="1"/>
    <col min="5394" max="5632" width="9.140625" style="40"/>
    <col min="5633" max="5633" width="18.7109375" style="40" customWidth="1"/>
    <col min="5634" max="5634" width="5.5703125" style="40" bestFit="1" customWidth="1"/>
    <col min="5635" max="5635" width="8.7109375" style="40" customWidth="1"/>
    <col min="5636" max="5647" width="6.7109375" style="40" customWidth="1"/>
    <col min="5648" max="5648" width="7" style="40" bestFit="1" customWidth="1"/>
    <col min="5649" max="5649" width="18.7109375" style="40" customWidth="1"/>
    <col min="5650" max="5888" width="9.140625" style="40"/>
    <col min="5889" max="5889" width="18.7109375" style="40" customWidth="1"/>
    <col min="5890" max="5890" width="5.5703125" style="40" bestFit="1" customWidth="1"/>
    <col min="5891" max="5891" width="8.7109375" style="40" customWidth="1"/>
    <col min="5892" max="5903" width="6.7109375" style="40" customWidth="1"/>
    <col min="5904" max="5904" width="7" style="40" bestFit="1" customWidth="1"/>
    <col min="5905" max="5905" width="18.7109375" style="40" customWidth="1"/>
    <col min="5906" max="6144" width="9.140625" style="40"/>
    <col min="6145" max="6145" width="18.7109375" style="40" customWidth="1"/>
    <col min="6146" max="6146" width="5.5703125" style="40" bestFit="1" customWidth="1"/>
    <col min="6147" max="6147" width="8.7109375" style="40" customWidth="1"/>
    <col min="6148" max="6159" width="6.7109375" style="40" customWidth="1"/>
    <col min="6160" max="6160" width="7" style="40" bestFit="1" customWidth="1"/>
    <col min="6161" max="6161" width="18.7109375" style="40" customWidth="1"/>
    <col min="6162" max="6400" width="9.140625" style="40"/>
    <col min="6401" max="6401" width="18.7109375" style="40" customWidth="1"/>
    <col min="6402" max="6402" width="5.5703125" style="40" bestFit="1" customWidth="1"/>
    <col min="6403" max="6403" width="8.7109375" style="40" customWidth="1"/>
    <col min="6404" max="6415" width="6.7109375" style="40" customWidth="1"/>
    <col min="6416" max="6416" width="7" style="40" bestFit="1" customWidth="1"/>
    <col min="6417" max="6417" width="18.7109375" style="40" customWidth="1"/>
    <col min="6418" max="6656" width="9.140625" style="40"/>
    <col min="6657" max="6657" width="18.7109375" style="40" customWidth="1"/>
    <col min="6658" max="6658" width="5.5703125" style="40" bestFit="1" customWidth="1"/>
    <col min="6659" max="6659" width="8.7109375" style="40" customWidth="1"/>
    <col min="6660" max="6671" width="6.7109375" style="40" customWidth="1"/>
    <col min="6672" max="6672" width="7" style="40" bestFit="1" customWidth="1"/>
    <col min="6673" max="6673" width="18.7109375" style="40" customWidth="1"/>
    <col min="6674" max="6912" width="9.140625" style="40"/>
    <col min="6913" max="6913" width="18.7109375" style="40" customWidth="1"/>
    <col min="6914" max="6914" width="5.5703125" style="40" bestFit="1" customWidth="1"/>
    <col min="6915" max="6915" width="8.7109375" style="40" customWidth="1"/>
    <col min="6916" max="6927" width="6.7109375" style="40" customWidth="1"/>
    <col min="6928" max="6928" width="7" style="40" bestFit="1" customWidth="1"/>
    <col min="6929" max="6929" width="18.7109375" style="40" customWidth="1"/>
    <col min="6930" max="7168" width="9.140625" style="40"/>
    <col min="7169" max="7169" width="18.7109375" style="40" customWidth="1"/>
    <col min="7170" max="7170" width="5.5703125" style="40" bestFit="1" customWidth="1"/>
    <col min="7171" max="7171" width="8.7109375" style="40" customWidth="1"/>
    <col min="7172" max="7183" width="6.7109375" style="40" customWidth="1"/>
    <col min="7184" max="7184" width="7" style="40" bestFit="1" customWidth="1"/>
    <col min="7185" max="7185" width="18.7109375" style="40" customWidth="1"/>
    <col min="7186" max="7424" width="9.140625" style="40"/>
    <col min="7425" max="7425" width="18.7109375" style="40" customWidth="1"/>
    <col min="7426" max="7426" width="5.5703125" style="40" bestFit="1" customWidth="1"/>
    <col min="7427" max="7427" width="8.7109375" style="40" customWidth="1"/>
    <col min="7428" max="7439" width="6.7109375" style="40" customWidth="1"/>
    <col min="7440" max="7440" width="7" style="40" bestFit="1" customWidth="1"/>
    <col min="7441" max="7441" width="18.7109375" style="40" customWidth="1"/>
    <col min="7442" max="7680" width="9.140625" style="40"/>
    <col min="7681" max="7681" width="18.7109375" style="40" customWidth="1"/>
    <col min="7682" max="7682" width="5.5703125" style="40" bestFit="1" customWidth="1"/>
    <col min="7683" max="7683" width="8.7109375" style="40" customWidth="1"/>
    <col min="7684" max="7695" width="6.7109375" style="40" customWidth="1"/>
    <col min="7696" max="7696" width="7" style="40" bestFit="1" customWidth="1"/>
    <col min="7697" max="7697" width="18.7109375" style="40" customWidth="1"/>
    <col min="7698" max="7936" width="9.140625" style="40"/>
    <col min="7937" max="7937" width="18.7109375" style="40" customWidth="1"/>
    <col min="7938" max="7938" width="5.5703125" style="40" bestFit="1" customWidth="1"/>
    <col min="7939" max="7939" width="8.7109375" style="40" customWidth="1"/>
    <col min="7940" max="7951" width="6.7109375" style="40" customWidth="1"/>
    <col min="7952" max="7952" width="7" style="40" bestFit="1" customWidth="1"/>
    <col min="7953" max="7953" width="18.7109375" style="40" customWidth="1"/>
    <col min="7954" max="8192" width="9.140625" style="40"/>
    <col min="8193" max="8193" width="18.7109375" style="40" customWidth="1"/>
    <col min="8194" max="8194" width="5.5703125" style="40" bestFit="1" customWidth="1"/>
    <col min="8195" max="8195" width="8.7109375" style="40" customWidth="1"/>
    <col min="8196" max="8207" width="6.7109375" style="40" customWidth="1"/>
    <col min="8208" max="8208" width="7" style="40" bestFit="1" customWidth="1"/>
    <col min="8209" max="8209" width="18.7109375" style="40" customWidth="1"/>
    <col min="8210" max="8448" width="9.140625" style="40"/>
    <col min="8449" max="8449" width="18.7109375" style="40" customWidth="1"/>
    <col min="8450" max="8450" width="5.5703125" style="40" bestFit="1" customWidth="1"/>
    <col min="8451" max="8451" width="8.7109375" style="40" customWidth="1"/>
    <col min="8452" max="8463" width="6.7109375" style="40" customWidth="1"/>
    <col min="8464" max="8464" width="7" style="40" bestFit="1" customWidth="1"/>
    <col min="8465" max="8465" width="18.7109375" style="40" customWidth="1"/>
    <col min="8466" max="8704" width="9.140625" style="40"/>
    <col min="8705" max="8705" width="18.7109375" style="40" customWidth="1"/>
    <col min="8706" max="8706" width="5.5703125" style="40" bestFit="1" customWidth="1"/>
    <col min="8707" max="8707" width="8.7109375" style="40" customWidth="1"/>
    <col min="8708" max="8719" width="6.7109375" style="40" customWidth="1"/>
    <col min="8720" max="8720" width="7" style="40" bestFit="1" customWidth="1"/>
    <col min="8721" max="8721" width="18.7109375" style="40" customWidth="1"/>
    <col min="8722" max="8960" width="9.140625" style="40"/>
    <col min="8961" max="8961" width="18.7109375" style="40" customWidth="1"/>
    <col min="8962" max="8962" width="5.5703125" style="40" bestFit="1" customWidth="1"/>
    <col min="8963" max="8963" width="8.7109375" style="40" customWidth="1"/>
    <col min="8964" max="8975" width="6.7109375" style="40" customWidth="1"/>
    <col min="8976" max="8976" width="7" style="40" bestFit="1" customWidth="1"/>
    <col min="8977" max="8977" width="18.7109375" style="40" customWidth="1"/>
    <col min="8978" max="9216" width="9.140625" style="40"/>
    <col min="9217" max="9217" width="18.7109375" style="40" customWidth="1"/>
    <col min="9218" max="9218" width="5.5703125" style="40" bestFit="1" customWidth="1"/>
    <col min="9219" max="9219" width="8.7109375" style="40" customWidth="1"/>
    <col min="9220" max="9231" width="6.7109375" style="40" customWidth="1"/>
    <col min="9232" max="9232" width="7" style="40" bestFit="1" customWidth="1"/>
    <col min="9233" max="9233" width="18.7109375" style="40" customWidth="1"/>
    <col min="9234" max="9472" width="9.140625" style="40"/>
    <col min="9473" max="9473" width="18.7109375" style="40" customWidth="1"/>
    <col min="9474" max="9474" width="5.5703125" style="40" bestFit="1" customWidth="1"/>
    <col min="9475" max="9475" width="8.7109375" style="40" customWidth="1"/>
    <col min="9476" max="9487" width="6.7109375" style="40" customWidth="1"/>
    <col min="9488" max="9488" width="7" style="40" bestFit="1" customWidth="1"/>
    <col min="9489" max="9489" width="18.7109375" style="40" customWidth="1"/>
    <col min="9490" max="9728" width="9.140625" style="40"/>
    <col min="9729" max="9729" width="18.7109375" style="40" customWidth="1"/>
    <col min="9730" max="9730" width="5.5703125" style="40" bestFit="1" customWidth="1"/>
    <col min="9731" max="9731" width="8.7109375" style="40" customWidth="1"/>
    <col min="9732" max="9743" width="6.7109375" style="40" customWidth="1"/>
    <col min="9744" max="9744" width="7" style="40" bestFit="1" customWidth="1"/>
    <col min="9745" max="9745" width="18.7109375" style="40" customWidth="1"/>
    <col min="9746" max="9984" width="9.140625" style="40"/>
    <col min="9985" max="9985" width="18.7109375" style="40" customWidth="1"/>
    <col min="9986" max="9986" width="5.5703125" style="40" bestFit="1" customWidth="1"/>
    <col min="9987" max="9987" width="8.7109375" style="40" customWidth="1"/>
    <col min="9988" max="9999" width="6.7109375" style="40" customWidth="1"/>
    <col min="10000" max="10000" width="7" style="40" bestFit="1" customWidth="1"/>
    <col min="10001" max="10001" width="18.7109375" style="40" customWidth="1"/>
    <col min="10002" max="10240" width="9.140625" style="40"/>
    <col min="10241" max="10241" width="18.7109375" style="40" customWidth="1"/>
    <col min="10242" max="10242" width="5.5703125" style="40" bestFit="1" customWidth="1"/>
    <col min="10243" max="10243" width="8.7109375" style="40" customWidth="1"/>
    <col min="10244" max="10255" width="6.7109375" style="40" customWidth="1"/>
    <col min="10256" max="10256" width="7" style="40" bestFit="1" customWidth="1"/>
    <col min="10257" max="10257" width="18.7109375" style="40" customWidth="1"/>
    <col min="10258" max="10496" width="9.140625" style="40"/>
    <col min="10497" max="10497" width="18.7109375" style="40" customWidth="1"/>
    <col min="10498" max="10498" width="5.5703125" style="40" bestFit="1" customWidth="1"/>
    <col min="10499" max="10499" width="8.7109375" style="40" customWidth="1"/>
    <col min="10500" max="10511" width="6.7109375" style="40" customWidth="1"/>
    <col min="10512" max="10512" width="7" style="40" bestFit="1" customWidth="1"/>
    <col min="10513" max="10513" width="18.7109375" style="40" customWidth="1"/>
    <col min="10514" max="10752" width="9.140625" style="40"/>
    <col min="10753" max="10753" width="18.7109375" style="40" customWidth="1"/>
    <col min="10754" max="10754" width="5.5703125" style="40" bestFit="1" customWidth="1"/>
    <col min="10755" max="10755" width="8.7109375" style="40" customWidth="1"/>
    <col min="10756" max="10767" width="6.7109375" style="40" customWidth="1"/>
    <col min="10768" max="10768" width="7" style="40" bestFit="1" customWidth="1"/>
    <col min="10769" max="10769" width="18.7109375" style="40" customWidth="1"/>
    <col min="10770" max="11008" width="9.140625" style="40"/>
    <col min="11009" max="11009" width="18.7109375" style="40" customWidth="1"/>
    <col min="11010" max="11010" width="5.5703125" style="40" bestFit="1" customWidth="1"/>
    <col min="11011" max="11011" width="8.7109375" style="40" customWidth="1"/>
    <col min="11012" max="11023" width="6.7109375" style="40" customWidth="1"/>
    <col min="11024" max="11024" width="7" style="40" bestFit="1" customWidth="1"/>
    <col min="11025" max="11025" width="18.7109375" style="40" customWidth="1"/>
    <col min="11026" max="11264" width="9.140625" style="40"/>
    <col min="11265" max="11265" width="18.7109375" style="40" customWidth="1"/>
    <col min="11266" max="11266" width="5.5703125" style="40" bestFit="1" customWidth="1"/>
    <col min="11267" max="11267" width="8.7109375" style="40" customWidth="1"/>
    <col min="11268" max="11279" width="6.7109375" style="40" customWidth="1"/>
    <col min="11280" max="11280" width="7" style="40" bestFit="1" customWidth="1"/>
    <col min="11281" max="11281" width="18.7109375" style="40" customWidth="1"/>
    <col min="11282" max="11520" width="9.140625" style="40"/>
    <col min="11521" max="11521" width="18.7109375" style="40" customWidth="1"/>
    <col min="11522" max="11522" width="5.5703125" style="40" bestFit="1" customWidth="1"/>
    <col min="11523" max="11523" width="8.7109375" style="40" customWidth="1"/>
    <col min="11524" max="11535" width="6.7109375" style="40" customWidth="1"/>
    <col min="11536" max="11536" width="7" style="40" bestFit="1" customWidth="1"/>
    <col min="11537" max="11537" width="18.7109375" style="40" customWidth="1"/>
    <col min="11538" max="11776" width="9.140625" style="40"/>
    <col min="11777" max="11777" width="18.7109375" style="40" customWidth="1"/>
    <col min="11778" max="11778" width="5.5703125" style="40" bestFit="1" customWidth="1"/>
    <col min="11779" max="11779" width="8.7109375" style="40" customWidth="1"/>
    <col min="11780" max="11791" width="6.7109375" style="40" customWidth="1"/>
    <col min="11792" max="11792" width="7" style="40" bestFit="1" customWidth="1"/>
    <col min="11793" max="11793" width="18.7109375" style="40" customWidth="1"/>
    <col min="11794" max="12032" width="9.140625" style="40"/>
    <col min="12033" max="12033" width="18.7109375" style="40" customWidth="1"/>
    <col min="12034" max="12034" width="5.5703125" style="40" bestFit="1" customWidth="1"/>
    <col min="12035" max="12035" width="8.7109375" style="40" customWidth="1"/>
    <col min="12036" max="12047" width="6.7109375" style="40" customWidth="1"/>
    <col min="12048" max="12048" width="7" style="40" bestFit="1" customWidth="1"/>
    <col min="12049" max="12049" width="18.7109375" style="40" customWidth="1"/>
    <col min="12050" max="12288" width="9.140625" style="40"/>
    <col min="12289" max="12289" width="18.7109375" style="40" customWidth="1"/>
    <col min="12290" max="12290" width="5.5703125" style="40" bestFit="1" customWidth="1"/>
    <col min="12291" max="12291" width="8.7109375" style="40" customWidth="1"/>
    <col min="12292" max="12303" width="6.7109375" style="40" customWidth="1"/>
    <col min="12304" max="12304" width="7" style="40" bestFit="1" customWidth="1"/>
    <col min="12305" max="12305" width="18.7109375" style="40" customWidth="1"/>
    <col min="12306" max="12544" width="9.140625" style="40"/>
    <col min="12545" max="12545" width="18.7109375" style="40" customWidth="1"/>
    <col min="12546" max="12546" width="5.5703125" style="40" bestFit="1" customWidth="1"/>
    <col min="12547" max="12547" width="8.7109375" style="40" customWidth="1"/>
    <col min="12548" max="12559" width="6.7109375" style="40" customWidth="1"/>
    <col min="12560" max="12560" width="7" style="40" bestFit="1" customWidth="1"/>
    <col min="12561" max="12561" width="18.7109375" style="40" customWidth="1"/>
    <col min="12562" max="12800" width="9.140625" style="40"/>
    <col min="12801" max="12801" width="18.7109375" style="40" customWidth="1"/>
    <col min="12802" max="12802" width="5.5703125" style="40" bestFit="1" customWidth="1"/>
    <col min="12803" max="12803" width="8.7109375" style="40" customWidth="1"/>
    <col min="12804" max="12815" width="6.7109375" style="40" customWidth="1"/>
    <col min="12816" max="12816" width="7" style="40" bestFit="1" customWidth="1"/>
    <col min="12817" max="12817" width="18.7109375" style="40" customWidth="1"/>
    <col min="12818" max="13056" width="9.140625" style="40"/>
    <col min="13057" max="13057" width="18.7109375" style="40" customWidth="1"/>
    <col min="13058" max="13058" width="5.5703125" style="40" bestFit="1" customWidth="1"/>
    <col min="13059" max="13059" width="8.7109375" style="40" customWidth="1"/>
    <col min="13060" max="13071" width="6.7109375" style="40" customWidth="1"/>
    <col min="13072" max="13072" width="7" style="40" bestFit="1" customWidth="1"/>
    <col min="13073" max="13073" width="18.7109375" style="40" customWidth="1"/>
    <col min="13074" max="13312" width="9.140625" style="40"/>
    <col min="13313" max="13313" width="18.7109375" style="40" customWidth="1"/>
    <col min="13314" max="13314" width="5.5703125" style="40" bestFit="1" customWidth="1"/>
    <col min="13315" max="13315" width="8.7109375" style="40" customWidth="1"/>
    <col min="13316" max="13327" width="6.7109375" style="40" customWidth="1"/>
    <col min="13328" max="13328" width="7" style="40" bestFit="1" customWidth="1"/>
    <col min="13329" max="13329" width="18.7109375" style="40" customWidth="1"/>
    <col min="13330" max="13568" width="9.140625" style="40"/>
    <col min="13569" max="13569" width="18.7109375" style="40" customWidth="1"/>
    <col min="13570" max="13570" width="5.5703125" style="40" bestFit="1" customWidth="1"/>
    <col min="13571" max="13571" width="8.7109375" style="40" customWidth="1"/>
    <col min="13572" max="13583" width="6.7109375" style="40" customWidth="1"/>
    <col min="13584" max="13584" width="7" style="40" bestFit="1" customWidth="1"/>
    <col min="13585" max="13585" width="18.7109375" style="40" customWidth="1"/>
    <col min="13586" max="13824" width="9.140625" style="40"/>
    <col min="13825" max="13825" width="18.7109375" style="40" customWidth="1"/>
    <col min="13826" max="13826" width="5.5703125" style="40" bestFit="1" customWidth="1"/>
    <col min="13827" max="13827" width="8.7109375" style="40" customWidth="1"/>
    <col min="13828" max="13839" width="6.7109375" style="40" customWidth="1"/>
    <col min="13840" max="13840" width="7" style="40" bestFit="1" customWidth="1"/>
    <col min="13841" max="13841" width="18.7109375" style="40" customWidth="1"/>
    <col min="13842" max="14080" width="9.140625" style="40"/>
    <col min="14081" max="14081" width="18.7109375" style="40" customWidth="1"/>
    <col min="14082" max="14082" width="5.5703125" style="40" bestFit="1" customWidth="1"/>
    <col min="14083" max="14083" width="8.7109375" style="40" customWidth="1"/>
    <col min="14084" max="14095" width="6.7109375" style="40" customWidth="1"/>
    <col min="14096" max="14096" width="7" style="40" bestFit="1" customWidth="1"/>
    <col min="14097" max="14097" width="18.7109375" style="40" customWidth="1"/>
    <col min="14098" max="14336" width="9.140625" style="40"/>
    <col min="14337" max="14337" width="18.7109375" style="40" customWidth="1"/>
    <col min="14338" max="14338" width="5.5703125" style="40" bestFit="1" customWidth="1"/>
    <col min="14339" max="14339" width="8.7109375" style="40" customWidth="1"/>
    <col min="14340" max="14351" width="6.7109375" style="40" customWidth="1"/>
    <col min="14352" max="14352" width="7" style="40" bestFit="1" customWidth="1"/>
    <col min="14353" max="14353" width="18.7109375" style="40" customWidth="1"/>
    <col min="14354" max="14592" width="9.140625" style="40"/>
    <col min="14593" max="14593" width="18.7109375" style="40" customWidth="1"/>
    <col min="14594" max="14594" width="5.5703125" style="40" bestFit="1" customWidth="1"/>
    <col min="14595" max="14595" width="8.7109375" style="40" customWidth="1"/>
    <col min="14596" max="14607" width="6.7109375" style="40" customWidth="1"/>
    <col min="14608" max="14608" width="7" style="40" bestFit="1" customWidth="1"/>
    <col min="14609" max="14609" width="18.7109375" style="40" customWidth="1"/>
    <col min="14610" max="14848" width="9.140625" style="40"/>
    <col min="14849" max="14849" width="18.7109375" style="40" customWidth="1"/>
    <col min="14850" max="14850" width="5.5703125" style="40" bestFit="1" customWidth="1"/>
    <col min="14851" max="14851" width="8.7109375" style="40" customWidth="1"/>
    <col min="14852" max="14863" width="6.7109375" style="40" customWidth="1"/>
    <col min="14864" max="14864" width="7" style="40" bestFit="1" customWidth="1"/>
    <col min="14865" max="14865" width="18.7109375" style="40" customWidth="1"/>
    <col min="14866" max="15104" width="9.140625" style="40"/>
    <col min="15105" max="15105" width="18.7109375" style="40" customWidth="1"/>
    <col min="15106" max="15106" width="5.5703125" style="40" bestFit="1" customWidth="1"/>
    <col min="15107" max="15107" width="8.7109375" style="40" customWidth="1"/>
    <col min="15108" max="15119" width="6.7109375" style="40" customWidth="1"/>
    <col min="15120" max="15120" width="7" style="40" bestFit="1" customWidth="1"/>
    <col min="15121" max="15121" width="18.7109375" style="40" customWidth="1"/>
    <col min="15122" max="15360" width="9.140625" style="40"/>
    <col min="15361" max="15361" width="18.7109375" style="40" customWidth="1"/>
    <col min="15362" max="15362" width="5.5703125" style="40" bestFit="1" customWidth="1"/>
    <col min="15363" max="15363" width="8.7109375" style="40" customWidth="1"/>
    <col min="15364" max="15375" width="6.7109375" style="40" customWidth="1"/>
    <col min="15376" max="15376" width="7" style="40" bestFit="1" customWidth="1"/>
    <col min="15377" max="15377" width="18.7109375" style="40" customWidth="1"/>
    <col min="15378" max="15616" width="9.140625" style="40"/>
    <col min="15617" max="15617" width="18.7109375" style="40" customWidth="1"/>
    <col min="15618" max="15618" width="5.5703125" style="40" bestFit="1" customWidth="1"/>
    <col min="15619" max="15619" width="8.7109375" style="40" customWidth="1"/>
    <col min="15620" max="15631" width="6.7109375" style="40" customWidth="1"/>
    <col min="15632" max="15632" width="7" style="40" bestFit="1" customWidth="1"/>
    <col min="15633" max="15633" width="18.7109375" style="40" customWidth="1"/>
    <col min="15634" max="15872" width="9.140625" style="40"/>
    <col min="15873" max="15873" width="18.7109375" style="40" customWidth="1"/>
    <col min="15874" max="15874" width="5.5703125" style="40" bestFit="1" customWidth="1"/>
    <col min="15875" max="15875" width="8.7109375" style="40" customWidth="1"/>
    <col min="15876" max="15887" width="6.7109375" style="40" customWidth="1"/>
    <col min="15888" max="15888" width="7" style="40" bestFit="1" customWidth="1"/>
    <col min="15889" max="15889" width="18.7109375" style="40" customWidth="1"/>
    <col min="15890" max="16128" width="9.140625" style="40"/>
    <col min="16129" max="16129" width="18.7109375" style="40" customWidth="1"/>
    <col min="16130" max="16130" width="5.5703125" style="40" bestFit="1" customWidth="1"/>
    <col min="16131" max="16131" width="8.7109375" style="40" customWidth="1"/>
    <col min="16132" max="16143" width="6.7109375" style="40" customWidth="1"/>
    <col min="16144" max="16144" width="7" style="40" bestFit="1" customWidth="1"/>
    <col min="16145" max="16145" width="18.7109375" style="40" customWidth="1"/>
    <col min="16146" max="16384" width="9.140625" style="40"/>
  </cols>
  <sheetData>
    <row r="1" spans="1:17" s="265" customFormat="1" ht="20.25" x14ac:dyDescent="0.3">
      <c r="A1" s="1178" t="s">
        <v>984</v>
      </c>
      <c r="B1" s="1178"/>
      <c r="C1" s="1178"/>
      <c r="D1" s="1178"/>
      <c r="E1" s="1178"/>
      <c r="F1" s="1178"/>
      <c r="G1" s="1178"/>
      <c r="H1" s="1178"/>
      <c r="I1" s="1178"/>
      <c r="J1" s="1178"/>
      <c r="K1" s="1178"/>
      <c r="L1" s="1178"/>
      <c r="M1" s="1178"/>
      <c r="N1" s="1178"/>
      <c r="O1" s="1178"/>
      <c r="P1" s="1178"/>
      <c r="Q1" s="1178"/>
    </row>
    <row r="2" spans="1:17" s="264" customFormat="1" ht="15.75" x14ac:dyDescent="0.25">
      <c r="A2" s="1179" t="s">
        <v>725</v>
      </c>
      <c r="B2" s="1179"/>
      <c r="C2" s="1179"/>
      <c r="D2" s="1179"/>
      <c r="E2" s="1179"/>
      <c r="F2" s="1179"/>
      <c r="G2" s="1179"/>
      <c r="H2" s="1179"/>
      <c r="I2" s="1179"/>
      <c r="J2" s="1179"/>
      <c r="K2" s="1179"/>
      <c r="L2" s="1179"/>
      <c r="M2" s="1179"/>
      <c r="N2" s="1179"/>
      <c r="O2" s="1179"/>
      <c r="P2" s="1179"/>
      <c r="Q2" s="1179"/>
    </row>
    <row r="3" spans="1:17" s="264" customFormat="1" ht="15.75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  <c r="K3" s="1179"/>
      <c r="L3" s="1179"/>
      <c r="M3" s="1179"/>
      <c r="N3" s="1179"/>
      <c r="O3" s="1179"/>
      <c r="P3" s="1179"/>
      <c r="Q3" s="1179"/>
    </row>
    <row r="4" spans="1:17" s="264" customFormat="1" ht="15.75" x14ac:dyDescent="0.25">
      <c r="A4" s="1179" t="s">
        <v>533</v>
      </c>
      <c r="B4" s="1179"/>
      <c r="C4" s="1179"/>
      <c r="D4" s="1179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</row>
    <row r="5" spans="1:17" ht="15.75" x14ac:dyDescent="0.3">
      <c r="A5" s="806" t="s">
        <v>241</v>
      </c>
      <c r="B5" s="824"/>
      <c r="C5" s="825"/>
      <c r="D5" s="810"/>
      <c r="E5" s="810"/>
      <c r="F5" s="810"/>
      <c r="G5" s="810"/>
      <c r="H5" s="407"/>
      <c r="I5" s="825"/>
      <c r="J5" s="810"/>
      <c r="K5" s="810"/>
      <c r="L5" s="810"/>
      <c r="M5" s="810"/>
      <c r="N5" s="810"/>
      <c r="O5" s="810"/>
      <c r="P5" s="824"/>
      <c r="Q5" s="826" t="s">
        <v>242</v>
      </c>
    </row>
    <row r="6" spans="1:17" ht="45" customHeight="1" x14ac:dyDescent="0.2">
      <c r="A6" s="106" t="s">
        <v>133</v>
      </c>
      <c r="B6" s="106" t="s">
        <v>727</v>
      </c>
      <c r="C6" s="258" t="s">
        <v>673</v>
      </c>
      <c r="D6" s="100" t="s">
        <v>532</v>
      </c>
      <c r="E6" s="100" t="s">
        <v>531</v>
      </c>
      <c r="F6" s="100" t="s">
        <v>530</v>
      </c>
      <c r="G6" s="100" t="s">
        <v>529</v>
      </c>
      <c r="H6" s="100" t="s">
        <v>528</v>
      </c>
      <c r="I6" s="100" t="s">
        <v>527</v>
      </c>
      <c r="J6" s="100" t="s">
        <v>526</v>
      </c>
      <c r="K6" s="100" t="s">
        <v>525</v>
      </c>
      <c r="L6" s="100" t="s">
        <v>524</v>
      </c>
      <c r="M6" s="100" t="s">
        <v>523</v>
      </c>
      <c r="N6" s="100" t="s">
        <v>522</v>
      </c>
      <c r="O6" s="100" t="s">
        <v>521</v>
      </c>
      <c r="P6" s="100" t="s">
        <v>726</v>
      </c>
      <c r="Q6" s="100" t="s">
        <v>243</v>
      </c>
    </row>
    <row r="7" spans="1:17" ht="13.5" customHeight="1" thickBot="1" x14ac:dyDescent="0.25">
      <c r="A7" s="1180" t="s">
        <v>53</v>
      </c>
      <c r="B7" s="356" t="s">
        <v>244</v>
      </c>
      <c r="C7" s="525">
        <f>SUM(D7:O7)</f>
        <v>1484</v>
      </c>
      <c r="D7" s="526">
        <v>143</v>
      </c>
      <c r="E7" s="526">
        <v>124</v>
      </c>
      <c r="F7" s="526">
        <v>135</v>
      </c>
      <c r="G7" s="526">
        <v>135</v>
      </c>
      <c r="H7" s="526">
        <v>107</v>
      </c>
      <c r="I7" s="526">
        <v>126</v>
      </c>
      <c r="J7" s="526">
        <v>100</v>
      </c>
      <c r="K7" s="526">
        <v>101</v>
      </c>
      <c r="L7" s="526">
        <v>85</v>
      </c>
      <c r="M7" s="526">
        <v>112</v>
      </c>
      <c r="N7" s="526">
        <v>140</v>
      </c>
      <c r="O7" s="526">
        <v>176</v>
      </c>
      <c r="P7" s="107" t="s">
        <v>245</v>
      </c>
      <c r="Q7" s="1181" t="s">
        <v>54</v>
      </c>
    </row>
    <row r="8" spans="1:17" ht="14.25" thickTop="1" thickBot="1" x14ac:dyDescent="0.25">
      <c r="A8" s="1172"/>
      <c r="B8" s="357" t="s">
        <v>246</v>
      </c>
      <c r="C8" s="527">
        <f t="shared" ref="C8:C33" si="0">SUM(D8:O8)</f>
        <v>1383</v>
      </c>
      <c r="D8" s="528">
        <v>110</v>
      </c>
      <c r="E8" s="528">
        <v>132</v>
      </c>
      <c r="F8" s="528">
        <v>117</v>
      </c>
      <c r="G8" s="528">
        <v>103</v>
      </c>
      <c r="H8" s="528">
        <v>97</v>
      </c>
      <c r="I8" s="528">
        <v>108</v>
      </c>
      <c r="J8" s="528">
        <v>87</v>
      </c>
      <c r="K8" s="528">
        <v>111</v>
      </c>
      <c r="L8" s="528">
        <v>106</v>
      </c>
      <c r="M8" s="528">
        <v>106</v>
      </c>
      <c r="N8" s="528">
        <v>141</v>
      </c>
      <c r="O8" s="528">
        <v>165</v>
      </c>
      <c r="P8" s="108" t="s">
        <v>771</v>
      </c>
      <c r="Q8" s="1173"/>
    </row>
    <row r="9" spans="1:17" s="37" customFormat="1" ht="14.25" thickTop="1" thickBot="1" x14ac:dyDescent="0.25">
      <c r="A9" s="1172"/>
      <c r="B9" s="357" t="s">
        <v>247</v>
      </c>
      <c r="C9" s="527">
        <f t="shared" si="0"/>
        <v>2867</v>
      </c>
      <c r="D9" s="527">
        <f>SUM(D7:D8)</f>
        <v>253</v>
      </c>
      <c r="E9" s="527">
        <f t="shared" ref="E9:K9" si="1">SUM(E7:E8)</f>
        <v>256</v>
      </c>
      <c r="F9" s="527">
        <f t="shared" si="1"/>
        <v>252</v>
      </c>
      <c r="G9" s="527">
        <f t="shared" si="1"/>
        <v>238</v>
      </c>
      <c r="H9" s="527">
        <f t="shared" si="1"/>
        <v>204</v>
      </c>
      <c r="I9" s="527">
        <f t="shared" si="1"/>
        <v>234</v>
      </c>
      <c r="J9" s="527">
        <f t="shared" si="1"/>
        <v>187</v>
      </c>
      <c r="K9" s="527">
        <f t="shared" si="1"/>
        <v>212</v>
      </c>
      <c r="L9" s="527">
        <f>SUM(L7:L8)</f>
        <v>191</v>
      </c>
      <c r="M9" s="527">
        <f>SUM(M7:M8)</f>
        <v>218</v>
      </c>
      <c r="N9" s="527">
        <f>SUM(N7:N8)</f>
        <v>281</v>
      </c>
      <c r="O9" s="527">
        <f>SUM(O7:O8)</f>
        <v>341</v>
      </c>
      <c r="P9" s="108" t="s">
        <v>248</v>
      </c>
      <c r="Q9" s="1173"/>
    </row>
    <row r="10" spans="1:17" ht="14.25" thickTop="1" thickBot="1" x14ac:dyDescent="0.25">
      <c r="A10" s="1170" t="s">
        <v>55</v>
      </c>
      <c r="B10" s="358" t="s">
        <v>244</v>
      </c>
      <c r="C10" s="529">
        <f t="shared" si="0"/>
        <v>1807</v>
      </c>
      <c r="D10" s="530">
        <v>165</v>
      </c>
      <c r="E10" s="530">
        <v>152</v>
      </c>
      <c r="F10" s="530">
        <v>168</v>
      </c>
      <c r="G10" s="530">
        <v>176</v>
      </c>
      <c r="H10" s="530">
        <v>198</v>
      </c>
      <c r="I10" s="530">
        <v>170</v>
      </c>
      <c r="J10" s="530">
        <v>154</v>
      </c>
      <c r="K10" s="530">
        <v>160</v>
      </c>
      <c r="L10" s="530">
        <v>140</v>
      </c>
      <c r="M10" s="530">
        <v>124</v>
      </c>
      <c r="N10" s="530">
        <v>81</v>
      </c>
      <c r="O10" s="530">
        <v>119</v>
      </c>
      <c r="P10" s="109" t="s">
        <v>245</v>
      </c>
      <c r="Q10" s="1171" t="s">
        <v>56</v>
      </c>
    </row>
    <row r="11" spans="1:17" ht="14.25" thickTop="1" thickBot="1" x14ac:dyDescent="0.25">
      <c r="A11" s="1170"/>
      <c r="B11" s="358" t="s">
        <v>246</v>
      </c>
      <c r="C11" s="529">
        <f t="shared" si="0"/>
        <v>1700</v>
      </c>
      <c r="D11" s="530">
        <v>149</v>
      </c>
      <c r="E11" s="530">
        <v>158</v>
      </c>
      <c r="F11" s="530">
        <v>158</v>
      </c>
      <c r="G11" s="530">
        <v>160</v>
      </c>
      <c r="H11" s="530">
        <v>168</v>
      </c>
      <c r="I11" s="530">
        <v>155</v>
      </c>
      <c r="J11" s="530">
        <v>142</v>
      </c>
      <c r="K11" s="530">
        <v>148</v>
      </c>
      <c r="L11" s="530">
        <v>121</v>
      </c>
      <c r="M11" s="530">
        <v>139</v>
      </c>
      <c r="N11" s="530">
        <v>98</v>
      </c>
      <c r="O11" s="530">
        <v>104</v>
      </c>
      <c r="P11" s="109" t="s">
        <v>771</v>
      </c>
      <c r="Q11" s="1171"/>
    </row>
    <row r="12" spans="1:17" s="37" customFormat="1" ht="14.25" thickTop="1" thickBot="1" x14ac:dyDescent="0.25">
      <c r="A12" s="1170"/>
      <c r="B12" s="358" t="s">
        <v>247</v>
      </c>
      <c r="C12" s="529">
        <f t="shared" si="0"/>
        <v>3507</v>
      </c>
      <c r="D12" s="529">
        <f>SUM(D10:D11)</f>
        <v>314</v>
      </c>
      <c r="E12" s="529">
        <f t="shared" ref="E12:K12" si="2">SUM(E10:E11)</f>
        <v>310</v>
      </c>
      <c r="F12" s="529">
        <f t="shared" si="2"/>
        <v>326</v>
      </c>
      <c r="G12" s="529">
        <f t="shared" si="2"/>
        <v>336</v>
      </c>
      <c r="H12" s="529">
        <f t="shared" si="2"/>
        <v>366</v>
      </c>
      <c r="I12" s="529">
        <f t="shared" si="2"/>
        <v>325</v>
      </c>
      <c r="J12" s="529">
        <f t="shared" si="2"/>
        <v>296</v>
      </c>
      <c r="K12" s="529">
        <f t="shared" si="2"/>
        <v>308</v>
      </c>
      <c r="L12" s="529">
        <f>SUM(L10:L11)</f>
        <v>261</v>
      </c>
      <c r="M12" s="529">
        <f>SUM(M10:M11)</f>
        <v>263</v>
      </c>
      <c r="N12" s="529">
        <f>SUM(N10:N11)</f>
        <v>179</v>
      </c>
      <c r="O12" s="529">
        <f>SUM(O10:O11)</f>
        <v>223</v>
      </c>
      <c r="P12" s="109" t="s">
        <v>248</v>
      </c>
      <c r="Q12" s="1171"/>
    </row>
    <row r="13" spans="1:17" ht="14.25" thickTop="1" thickBot="1" x14ac:dyDescent="0.25">
      <c r="A13" s="1172" t="s">
        <v>57</v>
      </c>
      <c r="B13" s="357" t="s">
        <v>244</v>
      </c>
      <c r="C13" s="527">
        <f t="shared" si="0"/>
        <v>193</v>
      </c>
      <c r="D13" s="528">
        <v>18</v>
      </c>
      <c r="E13" s="528">
        <v>18</v>
      </c>
      <c r="F13" s="528">
        <v>14</v>
      </c>
      <c r="G13" s="528">
        <v>15</v>
      </c>
      <c r="H13" s="528">
        <v>16</v>
      </c>
      <c r="I13" s="528">
        <v>19</v>
      </c>
      <c r="J13" s="528">
        <v>16</v>
      </c>
      <c r="K13" s="528">
        <v>16</v>
      </c>
      <c r="L13" s="528">
        <v>18</v>
      </c>
      <c r="M13" s="528">
        <v>20</v>
      </c>
      <c r="N13" s="528">
        <v>11</v>
      </c>
      <c r="O13" s="528">
        <v>12</v>
      </c>
      <c r="P13" s="108" t="s">
        <v>245</v>
      </c>
      <c r="Q13" s="1173" t="s">
        <v>58</v>
      </c>
    </row>
    <row r="14" spans="1:17" ht="14.25" thickTop="1" thickBot="1" x14ac:dyDescent="0.25">
      <c r="A14" s="1172"/>
      <c r="B14" s="357" t="s">
        <v>246</v>
      </c>
      <c r="C14" s="527">
        <f t="shared" si="0"/>
        <v>189</v>
      </c>
      <c r="D14" s="528">
        <v>13</v>
      </c>
      <c r="E14" s="528">
        <v>14</v>
      </c>
      <c r="F14" s="528">
        <v>15</v>
      </c>
      <c r="G14" s="528">
        <v>17</v>
      </c>
      <c r="H14" s="528">
        <v>18</v>
      </c>
      <c r="I14" s="528">
        <v>24</v>
      </c>
      <c r="J14" s="528">
        <v>7</v>
      </c>
      <c r="K14" s="528">
        <v>16</v>
      </c>
      <c r="L14" s="528">
        <v>19</v>
      </c>
      <c r="M14" s="528">
        <v>18</v>
      </c>
      <c r="N14" s="528">
        <v>9</v>
      </c>
      <c r="O14" s="528">
        <v>19</v>
      </c>
      <c r="P14" s="108" t="s">
        <v>771</v>
      </c>
      <c r="Q14" s="1173"/>
    </row>
    <row r="15" spans="1:17" s="37" customFormat="1" ht="14.25" thickTop="1" thickBot="1" x14ac:dyDescent="0.25">
      <c r="A15" s="1172"/>
      <c r="B15" s="357" t="s">
        <v>247</v>
      </c>
      <c r="C15" s="527">
        <f t="shared" si="0"/>
        <v>382</v>
      </c>
      <c r="D15" s="527">
        <f>SUM(D13:D14)</f>
        <v>31</v>
      </c>
      <c r="E15" s="527">
        <f t="shared" ref="E15:K15" si="3">SUM(E13:E14)</f>
        <v>32</v>
      </c>
      <c r="F15" s="527">
        <f>F13+F14</f>
        <v>29</v>
      </c>
      <c r="G15" s="527">
        <f t="shared" si="3"/>
        <v>32</v>
      </c>
      <c r="H15" s="527">
        <f t="shared" si="3"/>
        <v>34</v>
      </c>
      <c r="I15" s="527">
        <f t="shared" si="3"/>
        <v>43</v>
      </c>
      <c r="J15" s="527">
        <f t="shared" si="3"/>
        <v>23</v>
      </c>
      <c r="K15" s="527">
        <f t="shared" si="3"/>
        <v>32</v>
      </c>
      <c r="L15" s="527">
        <f>SUM(L13:L14)</f>
        <v>37</v>
      </c>
      <c r="M15" s="527">
        <f>SUM(M13:M14)</f>
        <v>38</v>
      </c>
      <c r="N15" s="527">
        <f>SUM(N13:N14)</f>
        <v>20</v>
      </c>
      <c r="O15" s="527">
        <f>SUM(O13:O14)</f>
        <v>31</v>
      </c>
      <c r="P15" s="108" t="s">
        <v>248</v>
      </c>
      <c r="Q15" s="1173"/>
    </row>
    <row r="16" spans="1:17" ht="14.25" thickTop="1" thickBot="1" x14ac:dyDescent="0.25">
      <c r="A16" s="1170" t="s">
        <v>59</v>
      </c>
      <c r="B16" s="358" t="s">
        <v>244</v>
      </c>
      <c r="C16" s="529">
        <f t="shared" si="0"/>
        <v>355</v>
      </c>
      <c r="D16" s="530">
        <v>24</v>
      </c>
      <c r="E16" s="530">
        <v>26</v>
      </c>
      <c r="F16" s="530">
        <v>48</v>
      </c>
      <c r="G16" s="530">
        <v>32</v>
      </c>
      <c r="H16" s="530">
        <v>28</v>
      </c>
      <c r="I16" s="530">
        <v>26</v>
      </c>
      <c r="J16" s="530">
        <v>34</v>
      </c>
      <c r="K16" s="530">
        <v>33</v>
      </c>
      <c r="L16" s="530">
        <v>25</v>
      </c>
      <c r="M16" s="530">
        <v>29</v>
      </c>
      <c r="N16" s="530">
        <v>22</v>
      </c>
      <c r="O16" s="530">
        <v>28</v>
      </c>
      <c r="P16" s="109" t="s">
        <v>245</v>
      </c>
      <c r="Q16" s="1171" t="s">
        <v>60</v>
      </c>
    </row>
    <row r="17" spans="1:17" ht="14.25" thickTop="1" thickBot="1" x14ac:dyDescent="0.25">
      <c r="A17" s="1170"/>
      <c r="B17" s="358" t="s">
        <v>246</v>
      </c>
      <c r="C17" s="529">
        <f t="shared" si="0"/>
        <v>295</v>
      </c>
      <c r="D17" s="530">
        <v>25</v>
      </c>
      <c r="E17" s="530">
        <v>23</v>
      </c>
      <c r="F17" s="530">
        <v>30</v>
      </c>
      <c r="G17" s="530">
        <v>25</v>
      </c>
      <c r="H17" s="530">
        <v>21</v>
      </c>
      <c r="I17" s="530">
        <v>17</v>
      </c>
      <c r="J17" s="530">
        <v>38</v>
      </c>
      <c r="K17" s="530">
        <v>22</v>
      </c>
      <c r="L17" s="530">
        <v>26</v>
      </c>
      <c r="M17" s="530">
        <v>23</v>
      </c>
      <c r="N17" s="530">
        <v>14</v>
      </c>
      <c r="O17" s="530">
        <v>31</v>
      </c>
      <c r="P17" s="109" t="s">
        <v>771</v>
      </c>
      <c r="Q17" s="1171"/>
    </row>
    <row r="18" spans="1:17" s="37" customFormat="1" ht="14.25" thickTop="1" thickBot="1" x14ac:dyDescent="0.25">
      <c r="A18" s="1170"/>
      <c r="B18" s="358" t="s">
        <v>247</v>
      </c>
      <c r="C18" s="529">
        <f t="shared" si="0"/>
        <v>650</v>
      </c>
      <c r="D18" s="529">
        <f>SUM(D16:D17)</f>
        <v>49</v>
      </c>
      <c r="E18" s="529">
        <f>SUM(E16:E17)</f>
        <v>49</v>
      </c>
      <c r="F18" s="529">
        <f t="shared" ref="F18:K18" si="4">SUM(F16:F17)</f>
        <v>78</v>
      </c>
      <c r="G18" s="529">
        <f t="shared" si="4"/>
        <v>57</v>
      </c>
      <c r="H18" s="529">
        <f t="shared" si="4"/>
        <v>49</v>
      </c>
      <c r="I18" s="529">
        <f t="shared" si="4"/>
        <v>43</v>
      </c>
      <c r="J18" s="529">
        <f t="shared" si="4"/>
        <v>72</v>
      </c>
      <c r="K18" s="529">
        <f t="shared" si="4"/>
        <v>55</v>
      </c>
      <c r="L18" s="529">
        <f>SUM(L16:L17)</f>
        <v>51</v>
      </c>
      <c r="M18" s="529">
        <f>SUM(M16:M17)</f>
        <v>52</v>
      </c>
      <c r="N18" s="529">
        <f>SUM(N16:N17)</f>
        <v>36</v>
      </c>
      <c r="O18" s="529">
        <f>SUM(O16:O17)</f>
        <v>59</v>
      </c>
      <c r="P18" s="109" t="s">
        <v>248</v>
      </c>
      <c r="Q18" s="1171"/>
    </row>
    <row r="19" spans="1:17" ht="14.25" thickTop="1" thickBot="1" x14ac:dyDescent="0.25">
      <c r="A19" s="1172" t="s">
        <v>61</v>
      </c>
      <c r="B19" s="357" t="s">
        <v>244</v>
      </c>
      <c r="C19" s="527">
        <f t="shared" si="0"/>
        <v>121</v>
      </c>
      <c r="D19" s="528">
        <v>9</v>
      </c>
      <c r="E19" s="528">
        <v>6</v>
      </c>
      <c r="F19" s="528">
        <v>8</v>
      </c>
      <c r="G19" s="528">
        <v>6</v>
      </c>
      <c r="H19" s="528">
        <v>9</v>
      </c>
      <c r="I19" s="528">
        <v>12</v>
      </c>
      <c r="J19" s="528">
        <v>12</v>
      </c>
      <c r="K19" s="528">
        <v>12</v>
      </c>
      <c r="L19" s="528">
        <v>17</v>
      </c>
      <c r="M19" s="528">
        <v>17</v>
      </c>
      <c r="N19" s="528">
        <v>7</v>
      </c>
      <c r="O19" s="528">
        <v>6</v>
      </c>
      <c r="P19" s="108" t="s">
        <v>245</v>
      </c>
      <c r="Q19" s="1173" t="s">
        <v>62</v>
      </c>
    </row>
    <row r="20" spans="1:17" ht="14.25" thickTop="1" thickBot="1" x14ac:dyDescent="0.25">
      <c r="A20" s="1172"/>
      <c r="B20" s="357" t="s">
        <v>246</v>
      </c>
      <c r="C20" s="527">
        <f t="shared" si="0"/>
        <v>127</v>
      </c>
      <c r="D20" s="528">
        <v>8</v>
      </c>
      <c r="E20" s="528">
        <v>16</v>
      </c>
      <c r="F20" s="528">
        <v>11</v>
      </c>
      <c r="G20" s="528">
        <v>6</v>
      </c>
      <c r="H20" s="528">
        <v>6</v>
      </c>
      <c r="I20" s="528">
        <v>10</v>
      </c>
      <c r="J20" s="528">
        <v>9</v>
      </c>
      <c r="K20" s="528">
        <v>12</v>
      </c>
      <c r="L20" s="528">
        <v>9</v>
      </c>
      <c r="M20" s="528">
        <v>13</v>
      </c>
      <c r="N20" s="528">
        <v>14</v>
      </c>
      <c r="O20" s="528">
        <v>13</v>
      </c>
      <c r="P20" s="108" t="s">
        <v>771</v>
      </c>
      <c r="Q20" s="1173"/>
    </row>
    <row r="21" spans="1:17" s="37" customFormat="1" ht="14.25" thickTop="1" thickBot="1" x14ac:dyDescent="0.25">
      <c r="A21" s="1172"/>
      <c r="B21" s="357" t="s">
        <v>247</v>
      </c>
      <c r="C21" s="527">
        <f t="shared" si="0"/>
        <v>248</v>
      </c>
      <c r="D21" s="527">
        <f>SUM(D19:D20)</f>
        <v>17</v>
      </c>
      <c r="E21" s="527">
        <f t="shared" ref="E21:K21" si="5">SUM(E19:E20)</f>
        <v>22</v>
      </c>
      <c r="F21" s="527">
        <f t="shared" si="5"/>
        <v>19</v>
      </c>
      <c r="G21" s="527">
        <f t="shared" si="5"/>
        <v>12</v>
      </c>
      <c r="H21" s="527">
        <f t="shared" si="5"/>
        <v>15</v>
      </c>
      <c r="I21" s="527">
        <f t="shared" si="5"/>
        <v>22</v>
      </c>
      <c r="J21" s="527">
        <f t="shared" si="5"/>
        <v>21</v>
      </c>
      <c r="K21" s="527">
        <f t="shared" si="5"/>
        <v>24</v>
      </c>
      <c r="L21" s="527">
        <f>SUM(L19:L20)</f>
        <v>26</v>
      </c>
      <c r="M21" s="527">
        <f>SUM(M19:M20)</f>
        <v>30</v>
      </c>
      <c r="N21" s="527">
        <f>SUM(N19:N20)</f>
        <v>21</v>
      </c>
      <c r="O21" s="527">
        <f>SUM(O19:O20)</f>
        <v>19</v>
      </c>
      <c r="P21" s="108" t="s">
        <v>248</v>
      </c>
      <c r="Q21" s="1173"/>
    </row>
    <row r="22" spans="1:17" s="37" customFormat="1" ht="14.25" thickTop="1" thickBot="1" x14ac:dyDescent="0.25">
      <c r="A22" s="1170" t="s">
        <v>63</v>
      </c>
      <c r="B22" s="358" t="s">
        <v>244</v>
      </c>
      <c r="C22" s="529">
        <f t="shared" si="0"/>
        <v>21</v>
      </c>
      <c r="D22" s="530">
        <v>2</v>
      </c>
      <c r="E22" s="530">
        <v>2</v>
      </c>
      <c r="F22" s="530">
        <v>0</v>
      </c>
      <c r="G22" s="530">
        <v>2</v>
      </c>
      <c r="H22" s="530">
        <v>1</v>
      </c>
      <c r="I22" s="530">
        <v>3</v>
      </c>
      <c r="J22" s="530">
        <v>2</v>
      </c>
      <c r="K22" s="530">
        <v>1</v>
      </c>
      <c r="L22" s="530">
        <v>2</v>
      </c>
      <c r="M22" s="530">
        <v>3</v>
      </c>
      <c r="N22" s="530">
        <v>2</v>
      </c>
      <c r="O22" s="530">
        <v>1</v>
      </c>
      <c r="P22" s="109" t="s">
        <v>245</v>
      </c>
      <c r="Q22" s="1171" t="s">
        <v>64</v>
      </c>
    </row>
    <row r="23" spans="1:17" s="37" customFormat="1" ht="14.25" thickTop="1" thickBot="1" x14ac:dyDescent="0.25">
      <c r="A23" s="1170"/>
      <c r="B23" s="358" t="s">
        <v>246</v>
      </c>
      <c r="C23" s="529">
        <f t="shared" si="0"/>
        <v>25</v>
      </c>
      <c r="D23" s="530">
        <v>1</v>
      </c>
      <c r="E23" s="530">
        <v>3</v>
      </c>
      <c r="F23" s="530">
        <v>2</v>
      </c>
      <c r="G23" s="530">
        <v>7</v>
      </c>
      <c r="H23" s="530">
        <v>1</v>
      </c>
      <c r="I23" s="530">
        <v>2</v>
      </c>
      <c r="J23" s="530">
        <v>1</v>
      </c>
      <c r="K23" s="530">
        <v>1</v>
      </c>
      <c r="L23" s="530">
        <v>2</v>
      </c>
      <c r="M23" s="530">
        <v>1</v>
      </c>
      <c r="N23" s="530">
        <v>1</v>
      </c>
      <c r="O23" s="530">
        <v>3</v>
      </c>
      <c r="P23" s="109" t="s">
        <v>771</v>
      </c>
      <c r="Q23" s="1171"/>
    </row>
    <row r="24" spans="1:17" s="37" customFormat="1" ht="14.25" thickTop="1" thickBot="1" x14ac:dyDescent="0.25">
      <c r="A24" s="1170"/>
      <c r="B24" s="358" t="s">
        <v>247</v>
      </c>
      <c r="C24" s="529">
        <f t="shared" si="0"/>
        <v>46</v>
      </c>
      <c r="D24" s="529">
        <f t="shared" ref="D24:O24" si="6">SUM(D22:D23)</f>
        <v>3</v>
      </c>
      <c r="E24" s="529">
        <f t="shared" si="6"/>
        <v>5</v>
      </c>
      <c r="F24" s="529">
        <f t="shared" si="6"/>
        <v>2</v>
      </c>
      <c r="G24" s="529">
        <f t="shared" si="6"/>
        <v>9</v>
      </c>
      <c r="H24" s="529">
        <f t="shared" si="6"/>
        <v>2</v>
      </c>
      <c r="I24" s="529">
        <f t="shared" si="6"/>
        <v>5</v>
      </c>
      <c r="J24" s="529">
        <f t="shared" si="6"/>
        <v>3</v>
      </c>
      <c r="K24" s="529">
        <f t="shared" si="6"/>
        <v>2</v>
      </c>
      <c r="L24" s="529">
        <f t="shared" si="6"/>
        <v>4</v>
      </c>
      <c r="M24" s="529">
        <f t="shared" si="6"/>
        <v>4</v>
      </c>
      <c r="N24" s="529">
        <f t="shared" si="6"/>
        <v>3</v>
      </c>
      <c r="O24" s="529">
        <f t="shared" si="6"/>
        <v>4</v>
      </c>
      <c r="P24" s="109" t="s">
        <v>248</v>
      </c>
      <c r="Q24" s="1171"/>
    </row>
    <row r="25" spans="1:17" ht="14.25" thickTop="1" thickBot="1" x14ac:dyDescent="0.25">
      <c r="A25" s="1172" t="s">
        <v>982</v>
      </c>
      <c r="B25" s="357" t="s">
        <v>244</v>
      </c>
      <c r="C25" s="527">
        <f t="shared" si="0"/>
        <v>0</v>
      </c>
      <c r="D25" s="528">
        <v>0</v>
      </c>
      <c r="E25" s="528">
        <v>0</v>
      </c>
      <c r="F25" s="528">
        <v>0</v>
      </c>
      <c r="G25" s="528">
        <v>0</v>
      </c>
      <c r="H25" s="528">
        <v>0</v>
      </c>
      <c r="I25" s="528">
        <v>0</v>
      </c>
      <c r="J25" s="528">
        <v>0</v>
      </c>
      <c r="K25" s="528">
        <v>0</v>
      </c>
      <c r="L25" s="528">
        <v>0</v>
      </c>
      <c r="M25" s="528">
        <v>0</v>
      </c>
      <c r="N25" s="528">
        <v>0</v>
      </c>
      <c r="O25" s="528">
        <v>0</v>
      </c>
      <c r="P25" s="108" t="s">
        <v>245</v>
      </c>
      <c r="Q25" s="1173" t="s">
        <v>65</v>
      </c>
    </row>
    <row r="26" spans="1:17" ht="14.25" thickTop="1" thickBot="1" x14ac:dyDescent="0.25">
      <c r="A26" s="1172"/>
      <c r="B26" s="357" t="s">
        <v>246</v>
      </c>
      <c r="C26" s="527">
        <f t="shared" si="0"/>
        <v>0</v>
      </c>
      <c r="D26" s="528">
        <v>0</v>
      </c>
      <c r="E26" s="528">
        <v>0</v>
      </c>
      <c r="F26" s="528">
        <v>0</v>
      </c>
      <c r="G26" s="528">
        <v>0</v>
      </c>
      <c r="H26" s="528">
        <v>0</v>
      </c>
      <c r="I26" s="528">
        <v>0</v>
      </c>
      <c r="J26" s="528">
        <v>0</v>
      </c>
      <c r="K26" s="528">
        <v>0</v>
      </c>
      <c r="L26" s="528">
        <v>0</v>
      </c>
      <c r="M26" s="528">
        <v>0</v>
      </c>
      <c r="N26" s="528">
        <v>0</v>
      </c>
      <c r="O26" s="528">
        <v>0</v>
      </c>
      <c r="P26" s="108" t="s">
        <v>771</v>
      </c>
      <c r="Q26" s="1173"/>
    </row>
    <row r="27" spans="1:17" s="37" customFormat="1" ht="14.25" thickTop="1" thickBot="1" x14ac:dyDescent="0.25">
      <c r="A27" s="1176"/>
      <c r="B27" s="359" t="s">
        <v>247</v>
      </c>
      <c r="C27" s="531">
        <f t="shared" si="0"/>
        <v>0</v>
      </c>
      <c r="D27" s="531">
        <f t="shared" ref="D27:O27" si="7">SUM(D25:D26)</f>
        <v>0</v>
      </c>
      <c r="E27" s="531">
        <f t="shared" si="7"/>
        <v>0</v>
      </c>
      <c r="F27" s="531">
        <f t="shared" si="7"/>
        <v>0</v>
      </c>
      <c r="G27" s="531">
        <f t="shared" si="7"/>
        <v>0</v>
      </c>
      <c r="H27" s="531">
        <f t="shared" si="7"/>
        <v>0</v>
      </c>
      <c r="I27" s="531">
        <f t="shared" si="7"/>
        <v>0</v>
      </c>
      <c r="J27" s="531">
        <f t="shared" si="7"/>
        <v>0</v>
      </c>
      <c r="K27" s="531">
        <f t="shared" si="7"/>
        <v>0</v>
      </c>
      <c r="L27" s="531">
        <f t="shared" si="7"/>
        <v>0</v>
      </c>
      <c r="M27" s="531">
        <f t="shared" si="7"/>
        <v>0</v>
      </c>
      <c r="N27" s="531">
        <f t="shared" si="7"/>
        <v>0</v>
      </c>
      <c r="O27" s="531">
        <f t="shared" si="7"/>
        <v>0</v>
      </c>
      <c r="P27" s="111" t="s">
        <v>248</v>
      </c>
      <c r="Q27" s="1177"/>
    </row>
    <row r="28" spans="1:17" s="37" customFormat="1" ht="14.25" thickTop="1" thickBot="1" x14ac:dyDescent="0.25">
      <c r="A28" s="1170" t="s">
        <v>983</v>
      </c>
      <c r="B28" s="358" t="s">
        <v>244</v>
      </c>
      <c r="C28" s="529">
        <f t="shared" si="0"/>
        <v>114</v>
      </c>
      <c r="D28" s="530">
        <v>2</v>
      </c>
      <c r="E28" s="530">
        <v>6</v>
      </c>
      <c r="F28" s="530">
        <v>13</v>
      </c>
      <c r="G28" s="530">
        <v>12</v>
      </c>
      <c r="H28" s="530">
        <v>11</v>
      </c>
      <c r="I28" s="530">
        <v>9</v>
      </c>
      <c r="J28" s="530">
        <v>13</v>
      </c>
      <c r="K28" s="530">
        <v>9</v>
      </c>
      <c r="L28" s="530">
        <v>8</v>
      </c>
      <c r="M28" s="530">
        <v>13</v>
      </c>
      <c r="N28" s="530">
        <v>10</v>
      </c>
      <c r="O28" s="530">
        <v>8</v>
      </c>
      <c r="P28" s="109" t="s">
        <v>245</v>
      </c>
      <c r="Q28" s="1171" t="s">
        <v>240</v>
      </c>
    </row>
    <row r="29" spans="1:17" s="37" customFormat="1" ht="14.25" thickTop="1" thickBot="1" x14ac:dyDescent="0.25">
      <c r="A29" s="1170"/>
      <c r="B29" s="358" t="s">
        <v>246</v>
      </c>
      <c r="C29" s="529">
        <f t="shared" si="0"/>
        <v>140</v>
      </c>
      <c r="D29" s="530">
        <v>7</v>
      </c>
      <c r="E29" s="530">
        <v>6</v>
      </c>
      <c r="F29" s="530">
        <v>8</v>
      </c>
      <c r="G29" s="530">
        <v>13</v>
      </c>
      <c r="H29" s="530">
        <v>18</v>
      </c>
      <c r="I29" s="530">
        <v>11</v>
      </c>
      <c r="J29" s="530">
        <v>8</v>
      </c>
      <c r="K29" s="530">
        <v>11</v>
      </c>
      <c r="L29" s="530">
        <v>20</v>
      </c>
      <c r="M29" s="530">
        <v>8</v>
      </c>
      <c r="N29" s="530">
        <v>13</v>
      </c>
      <c r="O29" s="530">
        <v>17</v>
      </c>
      <c r="P29" s="109" t="s">
        <v>771</v>
      </c>
      <c r="Q29" s="1171"/>
    </row>
    <row r="30" spans="1:17" s="37" customFormat="1" ht="13.5" thickTop="1" x14ac:dyDescent="0.2">
      <c r="A30" s="1174"/>
      <c r="B30" s="360" t="s">
        <v>247</v>
      </c>
      <c r="C30" s="532">
        <f t="shared" si="0"/>
        <v>254</v>
      </c>
      <c r="D30" s="532">
        <f t="shared" ref="D30:O30" si="8">SUM(D28:D29)</f>
        <v>9</v>
      </c>
      <c r="E30" s="532">
        <f t="shared" si="8"/>
        <v>12</v>
      </c>
      <c r="F30" s="532">
        <f t="shared" si="8"/>
        <v>21</v>
      </c>
      <c r="G30" s="532">
        <f t="shared" si="8"/>
        <v>25</v>
      </c>
      <c r="H30" s="532">
        <f t="shared" si="8"/>
        <v>29</v>
      </c>
      <c r="I30" s="532">
        <f t="shared" si="8"/>
        <v>20</v>
      </c>
      <c r="J30" s="532">
        <f t="shared" si="8"/>
        <v>21</v>
      </c>
      <c r="K30" s="532">
        <f t="shared" si="8"/>
        <v>20</v>
      </c>
      <c r="L30" s="532">
        <f t="shared" si="8"/>
        <v>28</v>
      </c>
      <c r="M30" s="532">
        <f t="shared" si="8"/>
        <v>21</v>
      </c>
      <c r="N30" s="532">
        <f t="shared" si="8"/>
        <v>23</v>
      </c>
      <c r="O30" s="532">
        <f t="shared" si="8"/>
        <v>25</v>
      </c>
      <c r="P30" s="110" t="s">
        <v>248</v>
      </c>
      <c r="Q30" s="1175"/>
    </row>
    <row r="31" spans="1:17" ht="13.5" thickBot="1" x14ac:dyDescent="0.25">
      <c r="A31" s="1164" t="s">
        <v>66</v>
      </c>
      <c r="B31" s="361" t="s">
        <v>244</v>
      </c>
      <c r="C31" s="533">
        <f t="shared" si="0"/>
        <v>4095</v>
      </c>
      <c r="D31" s="534">
        <f t="shared" ref="D31:O33" si="9">D7+D10+D13+D16+D19+D22+D25+D28</f>
        <v>363</v>
      </c>
      <c r="E31" s="534">
        <f t="shared" si="9"/>
        <v>334</v>
      </c>
      <c r="F31" s="534">
        <f t="shared" si="9"/>
        <v>386</v>
      </c>
      <c r="G31" s="534">
        <f t="shared" si="9"/>
        <v>378</v>
      </c>
      <c r="H31" s="534">
        <f t="shared" si="9"/>
        <v>370</v>
      </c>
      <c r="I31" s="534">
        <f t="shared" si="9"/>
        <v>365</v>
      </c>
      <c r="J31" s="534">
        <f t="shared" si="9"/>
        <v>331</v>
      </c>
      <c r="K31" s="534">
        <f t="shared" si="9"/>
        <v>332</v>
      </c>
      <c r="L31" s="534">
        <f t="shared" si="9"/>
        <v>295</v>
      </c>
      <c r="M31" s="534">
        <f t="shared" si="9"/>
        <v>318</v>
      </c>
      <c r="N31" s="534">
        <f t="shared" si="9"/>
        <v>273</v>
      </c>
      <c r="O31" s="534">
        <f>O7+O10+O13+O16+O19+O22+O25+O28</f>
        <v>350</v>
      </c>
      <c r="P31" s="113" t="s">
        <v>245</v>
      </c>
      <c r="Q31" s="1167" t="s">
        <v>67</v>
      </c>
    </row>
    <row r="32" spans="1:17" ht="14.25" thickTop="1" thickBot="1" x14ac:dyDescent="0.25">
      <c r="A32" s="1165"/>
      <c r="B32" s="357" t="s">
        <v>246</v>
      </c>
      <c r="C32" s="527">
        <f t="shared" si="0"/>
        <v>3859</v>
      </c>
      <c r="D32" s="535">
        <f t="shared" si="9"/>
        <v>313</v>
      </c>
      <c r="E32" s="535">
        <f t="shared" si="9"/>
        <v>352</v>
      </c>
      <c r="F32" s="535">
        <f t="shared" si="9"/>
        <v>341</v>
      </c>
      <c r="G32" s="535">
        <f t="shared" si="9"/>
        <v>331</v>
      </c>
      <c r="H32" s="535">
        <f t="shared" si="9"/>
        <v>329</v>
      </c>
      <c r="I32" s="535">
        <f t="shared" si="9"/>
        <v>327</v>
      </c>
      <c r="J32" s="535">
        <f t="shared" si="9"/>
        <v>292</v>
      </c>
      <c r="K32" s="535">
        <f t="shared" si="9"/>
        <v>321</v>
      </c>
      <c r="L32" s="535">
        <f t="shared" si="9"/>
        <v>303</v>
      </c>
      <c r="M32" s="535">
        <f t="shared" si="9"/>
        <v>308</v>
      </c>
      <c r="N32" s="535">
        <f t="shared" si="9"/>
        <v>290</v>
      </c>
      <c r="O32" s="535">
        <f t="shared" si="9"/>
        <v>352</v>
      </c>
      <c r="P32" s="108" t="s">
        <v>771</v>
      </c>
      <c r="Q32" s="1168"/>
    </row>
    <row r="33" spans="1:17" s="37" customFormat="1" ht="13.5" thickTop="1" x14ac:dyDescent="0.2">
      <c r="A33" s="1166"/>
      <c r="B33" s="362" t="s">
        <v>247</v>
      </c>
      <c r="C33" s="536">
        <f t="shared" si="0"/>
        <v>7954</v>
      </c>
      <c r="D33" s="536">
        <f t="shared" si="9"/>
        <v>676</v>
      </c>
      <c r="E33" s="536">
        <f t="shared" si="9"/>
        <v>686</v>
      </c>
      <c r="F33" s="536">
        <f t="shared" si="9"/>
        <v>727</v>
      </c>
      <c r="G33" s="536">
        <f t="shared" si="9"/>
        <v>709</v>
      </c>
      <c r="H33" s="536">
        <f t="shared" si="9"/>
        <v>699</v>
      </c>
      <c r="I33" s="536">
        <f t="shared" si="9"/>
        <v>692</v>
      </c>
      <c r="J33" s="536">
        <f t="shared" si="9"/>
        <v>623</v>
      </c>
      <c r="K33" s="536">
        <f t="shared" si="9"/>
        <v>653</v>
      </c>
      <c r="L33" s="536">
        <f t="shared" si="9"/>
        <v>598</v>
      </c>
      <c r="M33" s="536">
        <f t="shared" si="9"/>
        <v>626</v>
      </c>
      <c r="N33" s="536">
        <f t="shared" si="9"/>
        <v>563</v>
      </c>
      <c r="O33" s="536">
        <f t="shared" si="9"/>
        <v>702</v>
      </c>
      <c r="P33" s="114" t="s">
        <v>248</v>
      </c>
      <c r="Q33" s="1169"/>
    </row>
    <row r="34" spans="1:17" x14ac:dyDescent="0.25">
      <c r="A34" s="40"/>
      <c r="B34" s="103"/>
      <c r="P34" s="103"/>
      <c r="Q34" s="40"/>
    </row>
    <row r="35" spans="1:17" x14ac:dyDescent="0.25">
      <c r="A35" s="40"/>
      <c r="B35" s="103"/>
      <c r="P35" s="103"/>
      <c r="Q35" s="40"/>
    </row>
    <row r="36" spans="1:17" x14ac:dyDescent="0.25">
      <c r="A36" s="40"/>
      <c r="B36" s="103"/>
      <c r="P36" s="103"/>
      <c r="Q36" s="40"/>
    </row>
    <row r="37" spans="1:17" x14ac:dyDescent="0.25">
      <c r="A37" s="40"/>
      <c r="B37" s="103"/>
      <c r="P37" s="103"/>
      <c r="Q37" s="40"/>
    </row>
    <row r="38" spans="1:17" x14ac:dyDescent="0.25">
      <c r="A38" s="40"/>
      <c r="B38" s="103"/>
      <c r="P38" s="103"/>
      <c r="Q38" s="40"/>
    </row>
    <row r="39" spans="1:17" x14ac:dyDescent="0.25">
      <c r="A39" s="40"/>
      <c r="B39" s="103"/>
      <c r="P39" s="103"/>
      <c r="Q39" s="40"/>
    </row>
    <row r="40" spans="1:17" x14ac:dyDescent="0.25">
      <c r="A40" s="40"/>
      <c r="B40" s="103"/>
      <c r="P40" s="103"/>
      <c r="Q40" s="40"/>
    </row>
    <row r="41" spans="1:17" x14ac:dyDescent="0.25">
      <c r="A41" s="40"/>
      <c r="B41" s="103"/>
      <c r="P41" s="103"/>
      <c r="Q41" s="40"/>
    </row>
    <row r="42" spans="1:17" x14ac:dyDescent="0.25">
      <c r="A42" s="40"/>
      <c r="B42" s="103"/>
      <c r="P42" s="103"/>
      <c r="Q42" s="40"/>
    </row>
    <row r="43" spans="1:17" x14ac:dyDescent="0.25">
      <c r="A43" s="40"/>
      <c r="B43" s="103"/>
      <c r="P43" s="103"/>
      <c r="Q43" s="40"/>
    </row>
    <row r="44" spans="1:17" x14ac:dyDescent="0.25">
      <c r="A44" s="40"/>
      <c r="B44" s="103"/>
      <c r="P44" s="103"/>
      <c r="Q44" s="40"/>
    </row>
    <row r="45" spans="1:17" x14ac:dyDescent="0.25">
      <c r="A45" s="40"/>
      <c r="B45" s="103"/>
      <c r="P45" s="103"/>
      <c r="Q45" s="40"/>
    </row>
    <row r="46" spans="1:17" x14ac:dyDescent="0.25">
      <c r="A46" s="40"/>
      <c r="B46" s="103"/>
      <c r="P46" s="103"/>
      <c r="Q46" s="40"/>
    </row>
    <row r="47" spans="1:17" x14ac:dyDescent="0.25">
      <c r="A47" s="40"/>
      <c r="B47" s="103"/>
      <c r="P47" s="103"/>
      <c r="Q47" s="40"/>
    </row>
    <row r="48" spans="1:17" x14ac:dyDescent="0.25">
      <c r="A48" s="40"/>
      <c r="B48" s="103"/>
      <c r="P48" s="103"/>
      <c r="Q48" s="40"/>
    </row>
    <row r="49" spans="2:16" s="40" customFormat="1" x14ac:dyDescent="0.25"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</row>
    <row r="50" spans="2:16" s="40" customFormat="1" x14ac:dyDescent="0.25"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</row>
    <row r="51" spans="2:16" s="40" customFormat="1" x14ac:dyDescent="0.25"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</row>
    <row r="52" spans="2:16" s="40" customFormat="1" x14ac:dyDescent="0.25"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</row>
    <row r="53" spans="2:16" s="40" customFormat="1" x14ac:dyDescent="0.25"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</row>
    <row r="54" spans="2:16" s="40" customFormat="1" x14ac:dyDescent="0.25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</row>
    <row r="55" spans="2:16" s="40" customFormat="1" x14ac:dyDescent="0.25"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</row>
    <row r="56" spans="2:16" s="40" customFormat="1" x14ac:dyDescent="0.25"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</row>
    <row r="57" spans="2:16" s="40" customFormat="1" x14ac:dyDescent="0.25"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</row>
    <row r="58" spans="2:16" s="40" customFormat="1" x14ac:dyDescent="0.25"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</row>
    <row r="59" spans="2:16" s="40" customFormat="1" x14ac:dyDescent="0.25"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</row>
    <row r="60" spans="2:16" s="40" customFormat="1" x14ac:dyDescent="0.25"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</row>
    <row r="61" spans="2:16" s="40" customFormat="1" x14ac:dyDescent="0.25"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</row>
    <row r="62" spans="2:16" s="40" customFormat="1" x14ac:dyDescent="0.25"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</row>
    <row r="63" spans="2:16" s="40" customFormat="1" x14ac:dyDescent="0.25"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</row>
    <row r="64" spans="2:16" s="40" customFormat="1" x14ac:dyDescent="0.25"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</row>
    <row r="65" spans="2:16" s="40" customFormat="1" x14ac:dyDescent="0.25"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</row>
    <row r="66" spans="2:16" s="40" customFormat="1" x14ac:dyDescent="0.25"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</row>
    <row r="67" spans="2:16" s="40" customFormat="1" x14ac:dyDescent="0.25"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</row>
    <row r="68" spans="2:16" s="40" customFormat="1" x14ac:dyDescent="0.25"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</row>
    <row r="69" spans="2:16" s="40" customFormat="1" x14ac:dyDescent="0.25"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</row>
    <row r="70" spans="2:16" s="40" customFormat="1" x14ac:dyDescent="0.25"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</row>
    <row r="71" spans="2:16" s="40" customFormat="1" x14ac:dyDescent="0.25"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</row>
    <row r="72" spans="2:16" s="40" customFormat="1" x14ac:dyDescent="0.25"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</row>
    <row r="73" spans="2:16" s="40" customFormat="1" x14ac:dyDescent="0.25"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</row>
    <row r="74" spans="2:16" s="40" customFormat="1" x14ac:dyDescent="0.25"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</row>
    <row r="75" spans="2:16" s="40" customFormat="1" x14ac:dyDescent="0.25"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</row>
    <row r="76" spans="2:16" s="40" customFormat="1" x14ac:dyDescent="0.25"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</row>
    <row r="77" spans="2:16" s="40" customFormat="1" x14ac:dyDescent="0.25"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</row>
    <row r="78" spans="2:16" s="40" customFormat="1" x14ac:dyDescent="0.25"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</row>
    <row r="79" spans="2:16" s="40" customFormat="1" x14ac:dyDescent="0.25"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</row>
    <row r="80" spans="2:16" s="40" customFormat="1" x14ac:dyDescent="0.25"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</row>
    <row r="81" spans="2:16" s="40" customFormat="1" x14ac:dyDescent="0.25"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</row>
    <row r="82" spans="2:16" s="40" customFormat="1" x14ac:dyDescent="0.25"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</row>
    <row r="83" spans="2:16" s="40" customFormat="1" x14ac:dyDescent="0.25"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</row>
    <row r="84" spans="2:16" s="40" customFormat="1" x14ac:dyDescent="0.25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</row>
    <row r="85" spans="2:16" s="40" customFormat="1" x14ac:dyDescent="0.25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</row>
    <row r="86" spans="2:16" s="40" customFormat="1" x14ac:dyDescent="0.25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</row>
    <row r="87" spans="2:16" s="40" customFormat="1" x14ac:dyDescent="0.25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</row>
    <row r="88" spans="2:16" s="40" customFormat="1" x14ac:dyDescent="0.25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</row>
    <row r="89" spans="2:16" s="40" customFormat="1" x14ac:dyDescent="0.25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</row>
    <row r="90" spans="2:16" s="40" customFormat="1" x14ac:dyDescent="0.25"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</row>
    <row r="91" spans="2:16" s="40" customFormat="1" x14ac:dyDescent="0.25"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</row>
    <row r="92" spans="2:16" s="40" customFormat="1" x14ac:dyDescent="0.25"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</row>
    <row r="93" spans="2:16" s="40" customFormat="1" x14ac:dyDescent="0.25"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</row>
    <row r="94" spans="2:16" s="40" customFormat="1" x14ac:dyDescent="0.25"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</row>
    <row r="95" spans="2:16" s="40" customFormat="1" x14ac:dyDescent="0.25"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</row>
    <row r="96" spans="2:16" s="40" customFormat="1" x14ac:dyDescent="0.25"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</row>
    <row r="97" spans="2:16" s="40" customFormat="1" x14ac:dyDescent="0.25"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</row>
    <row r="98" spans="2:16" s="40" customFormat="1" x14ac:dyDescent="0.25"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</row>
    <row r="99" spans="2:16" s="40" customFormat="1" x14ac:dyDescent="0.25"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</row>
    <row r="100" spans="2:16" s="40" customFormat="1" x14ac:dyDescent="0.25"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</row>
    <row r="101" spans="2:16" s="40" customFormat="1" x14ac:dyDescent="0.25"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</row>
    <row r="102" spans="2:16" s="40" customFormat="1" x14ac:dyDescent="0.25"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</row>
    <row r="103" spans="2:16" s="40" customFormat="1" x14ac:dyDescent="0.25"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</row>
    <row r="104" spans="2:16" s="40" customFormat="1" x14ac:dyDescent="0.25"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</row>
    <row r="105" spans="2:16" s="40" customFormat="1" x14ac:dyDescent="0.25"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</row>
    <row r="106" spans="2:16" s="40" customFormat="1" x14ac:dyDescent="0.25"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</row>
    <row r="107" spans="2:16" s="40" customFormat="1" x14ac:dyDescent="0.25"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</row>
    <row r="108" spans="2:16" s="40" customFormat="1" x14ac:dyDescent="0.25"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</row>
    <row r="109" spans="2:16" s="40" customFormat="1" x14ac:dyDescent="0.25"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</row>
    <row r="110" spans="2:16" s="40" customFormat="1" x14ac:dyDescent="0.25"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</row>
    <row r="111" spans="2:16" s="40" customFormat="1" x14ac:dyDescent="0.25"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</row>
    <row r="112" spans="2:16" s="40" customFormat="1" x14ac:dyDescent="0.25"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</row>
    <row r="113" spans="2:16" s="40" customFormat="1" x14ac:dyDescent="0.25"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</row>
    <row r="114" spans="2:16" s="40" customFormat="1" x14ac:dyDescent="0.25"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</row>
    <row r="115" spans="2:16" s="40" customFormat="1" x14ac:dyDescent="0.25"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</row>
    <row r="116" spans="2:16" s="40" customFormat="1" x14ac:dyDescent="0.25"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</row>
    <row r="117" spans="2:16" s="40" customFormat="1" x14ac:dyDescent="0.25"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</row>
    <row r="118" spans="2:16" s="40" customFormat="1" x14ac:dyDescent="0.25"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</row>
    <row r="119" spans="2:16" s="40" customFormat="1" x14ac:dyDescent="0.25"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</row>
    <row r="120" spans="2:16" s="40" customFormat="1" x14ac:dyDescent="0.25"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</row>
    <row r="121" spans="2:16" s="40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</row>
    <row r="122" spans="2:16" s="40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</row>
    <row r="123" spans="2:16" s="40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</row>
    <row r="124" spans="2:16" s="40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</row>
    <row r="125" spans="2:16" s="40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</row>
    <row r="126" spans="2:16" s="40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</row>
    <row r="127" spans="2:16" s="40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</row>
    <row r="128" spans="2:16" s="40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</row>
    <row r="129" spans="2:16" s="40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</row>
    <row r="130" spans="2:16" s="40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</row>
    <row r="131" spans="2:16" s="40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</row>
    <row r="132" spans="2:16" s="40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</row>
    <row r="133" spans="2:16" s="40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</row>
    <row r="134" spans="2:16" s="40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</row>
    <row r="135" spans="2:16" s="40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</row>
    <row r="136" spans="2:16" s="40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</row>
    <row r="137" spans="2:16" s="40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</row>
    <row r="138" spans="2:16" s="40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</row>
    <row r="139" spans="2:16" s="40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</row>
    <row r="140" spans="2:16" s="40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</row>
    <row r="141" spans="2:16" s="40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</row>
    <row r="142" spans="2:16" s="40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</row>
    <row r="143" spans="2:16" s="40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</row>
    <row r="144" spans="2:16" s="40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</row>
    <row r="145" spans="2:16" s="40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</row>
    <row r="146" spans="2:16" s="40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</row>
    <row r="147" spans="2:16" s="40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</row>
    <row r="148" spans="2:16" s="40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</row>
    <row r="149" spans="2:16" s="40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</row>
    <row r="150" spans="2:16" s="40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</row>
    <row r="151" spans="2:16" s="40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</row>
    <row r="152" spans="2:16" s="40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</row>
    <row r="153" spans="2:16" s="40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</row>
    <row r="154" spans="2:16" s="40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</row>
    <row r="155" spans="2:16" s="40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</row>
    <row r="156" spans="2:16" s="40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</row>
    <row r="157" spans="2:16" s="40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</row>
    <row r="158" spans="2:16" s="40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</row>
    <row r="159" spans="2:16" s="40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</row>
    <row r="160" spans="2:16" s="40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</row>
    <row r="161" spans="2:16" s="40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</row>
    <row r="162" spans="2:16" s="40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  <row r="163" spans="2:16" s="40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</row>
    <row r="164" spans="2:16" s="40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</row>
    <row r="165" spans="2:16" s="40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</row>
    <row r="166" spans="2:16" s="40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</row>
    <row r="167" spans="2:16" s="40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</row>
    <row r="168" spans="2:16" s="40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</row>
    <row r="169" spans="2:16" s="40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</row>
    <row r="170" spans="2:16" s="40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</row>
    <row r="171" spans="2:16" s="40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</row>
    <row r="172" spans="2:16" s="40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</row>
    <row r="173" spans="2:16" s="40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</row>
    <row r="174" spans="2:16" s="40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</row>
    <row r="175" spans="2:16" s="40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</row>
    <row r="176" spans="2:16" s="40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</row>
    <row r="177" spans="2:16" s="40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</row>
    <row r="178" spans="2:16" s="40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</row>
    <row r="179" spans="2:16" s="40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</row>
    <row r="180" spans="2:16" s="40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</row>
    <row r="181" spans="2:16" s="40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</row>
    <row r="182" spans="2:16" s="40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2:16" s="40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</row>
    <row r="184" spans="2:16" s="40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</row>
    <row r="185" spans="2:16" s="40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</row>
    <row r="186" spans="2:16" s="40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</row>
    <row r="187" spans="2:16" s="40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</row>
    <row r="188" spans="2:16" s="40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</row>
    <row r="189" spans="2:16" s="40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</row>
    <row r="190" spans="2:16" s="40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</row>
    <row r="191" spans="2:16" s="40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</row>
    <row r="192" spans="2:16" s="40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</row>
    <row r="193" spans="2:16" s="40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</row>
    <row r="194" spans="2:16" s="40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</row>
    <row r="195" spans="2:16" s="40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</row>
    <row r="196" spans="2:16" s="40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</row>
    <row r="197" spans="2:16" s="40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</row>
    <row r="198" spans="2:16" s="40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</row>
    <row r="199" spans="2:16" s="40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</row>
    <row r="200" spans="2:16" s="40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</row>
    <row r="201" spans="2:16" s="40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</row>
    <row r="202" spans="2:16" s="40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</row>
    <row r="203" spans="2:16" s="40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</row>
    <row r="204" spans="2:16" s="40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</row>
    <row r="205" spans="2:16" s="40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</row>
    <row r="206" spans="2:16" s="40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</row>
    <row r="207" spans="2:16" s="40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</row>
    <row r="208" spans="2:16" s="40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</row>
    <row r="209" spans="2:16" s="40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</row>
    <row r="210" spans="2:16" s="40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</row>
    <row r="211" spans="2:16" s="40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</row>
    <row r="212" spans="2:16" s="40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</row>
    <row r="213" spans="2:16" s="40" customFormat="1" x14ac:dyDescent="0.25">
      <c r="B213" s="105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5"/>
    </row>
    <row r="214" spans="2:16" s="40" customFormat="1" x14ac:dyDescent="0.25">
      <c r="B214" s="105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5"/>
    </row>
    <row r="215" spans="2:16" s="40" customFormat="1" x14ac:dyDescent="0.25">
      <c r="B215" s="105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5"/>
    </row>
  </sheetData>
  <mergeCells count="22">
    <mergeCell ref="A1:Q1"/>
    <mergeCell ref="A2:Q2"/>
    <mergeCell ref="A3:Q3"/>
    <mergeCell ref="A4:Q4"/>
    <mergeCell ref="A7:A9"/>
    <mergeCell ref="Q7:Q9"/>
    <mergeCell ref="A31:A33"/>
    <mergeCell ref="Q31:Q33"/>
    <mergeCell ref="A10:A12"/>
    <mergeCell ref="Q10:Q12"/>
    <mergeCell ref="A13:A15"/>
    <mergeCell ref="Q13:Q15"/>
    <mergeCell ref="A16:A18"/>
    <mergeCell ref="Q16:Q18"/>
    <mergeCell ref="A28:A30"/>
    <mergeCell ref="Q28:Q30"/>
    <mergeCell ref="A19:A21"/>
    <mergeCell ref="Q19:Q21"/>
    <mergeCell ref="A22:A24"/>
    <mergeCell ref="Q22:Q24"/>
    <mergeCell ref="A25:A27"/>
    <mergeCell ref="Q25:Q27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5"/>
  <sheetViews>
    <sheetView view="pageBreakPreview" zoomScaleNormal="100" zoomScaleSheetLayoutView="100" workbookViewId="0">
      <selection activeCell="N38" sqref="N38"/>
    </sheetView>
  </sheetViews>
  <sheetFormatPr defaultRowHeight="15" x14ac:dyDescent="0.25"/>
  <cols>
    <col min="1" max="1" width="15.28515625" style="103" customWidth="1"/>
    <col min="2" max="2" width="6.7109375" style="105" customWidth="1"/>
    <col min="3" max="3" width="8.7109375" style="103" customWidth="1"/>
    <col min="4" max="15" width="7.42578125" style="103" customWidth="1"/>
    <col min="16" max="16" width="5.7109375" style="105" customWidth="1"/>
    <col min="17" max="17" width="12.5703125" style="103" customWidth="1"/>
    <col min="18" max="256" width="9.140625" style="40"/>
    <col min="257" max="257" width="18.7109375" style="40" customWidth="1"/>
    <col min="258" max="258" width="5.5703125" style="40" bestFit="1" customWidth="1"/>
    <col min="259" max="259" width="8.7109375" style="40" customWidth="1"/>
    <col min="260" max="271" width="6.7109375" style="40" customWidth="1"/>
    <col min="272" max="272" width="7" style="40" bestFit="1" customWidth="1"/>
    <col min="273" max="273" width="18.7109375" style="40" customWidth="1"/>
    <col min="274" max="512" width="9.140625" style="40"/>
    <col min="513" max="513" width="18.7109375" style="40" customWidth="1"/>
    <col min="514" max="514" width="5.5703125" style="40" bestFit="1" customWidth="1"/>
    <col min="515" max="515" width="8.7109375" style="40" customWidth="1"/>
    <col min="516" max="527" width="6.7109375" style="40" customWidth="1"/>
    <col min="528" max="528" width="7" style="40" bestFit="1" customWidth="1"/>
    <col min="529" max="529" width="18.7109375" style="40" customWidth="1"/>
    <col min="530" max="768" width="9.140625" style="40"/>
    <col min="769" max="769" width="18.7109375" style="40" customWidth="1"/>
    <col min="770" max="770" width="5.5703125" style="40" bestFit="1" customWidth="1"/>
    <col min="771" max="771" width="8.7109375" style="40" customWidth="1"/>
    <col min="772" max="783" width="6.7109375" style="40" customWidth="1"/>
    <col min="784" max="784" width="7" style="40" bestFit="1" customWidth="1"/>
    <col min="785" max="785" width="18.7109375" style="40" customWidth="1"/>
    <col min="786" max="1024" width="9.140625" style="40"/>
    <col min="1025" max="1025" width="18.7109375" style="40" customWidth="1"/>
    <col min="1026" max="1026" width="5.5703125" style="40" bestFit="1" customWidth="1"/>
    <col min="1027" max="1027" width="8.7109375" style="40" customWidth="1"/>
    <col min="1028" max="1039" width="6.7109375" style="40" customWidth="1"/>
    <col min="1040" max="1040" width="7" style="40" bestFit="1" customWidth="1"/>
    <col min="1041" max="1041" width="18.7109375" style="40" customWidth="1"/>
    <col min="1042" max="1280" width="9.140625" style="40"/>
    <col min="1281" max="1281" width="18.7109375" style="40" customWidth="1"/>
    <col min="1282" max="1282" width="5.5703125" style="40" bestFit="1" customWidth="1"/>
    <col min="1283" max="1283" width="8.7109375" style="40" customWidth="1"/>
    <col min="1284" max="1295" width="6.7109375" style="40" customWidth="1"/>
    <col min="1296" max="1296" width="7" style="40" bestFit="1" customWidth="1"/>
    <col min="1297" max="1297" width="18.7109375" style="40" customWidth="1"/>
    <col min="1298" max="1536" width="9.140625" style="40"/>
    <col min="1537" max="1537" width="18.7109375" style="40" customWidth="1"/>
    <col min="1538" max="1538" width="5.5703125" style="40" bestFit="1" customWidth="1"/>
    <col min="1539" max="1539" width="8.7109375" style="40" customWidth="1"/>
    <col min="1540" max="1551" width="6.7109375" style="40" customWidth="1"/>
    <col min="1552" max="1552" width="7" style="40" bestFit="1" customWidth="1"/>
    <col min="1553" max="1553" width="18.7109375" style="40" customWidth="1"/>
    <col min="1554" max="1792" width="9.140625" style="40"/>
    <col min="1793" max="1793" width="18.7109375" style="40" customWidth="1"/>
    <col min="1794" max="1794" width="5.5703125" style="40" bestFit="1" customWidth="1"/>
    <col min="1795" max="1795" width="8.7109375" style="40" customWidth="1"/>
    <col min="1796" max="1807" width="6.7109375" style="40" customWidth="1"/>
    <col min="1808" max="1808" width="7" style="40" bestFit="1" customWidth="1"/>
    <col min="1809" max="1809" width="18.7109375" style="40" customWidth="1"/>
    <col min="1810" max="2048" width="9.140625" style="40"/>
    <col min="2049" max="2049" width="18.7109375" style="40" customWidth="1"/>
    <col min="2050" max="2050" width="5.5703125" style="40" bestFit="1" customWidth="1"/>
    <col min="2051" max="2051" width="8.7109375" style="40" customWidth="1"/>
    <col min="2052" max="2063" width="6.7109375" style="40" customWidth="1"/>
    <col min="2064" max="2064" width="7" style="40" bestFit="1" customWidth="1"/>
    <col min="2065" max="2065" width="18.7109375" style="40" customWidth="1"/>
    <col min="2066" max="2304" width="9.140625" style="40"/>
    <col min="2305" max="2305" width="18.7109375" style="40" customWidth="1"/>
    <col min="2306" max="2306" width="5.5703125" style="40" bestFit="1" customWidth="1"/>
    <col min="2307" max="2307" width="8.7109375" style="40" customWidth="1"/>
    <col min="2308" max="2319" width="6.7109375" style="40" customWidth="1"/>
    <col min="2320" max="2320" width="7" style="40" bestFit="1" customWidth="1"/>
    <col min="2321" max="2321" width="18.7109375" style="40" customWidth="1"/>
    <col min="2322" max="2560" width="9.140625" style="40"/>
    <col min="2561" max="2561" width="18.7109375" style="40" customWidth="1"/>
    <col min="2562" max="2562" width="5.5703125" style="40" bestFit="1" customWidth="1"/>
    <col min="2563" max="2563" width="8.7109375" style="40" customWidth="1"/>
    <col min="2564" max="2575" width="6.7109375" style="40" customWidth="1"/>
    <col min="2576" max="2576" width="7" style="40" bestFit="1" customWidth="1"/>
    <col min="2577" max="2577" width="18.7109375" style="40" customWidth="1"/>
    <col min="2578" max="2816" width="9.140625" style="40"/>
    <col min="2817" max="2817" width="18.7109375" style="40" customWidth="1"/>
    <col min="2818" max="2818" width="5.5703125" style="40" bestFit="1" customWidth="1"/>
    <col min="2819" max="2819" width="8.7109375" style="40" customWidth="1"/>
    <col min="2820" max="2831" width="6.7109375" style="40" customWidth="1"/>
    <col min="2832" max="2832" width="7" style="40" bestFit="1" customWidth="1"/>
    <col min="2833" max="2833" width="18.7109375" style="40" customWidth="1"/>
    <col min="2834" max="3072" width="9.140625" style="40"/>
    <col min="3073" max="3073" width="18.7109375" style="40" customWidth="1"/>
    <col min="3074" max="3074" width="5.5703125" style="40" bestFit="1" customWidth="1"/>
    <col min="3075" max="3075" width="8.7109375" style="40" customWidth="1"/>
    <col min="3076" max="3087" width="6.7109375" style="40" customWidth="1"/>
    <col min="3088" max="3088" width="7" style="40" bestFit="1" customWidth="1"/>
    <col min="3089" max="3089" width="18.7109375" style="40" customWidth="1"/>
    <col min="3090" max="3328" width="9.140625" style="40"/>
    <col min="3329" max="3329" width="18.7109375" style="40" customWidth="1"/>
    <col min="3330" max="3330" width="5.5703125" style="40" bestFit="1" customWidth="1"/>
    <col min="3331" max="3331" width="8.7109375" style="40" customWidth="1"/>
    <col min="3332" max="3343" width="6.7109375" style="40" customWidth="1"/>
    <col min="3344" max="3344" width="7" style="40" bestFit="1" customWidth="1"/>
    <col min="3345" max="3345" width="18.7109375" style="40" customWidth="1"/>
    <col min="3346" max="3584" width="9.140625" style="40"/>
    <col min="3585" max="3585" width="18.7109375" style="40" customWidth="1"/>
    <col min="3586" max="3586" width="5.5703125" style="40" bestFit="1" customWidth="1"/>
    <col min="3587" max="3587" width="8.7109375" style="40" customWidth="1"/>
    <col min="3588" max="3599" width="6.7109375" style="40" customWidth="1"/>
    <col min="3600" max="3600" width="7" style="40" bestFit="1" customWidth="1"/>
    <col min="3601" max="3601" width="18.7109375" style="40" customWidth="1"/>
    <col min="3602" max="3840" width="9.140625" style="40"/>
    <col min="3841" max="3841" width="18.7109375" style="40" customWidth="1"/>
    <col min="3842" max="3842" width="5.5703125" style="40" bestFit="1" customWidth="1"/>
    <col min="3843" max="3843" width="8.7109375" style="40" customWidth="1"/>
    <col min="3844" max="3855" width="6.7109375" style="40" customWidth="1"/>
    <col min="3856" max="3856" width="7" style="40" bestFit="1" customWidth="1"/>
    <col min="3857" max="3857" width="18.7109375" style="40" customWidth="1"/>
    <col min="3858" max="4096" width="9.140625" style="40"/>
    <col min="4097" max="4097" width="18.7109375" style="40" customWidth="1"/>
    <col min="4098" max="4098" width="5.5703125" style="40" bestFit="1" customWidth="1"/>
    <col min="4099" max="4099" width="8.7109375" style="40" customWidth="1"/>
    <col min="4100" max="4111" width="6.7109375" style="40" customWidth="1"/>
    <col min="4112" max="4112" width="7" style="40" bestFit="1" customWidth="1"/>
    <col min="4113" max="4113" width="18.7109375" style="40" customWidth="1"/>
    <col min="4114" max="4352" width="9.140625" style="40"/>
    <col min="4353" max="4353" width="18.7109375" style="40" customWidth="1"/>
    <col min="4354" max="4354" width="5.5703125" style="40" bestFit="1" customWidth="1"/>
    <col min="4355" max="4355" width="8.7109375" style="40" customWidth="1"/>
    <col min="4356" max="4367" width="6.7109375" style="40" customWidth="1"/>
    <col min="4368" max="4368" width="7" style="40" bestFit="1" customWidth="1"/>
    <col min="4369" max="4369" width="18.7109375" style="40" customWidth="1"/>
    <col min="4370" max="4608" width="9.140625" style="40"/>
    <col min="4609" max="4609" width="18.7109375" style="40" customWidth="1"/>
    <col min="4610" max="4610" width="5.5703125" style="40" bestFit="1" customWidth="1"/>
    <col min="4611" max="4611" width="8.7109375" style="40" customWidth="1"/>
    <col min="4612" max="4623" width="6.7109375" style="40" customWidth="1"/>
    <col min="4624" max="4624" width="7" style="40" bestFit="1" customWidth="1"/>
    <col min="4625" max="4625" width="18.7109375" style="40" customWidth="1"/>
    <col min="4626" max="4864" width="9.140625" style="40"/>
    <col min="4865" max="4865" width="18.7109375" style="40" customWidth="1"/>
    <col min="4866" max="4866" width="5.5703125" style="40" bestFit="1" customWidth="1"/>
    <col min="4867" max="4867" width="8.7109375" style="40" customWidth="1"/>
    <col min="4868" max="4879" width="6.7109375" style="40" customWidth="1"/>
    <col min="4880" max="4880" width="7" style="40" bestFit="1" customWidth="1"/>
    <col min="4881" max="4881" width="18.7109375" style="40" customWidth="1"/>
    <col min="4882" max="5120" width="9.140625" style="40"/>
    <col min="5121" max="5121" width="18.7109375" style="40" customWidth="1"/>
    <col min="5122" max="5122" width="5.5703125" style="40" bestFit="1" customWidth="1"/>
    <col min="5123" max="5123" width="8.7109375" style="40" customWidth="1"/>
    <col min="5124" max="5135" width="6.7109375" style="40" customWidth="1"/>
    <col min="5136" max="5136" width="7" style="40" bestFit="1" customWidth="1"/>
    <col min="5137" max="5137" width="18.7109375" style="40" customWidth="1"/>
    <col min="5138" max="5376" width="9.140625" style="40"/>
    <col min="5377" max="5377" width="18.7109375" style="40" customWidth="1"/>
    <col min="5378" max="5378" width="5.5703125" style="40" bestFit="1" customWidth="1"/>
    <col min="5379" max="5379" width="8.7109375" style="40" customWidth="1"/>
    <col min="5380" max="5391" width="6.7109375" style="40" customWidth="1"/>
    <col min="5392" max="5392" width="7" style="40" bestFit="1" customWidth="1"/>
    <col min="5393" max="5393" width="18.7109375" style="40" customWidth="1"/>
    <col min="5394" max="5632" width="9.140625" style="40"/>
    <col min="5633" max="5633" width="18.7109375" style="40" customWidth="1"/>
    <col min="5634" max="5634" width="5.5703125" style="40" bestFit="1" customWidth="1"/>
    <col min="5635" max="5635" width="8.7109375" style="40" customWidth="1"/>
    <col min="5636" max="5647" width="6.7109375" style="40" customWidth="1"/>
    <col min="5648" max="5648" width="7" style="40" bestFit="1" customWidth="1"/>
    <col min="5649" max="5649" width="18.7109375" style="40" customWidth="1"/>
    <col min="5650" max="5888" width="9.140625" style="40"/>
    <col min="5889" max="5889" width="18.7109375" style="40" customWidth="1"/>
    <col min="5890" max="5890" width="5.5703125" style="40" bestFit="1" customWidth="1"/>
    <col min="5891" max="5891" width="8.7109375" style="40" customWidth="1"/>
    <col min="5892" max="5903" width="6.7109375" style="40" customWidth="1"/>
    <col min="5904" max="5904" width="7" style="40" bestFit="1" customWidth="1"/>
    <col min="5905" max="5905" width="18.7109375" style="40" customWidth="1"/>
    <col min="5906" max="6144" width="9.140625" style="40"/>
    <col min="6145" max="6145" width="18.7109375" style="40" customWidth="1"/>
    <col min="6146" max="6146" width="5.5703125" style="40" bestFit="1" customWidth="1"/>
    <col min="6147" max="6147" width="8.7109375" style="40" customWidth="1"/>
    <col min="6148" max="6159" width="6.7109375" style="40" customWidth="1"/>
    <col min="6160" max="6160" width="7" style="40" bestFit="1" customWidth="1"/>
    <col min="6161" max="6161" width="18.7109375" style="40" customWidth="1"/>
    <col min="6162" max="6400" width="9.140625" style="40"/>
    <col min="6401" max="6401" width="18.7109375" style="40" customWidth="1"/>
    <col min="6402" max="6402" width="5.5703125" style="40" bestFit="1" customWidth="1"/>
    <col min="6403" max="6403" width="8.7109375" style="40" customWidth="1"/>
    <col min="6404" max="6415" width="6.7109375" style="40" customWidth="1"/>
    <col min="6416" max="6416" width="7" style="40" bestFit="1" customWidth="1"/>
    <col min="6417" max="6417" width="18.7109375" style="40" customWidth="1"/>
    <col min="6418" max="6656" width="9.140625" style="40"/>
    <col min="6657" max="6657" width="18.7109375" style="40" customWidth="1"/>
    <col min="6658" max="6658" width="5.5703125" style="40" bestFit="1" customWidth="1"/>
    <col min="6659" max="6659" width="8.7109375" style="40" customWidth="1"/>
    <col min="6660" max="6671" width="6.7109375" style="40" customWidth="1"/>
    <col min="6672" max="6672" width="7" style="40" bestFit="1" customWidth="1"/>
    <col min="6673" max="6673" width="18.7109375" style="40" customWidth="1"/>
    <col min="6674" max="6912" width="9.140625" style="40"/>
    <col min="6913" max="6913" width="18.7109375" style="40" customWidth="1"/>
    <col min="6914" max="6914" width="5.5703125" style="40" bestFit="1" customWidth="1"/>
    <col min="6915" max="6915" width="8.7109375" style="40" customWidth="1"/>
    <col min="6916" max="6927" width="6.7109375" style="40" customWidth="1"/>
    <col min="6928" max="6928" width="7" style="40" bestFit="1" customWidth="1"/>
    <col min="6929" max="6929" width="18.7109375" style="40" customWidth="1"/>
    <col min="6930" max="7168" width="9.140625" style="40"/>
    <col min="7169" max="7169" width="18.7109375" style="40" customWidth="1"/>
    <col min="7170" max="7170" width="5.5703125" style="40" bestFit="1" customWidth="1"/>
    <col min="7171" max="7171" width="8.7109375" style="40" customWidth="1"/>
    <col min="7172" max="7183" width="6.7109375" style="40" customWidth="1"/>
    <col min="7184" max="7184" width="7" style="40" bestFit="1" customWidth="1"/>
    <col min="7185" max="7185" width="18.7109375" style="40" customWidth="1"/>
    <col min="7186" max="7424" width="9.140625" style="40"/>
    <col min="7425" max="7425" width="18.7109375" style="40" customWidth="1"/>
    <col min="7426" max="7426" width="5.5703125" style="40" bestFit="1" customWidth="1"/>
    <col min="7427" max="7427" width="8.7109375" style="40" customWidth="1"/>
    <col min="7428" max="7439" width="6.7109375" style="40" customWidth="1"/>
    <col min="7440" max="7440" width="7" style="40" bestFit="1" customWidth="1"/>
    <col min="7441" max="7441" width="18.7109375" style="40" customWidth="1"/>
    <col min="7442" max="7680" width="9.140625" style="40"/>
    <col min="7681" max="7681" width="18.7109375" style="40" customWidth="1"/>
    <col min="7682" max="7682" width="5.5703125" style="40" bestFit="1" customWidth="1"/>
    <col min="7683" max="7683" width="8.7109375" style="40" customWidth="1"/>
    <col min="7684" max="7695" width="6.7109375" style="40" customWidth="1"/>
    <col min="7696" max="7696" width="7" style="40" bestFit="1" customWidth="1"/>
    <col min="7697" max="7697" width="18.7109375" style="40" customWidth="1"/>
    <col min="7698" max="7936" width="9.140625" style="40"/>
    <col min="7937" max="7937" width="18.7109375" style="40" customWidth="1"/>
    <col min="7938" max="7938" width="5.5703125" style="40" bestFit="1" customWidth="1"/>
    <col min="7939" max="7939" width="8.7109375" style="40" customWidth="1"/>
    <col min="7940" max="7951" width="6.7109375" style="40" customWidth="1"/>
    <col min="7952" max="7952" width="7" style="40" bestFit="1" customWidth="1"/>
    <col min="7953" max="7953" width="18.7109375" style="40" customWidth="1"/>
    <col min="7954" max="8192" width="9.140625" style="40"/>
    <col min="8193" max="8193" width="18.7109375" style="40" customWidth="1"/>
    <col min="8194" max="8194" width="5.5703125" style="40" bestFit="1" customWidth="1"/>
    <col min="8195" max="8195" width="8.7109375" style="40" customWidth="1"/>
    <col min="8196" max="8207" width="6.7109375" style="40" customWidth="1"/>
    <col min="8208" max="8208" width="7" style="40" bestFit="1" customWidth="1"/>
    <col min="8209" max="8209" width="18.7109375" style="40" customWidth="1"/>
    <col min="8210" max="8448" width="9.140625" style="40"/>
    <col min="8449" max="8449" width="18.7109375" style="40" customWidth="1"/>
    <col min="8450" max="8450" width="5.5703125" style="40" bestFit="1" customWidth="1"/>
    <col min="8451" max="8451" width="8.7109375" style="40" customWidth="1"/>
    <col min="8452" max="8463" width="6.7109375" style="40" customWidth="1"/>
    <col min="8464" max="8464" width="7" style="40" bestFit="1" customWidth="1"/>
    <col min="8465" max="8465" width="18.7109375" style="40" customWidth="1"/>
    <col min="8466" max="8704" width="9.140625" style="40"/>
    <col min="8705" max="8705" width="18.7109375" style="40" customWidth="1"/>
    <col min="8706" max="8706" width="5.5703125" style="40" bestFit="1" customWidth="1"/>
    <col min="8707" max="8707" width="8.7109375" style="40" customWidth="1"/>
    <col min="8708" max="8719" width="6.7109375" style="40" customWidth="1"/>
    <col min="8720" max="8720" width="7" style="40" bestFit="1" customWidth="1"/>
    <col min="8721" max="8721" width="18.7109375" style="40" customWidth="1"/>
    <col min="8722" max="8960" width="9.140625" style="40"/>
    <col min="8961" max="8961" width="18.7109375" style="40" customWidth="1"/>
    <col min="8962" max="8962" width="5.5703125" style="40" bestFit="1" customWidth="1"/>
    <col min="8963" max="8963" width="8.7109375" style="40" customWidth="1"/>
    <col min="8964" max="8975" width="6.7109375" style="40" customWidth="1"/>
    <col min="8976" max="8976" width="7" style="40" bestFit="1" customWidth="1"/>
    <col min="8977" max="8977" width="18.7109375" style="40" customWidth="1"/>
    <col min="8978" max="9216" width="9.140625" style="40"/>
    <col min="9217" max="9217" width="18.7109375" style="40" customWidth="1"/>
    <col min="9218" max="9218" width="5.5703125" style="40" bestFit="1" customWidth="1"/>
    <col min="9219" max="9219" width="8.7109375" style="40" customWidth="1"/>
    <col min="9220" max="9231" width="6.7109375" style="40" customWidth="1"/>
    <col min="9232" max="9232" width="7" style="40" bestFit="1" customWidth="1"/>
    <col min="9233" max="9233" width="18.7109375" style="40" customWidth="1"/>
    <col min="9234" max="9472" width="9.140625" style="40"/>
    <col min="9473" max="9473" width="18.7109375" style="40" customWidth="1"/>
    <col min="9474" max="9474" width="5.5703125" style="40" bestFit="1" customWidth="1"/>
    <col min="9475" max="9475" width="8.7109375" style="40" customWidth="1"/>
    <col min="9476" max="9487" width="6.7109375" style="40" customWidth="1"/>
    <col min="9488" max="9488" width="7" style="40" bestFit="1" customWidth="1"/>
    <col min="9489" max="9489" width="18.7109375" style="40" customWidth="1"/>
    <col min="9490" max="9728" width="9.140625" style="40"/>
    <col min="9729" max="9729" width="18.7109375" style="40" customWidth="1"/>
    <col min="9730" max="9730" width="5.5703125" style="40" bestFit="1" customWidth="1"/>
    <col min="9731" max="9731" width="8.7109375" style="40" customWidth="1"/>
    <col min="9732" max="9743" width="6.7109375" style="40" customWidth="1"/>
    <col min="9744" max="9744" width="7" style="40" bestFit="1" customWidth="1"/>
    <col min="9745" max="9745" width="18.7109375" style="40" customWidth="1"/>
    <col min="9746" max="9984" width="9.140625" style="40"/>
    <col min="9985" max="9985" width="18.7109375" style="40" customWidth="1"/>
    <col min="9986" max="9986" width="5.5703125" style="40" bestFit="1" customWidth="1"/>
    <col min="9987" max="9987" width="8.7109375" style="40" customWidth="1"/>
    <col min="9988" max="9999" width="6.7109375" style="40" customWidth="1"/>
    <col min="10000" max="10000" width="7" style="40" bestFit="1" customWidth="1"/>
    <col min="10001" max="10001" width="18.7109375" style="40" customWidth="1"/>
    <col min="10002" max="10240" width="9.140625" style="40"/>
    <col min="10241" max="10241" width="18.7109375" style="40" customWidth="1"/>
    <col min="10242" max="10242" width="5.5703125" style="40" bestFit="1" customWidth="1"/>
    <col min="10243" max="10243" width="8.7109375" style="40" customWidth="1"/>
    <col min="10244" max="10255" width="6.7109375" style="40" customWidth="1"/>
    <col min="10256" max="10256" width="7" style="40" bestFit="1" customWidth="1"/>
    <col min="10257" max="10257" width="18.7109375" style="40" customWidth="1"/>
    <col min="10258" max="10496" width="9.140625" style="40"/>
    <col min="10497" max="10497" width="18.7109375" style="40" customWidth="1"/>
    <col min="10498" max="10498" width="5.5703125" style="40" bestFit="1" customWidth="1"/>
    <col min="10499" max="10499" width="8.7109375" style="40" customWidth="1"/>
    <col min="10500" max="10511" width="6.7109375" style="40" customWidth="1"/>
    <col min="10512" max="10512" width="7" style="40" bestFit="1" customWidth="1"/>
    <col min="10513" max="10513" width="18.7109375" style="40" customWidth="1"/>
    <col min="10514" max="10752" width="9.140625" style="40"/>
    <col min="10753" max="10753" width="18.7109375" style="40" customWidth="1"/>
    <col min="10754" max="10754" width="5.5703125" style="40" bestFit="1" customWidth="1"/>
    <col min="10755" max="10755" width="8.7109375" style="40" customWidth="1"/>
    <col min="10756" max="10767" width="6.7109375" style="40" customWidth="1"/>
    <col min="10768" max="10768" width="7" style="40" bestFit="1" customWidth="1"/>
    <col min="10769" max="10769" width="18.7109375" style="40" customWidth="1"/>
    <col min="10770" max="11008" width="9.140625" style="40"/>
    <col min="11009" max="11009" width="18.7109375" style="40" customWidth="1"/>
    <col min="11010" max="11010" width="5.5703125" style="40" bestFit="1" customWidth="1"/>
    <col min="11011" max="11011" width="8.7109375" style="40" customWidth="1"/>
    <col min="11012" max="11023" width="6.7109375" style="40" customWidth="1"/>
    <col min="11024" max="11024" width="7" style="40" bestFit="1" customWidth="1"/>
    <col min="11025" max="11025" width="18.7109375" style="40" customWidth="1"/>
    <col min="11026" max="11264" width="9.140625" style="40"/>
    <col min="11265" max="11265" width="18.7109375" style="40" customWidth="1"/>
    <col min="11266" max="11266" width="5.5703125" style="40" bestFit="1" customWidth="1"/>
    <col min="11267" max="11267" width="8.7109375" style="40" customWidth="1"/>
    <col min="11268" max="11279" width="6.7109375" style="40" customWidth="1"/>
    <col min="11280" max="11280" width="7" style="40" bestFit="1" customWidth="1"/>
    <col min="11281" max="11281" width="18.7109375" style="40" customWidth="1"/>
    <col min="11282" max="11520" width="9.140625" style="40"/>
    <col min="11521" max="11521" width="18.7109375" style="40" customWidth="1"/>
    <col min="11522" max="11522" width="5.5703125" style="40" bestFit="1" customWidth="1"/>
    <col min="11523" max="11523" width="8.7109375" style="40" customWidth="1"/>
    <col min="11524" max="11535" width="6.7109375" style="40" customWidth="1"/>
    <col min="11536" max="11536" width="7" style="40" bestFit="1" customWidth="1"/>
    <col min="11537" max="11537" width="18.7109375" style="40" customWidth="1"/>
    <col min="11538" max="11776" width="9.140625" style="40"/>
    <col min="11777" max="11777" width="18.7109375" style="40" customWidth="1"/>
    <col min="11778" max="11778" width="5.5703125" style="40" bestFit="1" customWidth="1"/>
    <col min="11779" max="11779" width="8.7109375" style="40" customWidth="1"/>
    <col min="11780" max="11791" width="6.7109375" style="40" customWidth="1"/>
    <col min="11792" max="11792" width="7" style="40" bestFit="1" customWidth="1"/>
    <col min="11793" max="11793" width="18.7109375" style="40" customWidth="1"/>
    <col min="11794" max="12032" width="9.140625" style="40"/>
    <col min="12033" max="12033" width="18.7109375" style="40" customWidth="1"/>
    <col min="12034" max="12034" width="5.5703125" style="40" bestFit="1" customWidth="1"/>
    <col min="12035" max="12035" width="8.7109375" style="40" customWidth="1"/>
    <col min="12036" max="12047" width="6.7109375" style="40" customWidth="1"/>
    <col min="12048" max="12048" width="7" style="40" bestFit="1" customWidth="1"/>
    <col min="12049" max="12049" width="18.7109375" style="40" customWidth="1"/>
    <col min="12050" max="12288" width="9.140625" style="40"/>
    <col min="12289" max="12289" width="18.7109375" style="40" customWidth="1"/>
    <col min="12290" max="12290" width="5.5703125" style="40" bestFit="1" customWidth="1"/>
    <col min="12291" max="12291" width="8.7109375" style="40" customWidth="1"/>
    <col min="12292" max="12303" width="6.7109375" style="40" customWidth="1"/>
    <col min="12304" max="12304" width="7" style="40" bestFit="1" customWidth="1"/>
    <col min="12305" max="12305" width="18.7109375" style="40" customWidth="1"/>
    <col min="12306" max="12544" width="9.140625" style="40"/>
    <col min="12545" max="12545" width="18.7109375" style="40" customWidth="1"/>
    <col min="12546" max="12546" width="5.5703125" style="40" bestFit="1" customWidth="1"/>
    <col min="12547" max="12547" width="8.7109375" style="40" customWidth="1"/>
    <col min="12548" max="12559" width="6.7109375" style="40" customWidth="1"/>
    <col min="12560" max="12560" width="7" style="40" bestFit="1" customWidth="1"/>
    <col min="12561" max="12561" width="18.7109375" style="40" customWidth="1"/>
    <col min="12562" max="12800" width="9.140625" style="40"/>
    <col min="12801" max="12801" width="18.7109375" style="40" customWidth="1"/>
    <col min="12802" max="12802" width="5.5703125" style="40" bestFit="1" customWidth="1"/>
    <col min="12803" max="12803" width="8.7109375" style="40" customWidth="1"/>
    <col min="12804" max="12815" width="6.7109375" style="40" customWidth="1"/>
    <col min="12816" max="12816" width="7" style="40" bestFit="1" customWidth="1"/>
    <col min="12817" max="12817" width="18.7109375" style="40" customWidth="1"/>
    <col min="12818" max="13056" width="9.140625" style="40"/>
    <col min="13057" max="13057" width="18.7109375" style="40" customWidth="1"/>
    <col min="13058" max="13058" width="5.5703125" style="40" bestFit="1" customWidth="1"/>
    <col min="13059" max="13059" width="8.7109375" style="40" customWidth="1"/>
    <col min="13060" max="13071" width="6.7109375" style="40" customWidth="1"/>
    <col min="13072" max="13072" width="7" style="40" bestFit="1" customWidth="1"/>
    <col min="13073" max="13073" width="18.7109375" style="40" customWidth="1"/>
    <col min="13074" max="13312" width="9.140625" style="40"/>
    <col min="13313" max="13313" width="18.7109375" style="40" customWidth="1"/>
    <col min="13314" max="13314" width="5.5703125" style="40" bestFit="1" customWidth="1"/>
    <col min="13315" max="13315" width="8.7109375" style="40" customWidth="1"/>
    <col min="13316" max="13327" width="6.7109375" style="40" customWidth="1"/>
    <col min="13328" max="13328" width="7" style="40" bestFit="1" customWidth="1"/>
    <col min="13329" max="13329" width="18.7109375" style="40" customWidth="1"/>
    <col min="13330" max="13568" width="9.140625" style="40"/>
    <col min="13569" max="13569" width="18.7109375" style="40" customWidth="1"/>
    <col min="13570" max="13570" width="5.5703125" style="40" bestFit="1" customWidth="1"/>
    <col min="13571" max="13571" width="8.7109375" style="40" customWidth="1"/>
    <col min="13572" max="13583" width="6.7109375" style="40" customWidth="1"/>
    <col min="13584" max="13584" width="7" style="40" bestFit="1" customWidth="1"/>
    <col min="13585" max="13585" width="18.7109375" style="40" customWidth="1"/>
    <col min="13586" max="13824" width="9.140625" style="40"/>
    <col min="13825" max="13825" width="18.7109375" style="40" customWidth="1"/>
    <col min="13826" max="13826" width="5.5703125" style="40" bestFit="1" customWidth="1"/>
    <col min="13827" max="13827" width="8.7109375" style="40" customWidth="1"/>
    <col min="13828" max="13839" width="6.7109375" style="40" customWidth="1"/>
    <col min="13840" max="13840" width="7" style="40" bestFit="1" customWidth="1"/>
    <col min="13841" max="13841" width="18.7109375" style="40" customWidth="1"/>
    <col min="13842" max="14080" width="9.140625" style="40"/>
    <col min="14081" max="14081" width="18.7109375" style="40" customWidth="1"/>
    <col min="14082" max="14082" width="5.5703125" style="40" bestFit="1" customWidth="1"/>
    <col min="14083" max="14083" width="8.7109375" style="40" customWidth="1"/>
    <col min="14084" max="14095" width="6.7109375" style="40" customWidth="1"/>
    <col min="14096" max="14096" width="7" style="40" bestFit="1" customWidth="1"/>
    <col min="14097" max="14097" width="18.7109375" style="40" customWidth="1"/>
    <col min="14098" max="14336" width="9.140625" style="40"/>
    <col min="14337" max="14337" width="18.7109375" style="40" customWidth="1"/>
    <col min="14338" max="14338" width="5.5703125" style="40" bestFit="1" customWidth="1"/>
    <col min="14339" max="14339" width="8.7109375" style="40" customWidth="1"/>
    <col min="14340" max="14351" width="6.7109375" style="40" customWidth="1"/>
    <col min="14352" max="14352" width="7" style="40" bestFit="1" customWidth="1"/>
    <col min="14353" max="14353" width="18.7109375" style="40" customWidth="1"/>
    <col min="14354" max="14592" width="9.140625" style="40"/>
    <col min="14593" max="14593" width="18.7109375" style="40" customWidth="1"/>
    <col min="14594" max="14594" width="5.5703125" style="40" bestFit="1" customWidth="1"/>
    <col min="14595" max="14595" width="8.7109375" style="40" customWidth="1"/>
    <col min="14596" max="14607" width="6.7109375" style="40" customWidth="1"/>
    <col min="14608" max="14608" width="7" style="40" bestFit="1" customWidth="1"/>
    <col min="14609" max="14609" width="18.7109375" style="40" customWidth="1"/>
    <col min="14610" max="14848" width="9.140625" style="40"/>
    <col min="14849" max="14849" width="18.7109375" style="40" customWidth="1"/>
    <col min="14850" max="14850" width="5.5703125" style="40" bestFit="1" customWidth="1"/>
    <col min="14851" max="14851" width="8.7109375" style="40" customWidth="1"/>
    <col min="14852" max="14863" width="6.7109375" style="40" customWidth="1"/>
    <col min="14864" max="14864" width="7" style="40" bestFit="1" customWidth="1"/>
    <col min="14865" max="14865" width="18.7109375" style="40" customWidth="1"/>
    <col min="14866" max="15104" width="9.140625" style="40"/>
    <col min="15105" max="15105" width="18.7109375" style="40" customWidth="1"/>
    <col min="15106" max="15106" width="5.5703125" style="40" bestFit="1" customWidth="1"/>
    <col min="15107" max="15107" width="8.7109375" style="40" customWidth="1"/>
    <col min="15108" max="15119" width="6.7109375" style="40" customWidth="1"/>
    <col min="15120" max="15120" width="7" style="40" bestFit="1" customWidth="1"/>
    <col min="15121" max="15121" width="18.7109375" style="40" customWidth="1"/>
    <col min="15122" max="15360" width="9.140625" style="40"/>
    <col min="15361" max="15361" width="18.7109375" style="40" customWidth="1"/>
    <col min="15362" max="15362" width="5.5703125" style="40" bestFit="1" customWidth="1"/>
    <col min="15363" max="15363" width="8.7109375" style="40" customWidth="1"/>
    <col min="15364" max="15375" width="6.7109375" style="40" customWidth="1"/>
    <col min="15376" max="15376" width="7" style="40" bestFit="1" customWidth="1"/>
    <col min="15377" max="15377" width="18.7109375" style="40" customWidth="1"/>
    <col min="15378" max="15616" width="9.140625" style="40"/>
    <col min="15617" max="15617" width="18.7109375" style="40" customWidth="1"/>
    <col min="15618" max="15618" width="5.5703125" style="40" bestFit="1" customWidth="1"/>
    <col min="15619" max="15619" width="8.7109375" style="40" customWidth="1"/>
    <col min="15620" max="15631" width="6.7109375" style="40" customWidth="1"/>
    <col min="15632" max="15632" width="7" style="40" bestFit="1" customWidth="1"/>
    <col min="15633" max="15633" width="18.7109375" style="40" customWidth="1"/>
    <col min="15634" max="15872" width="9.140625" style="40"/>
    <col min="15873" max="15873" width="18.7109375" style="40" customWidth="1"/>
    <col min="15874" max="15874" width="5.5703125" style="40" bestFit="1" customWidth="1"/>
    <col min="15875" max="15875" width="8.7109375" style="40" customWidth="1"/>
    <col min="15876" max="15887" width="6.7109375" style="40" customWidth="1"/>
    <col min="15888" max="15888" width="7" style="40" bestFit="1" customWidth="1"/>
    <col min="15889" max="15889" width="18.7109375" style="40" customWidth="1"/>
    <col min="15890" max="16128" width="9.140625" style="40"/>
    <col min="16129" max="16129" width="18.7109375" style="40" customWidth="1"/>
    <col min="16130" max="16130" width="5.5703125" style="40" bestFit="1" customWidth="1"/>
    <col min="16131" max="16131" width="8.7109375" style="40" customWidth="1"/>
    <col min="16132" max="16143" width="6.7109375" style="40" customWidth="1"/>
    <col min="16144" max="16144" width="7" style="40" bestFit="1" customWidth="1"/>
    <col min="16145" max="16145" width="18.7109375" style="40" customWidth="1"/>
    <col min="16146" max="16384" width="9.140625" style="40"/>
  </cols>
  <sheetData>
    <row r="1" spans="1:17" s="265" customFormat="1" ht="20.25" x14ac:dyDescent="0.3">
      <c r="A1" s="1178" t="s">
        <v>984</v>
      </c>
      <c r="B1" s="1178"/>
      <c r="C1" s="1178"/>
      <c r="D1" s="1178"/>
      <c r="E1" s="1178"/>
      <c r="F1" s="1178"/>
      <c r="G1" s="1178"/>
      <c r="H1" s="1178"/>
      <c r="I1" s="1178"/>
      <c r="J1" s="1178"/>
      <c r="K1" s="1178"/>
      <c r="L1" s="1178"/>
      <c r="M1" s="1178"/>
      <c r="N1" s="1178"/>
      <c r="O1" s="1178"/>
      <c r="P1" s="1178"/>
      <c r="Q1" s="1178"/>
    </row>
    <row r="2" spans="1:17" s="264" customFormat="1" ht="15.75" x14ac:dyDescent="0.25">
      <c r="A2" s="1179" t="s">
        <v>725</v>
      </c>
      <c r="B2" s="1179"/>
      <c r="C2" s="1179"/>
      <c r="D2" s="1179"/>
      <c r="E2" s="1179"/>
      <c r="F2" s="1179"/>
      <c r="G2" s="1179"/>
      <c r="H2" s="1179"/>
      <c r="I2" s="1179"/>
      <c r="J2" s="1179"/>
      <c r="K2" s="1179"/>
      <c r="L2" s="1179"/>
      <c r="M2" s="1179"/>
      <c r="N2" s="1179"/>
      <c r="O2" s="1179"/>
      <c r="P2" s="1179"/>
      <c r="Q2" s="1179"/>
    </row>
    <row r="3" spans="1:17" s="264" customFormat="1" ht="15.75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  <c r="K3" s="1179"/>
      <c r="L3" s="1179"/>
      <c r="M3" s="1179"/>
      <c r="N3" s="1179"/>
      <c r="O3" s="1179"/>
      <c r="P3" s="1179"/>
      <c r="Q3" s="1179"/>
    </row>
    <row r="4" spans="1:17" s="264" customFormat="1" ht="15.75" x14ac:dyDescent="0.25">
      <c r="A4" s="1179" t="s">
        <v>534</v>
      </c>
      <c r="B4" s="1179"/>
      <c r="C4" s="1179"/>
      <c r="D4" s="1179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</row>
    <row r="5" spans="1:17" ht="15.75" x14ac:dyDescent="0.3">
      <c r="A5" s="806" t="s">
        <v>249</v>
      </c>
      <c r="B5" s="824"/>
      <c r="C5" s="825"/>
      <c r="D5" s="810"/>
      <c r="E5" s="810"/>
      <c r="F5" s="810"/>
      <c r="G5" s="810"/>
      <c r="H5" s="407"/>
      <c r="I5" s="825"/>
      <c r="J5" s="810"/>
      <c r="K5" s="810"/>
      <c r="L5" s="810"/>
      <c r="M5" s="810"/>
      <c r="N5" s="810"/>
      <c r="O5" s="810"/>
      <c r="P5" s="824"/>
      <c r="Q5" s="826" t="s">
        <v>250</v>
      </c>
    </row>
    <row r="6" spans="1:17" ht="45" customHeight="1" x14ac:dyDescent="0.2">
      <c r="A6" s="106" t="s">
        <v>133</v>
      </c>
      <c r="B6" s="106" t="s">
        <v>727</v>
      </c>
      <c r="C6" s="258" t="s">
        <v>673</v>
      </c>
      <c r="D6" s="100" t="s">
        <v>532</v>
      </c>
      <c r="E6" s="100" t="s">
        <v>531</v>
      </c>
      <c r="F6" s="100" t="s">
        <v>530</v>
      </c>
      <c r="G6" s="100" t="s">
        <v>529</v>
      </c>
      <c r="H6" s="100" t="s">
        <v>528</v>
      </c>
      <c r="I6" s="100" t="s">
        <v>527</v>
      </c>
      <c r="J6" s="100" t="s">
        <v>526</v>
      </c>
      <c r="K6" s="100" t="s">
        <v>525</v>
      </c>
      <c r="L6" s="100" t="s">
        <v>524</v>
      </c>
      <c r="M6" s="100" t="s">
        <v>523</v>
      </c>
      <c r="N6" s="100" t="s">
        <v>522</v>
      </c>
      <c r="O6" s="100" t="s">
        <v>521</v>
      </c>
      <c r="P6" s="100" t="s">
        <v>726</v>
      </c>
      <c r="Q6" s="100" t="s">
        <v>243</v>
      </c>
    </row>
    <row r="7" spans="1:17" ht="13.5" customHeight="1" thickBot="1" x14ac:dyDescent="0.25">
      <c r="A7" s="1180" t="s">
        <v>53</v>
      </c>
      <c r="B7" s="356" t="s">
        <v>244</v>
      </c>
      <c r="C7" s="525">
        <f>SUM(D7:O7)</f>
        <v>4854</v>
      </c>
      <c r="D7" s="526">
        <v>454</v>
      </c>
      <c r="E7" s="526">
        <v>431</v>
      </c>
      <c r="F7" s="526">
        <v>390</v>
      </c>
      <c r="G7" s="526">
        <v>407</v>
      </c>
      <c r="H7" s="526">
        <v>392</v>
      </c>
      <c r="I7" s="526">
        <v>403</v>
      </c>
      <c r="J7" s="526">
        <v>407</v>
      </c>
      <c r="K7" s="526">
        <v>375</v>
      </c>
      <c r="L7" s="526">
        <v>366</v>
      </c>
      <c r="M7" s="526">
        <v>413</v>
      </c>
      <c r="N7" s="526">
        <v>403</v>
      </c>
      <c r="O7" s="526">
        <v>413</v>
      </c>
      <c r="P7" s="107" t="s">
        <v>245</v>
      </c>
      <c r="Q7" s="1181" t="s">
        <v>54</v>
      </c>
    </row>
    <row r="8" spans="1:17" ht="13.5" customHeight="1" thickTop="1" thickBot="1" x14ac:dyDescent="0.25">
      <c r="A8" s="1172"/>
      <c r="B8" s="357" t="s">
        <v>246</v>
      </c>
      <c r="C8" s="527">
        <f t="shared" ref="C8:C33" si="0">SUM(D8:O8)</f>
        <v>4739</v>
      </c>
      <c r="D8" s="528">
        <v>358</v>
      </c>
      <c r="E8" s="528">
        <v>413</v>
      </c>
      <c r="F8" s="528">
        <v>448</v>
      </c>
      <c r="G8" s="528">
        <v>441</v>
      </c>
      <c r="H8" s="528">
        <v>392</v>
      </c>
      <c r="I8" s="528">
        <v>381</v>
      </c>
      <c r="J8" s="528">
        <v>366</v>
      </c>
      <c r="K8" s="528">
        <v>368</v>
      </c>
      <c r="L8" s="528">
        <v>326</v>
      </c>
      <c r="M8" s="528">
        <v>439</v>
      </c>
      <c r="N8" s="528">
        <v>386</v>
      </c>
      <c r="O8" s="528">
        <v>421</v>
      </c>
      <c r="P8" s="108" t="s">
        <v>771</v>
      </c>
      <c r="Q8" s="1173"/>
    </row>
    <row r="9" spans="1:17" s="37" customFormat="1" ht="13.5" customHeight="1" thickTop="1" thickBot="1" x14ac:dyDescent="0.25">
      <c r="A9" s="1172"/>
      <c r="B9" s="357" t="s">
        <v>247</v>
      </c>
      <c r="C9" s="527">
        <f t="shared" si="0"/>
        <v>9593</v>
      </c>
      <c r="D9" s="527">
        <f t="shared" ref="D9:O9" si="1">SUM(D7:D8)</f>
        <v>812</v>
      </c>
      <c r="E9" s="527">
        <f t="shared" si="1"/>
        <v>844</v>
      </c>
      <c r="F9" s="527">
        <f t="shared" si="1"/>
        <v>838</v>
      </c>
      <c r="G9" s="527">
        <f t="shared" si="1"/>
        <v>848</v>
      </c>
      <c r="H9" s="527">
        <f t="shared" si="1"/>
        <v>784</v>
      </c>
      <c r="I9" s="527">
        <f t="shared" si="1"/>
        <v>784</v>
      </c>
      <c r="J9" s="527">
        <f t="shared" si="1"/>
        <v>773</v>
      </c>
      <c r="K9" s="527">
        <f t="shared" si="1"/>
        <v>743</v>
      </c>
      <c r="L9" s="527">
        <f t="shared" si="1"/>
        <v>692</v>
      </c>
      <c r="M9" s="527">
        <f t="shared" si="1"/>
        <v>852</v>
      </c>
      <c r="N9" s="527">
        <f t="shared" si="1"/>
        <v>789</v>
      </c>
      <c r="O9" s="527">
        <f t="shared" si="1"/>
        <v>834</v>
      </c>
      <c r="P9" s="108" t="s">
        <v>248</v>
      </c>
      <c r="Q9" s="1173"/>
    </row>
    <row r="10" spans="1:17" ht="13.5" customHeight="1" thickTop="1" thickBot="1" x14ac:dyDescent="0.25">
      <c r="A10" s="1170" t="s">
        <v>55</v>
      </c>
      <c r="B10" s="358" t="s">
        <v>244</v>
      </c>
      <c r="C10" s="529">
        <f t="shared" si="0"/>
        <v>2603</v>
      </c>
      <c r="D10" s="537">
        <v>230</v>
      </c>
      <c r="E10" s="537">
        <v>231</v>
      </c>
      <c r="F10" s="537">
        <v>247</v>
      </c>
      <c r="G10" s="537">
        <v>242</v>
      </c>
      <c r="H10" s="537">
        <v>256</v>
      </c>
      <c r="I10" s="537">
        <v>226</v>
      </c>
      <c r="J10" s="537">
        <v>201</v>
      </c>
      <c r="K10" s="537">
        <v>249</v>
      </c>
      <c r="L10" s="537">
        <v>194</v>
      </c>
      <c r="M10" s="537">
        <v>199</v>
      </c>
      <c r="N10" s="537">
        <v>147</v>
      </c>
      <c r="O10" s="537">
        <v>181</v>
      </c>
      <c r="P10" s="109" t="s">
        <v>245</v>
      </c>
      <c r="Q10" s="1171" t="s">
        <v>56</v>
      </c>
    </row>
    <row r="11" spans="1:17" ht="13.5" customHeight="1" thickTop="1" thickBot="1" x14ac:dyDescent="0.25">
      <c r="A11" s="1170"/>
      <c r="B11" s="358" t="s">
        <v>246</v>
      </c>
      <c r="C11" s="529">
        <f t="shared" si="0"/>
        <v>2517</v>
      </c>
      <c r="D11" s="530">
        <v>216</v>
      </c>
      <c r="E11" s="530">
        <v>226</v>
      </c>
      <c r="F11" s="530">
        <v>233</v>
      </c>
      <c r="G11" s="530">
        <v>219</v>
      </c>
      <c r="H11" s="530">
        <v>216</v>
      </c>
      <c r="I11" s="530">
        <v>216</v>
      </c>
      <c r="J11" s="530">
        <v>235</v>
      </c>
      <c r="K11" s="530">
        <v>246</v>
      </c>
      <c r="L11" s="530">
        <v>210</v>
      </c>
      <c r="M11" s="530">
        <v>174</v>
      </c>
      <c r="N11" s="530">
        <v>140</v>
      </c>
      <c r="O11" s="530">
        <v>186</v>
      </c>
      <c r="P11" s="109" t="s">
        <v>771</v>
      </c>
      <c r="Q11" s="1171"/>
    </row>
    <row r="12" spans="1:17" s="37" customFormat="1" ht="13.5" customHeight="1" thickTop="1" thickBot="1" x14ac:dyDescent="0.25">
      <c r="A12" s="1170"/>
      <c r="B12" s="358" t="s">
        <v>247</v>
      </c>
      <c r="C12" s="529">
        <f t="shared" si="0"/>
        <v>5120</v>
      </c>
      <c r="D12" s="529">
        <f t="shared" ref="D12:O12" si="2">SUM(D10:D11)</f>
        <v>446</v>
      </c>
      <c r="E12" s="529">
        <f t="shared" si="2"/>
        <v>457</v>
      </c>
      <c r="F12" s="529">
        <f t="shared" si="2"/>
        <v>480</v>
      </c>
      <c r="G12" s="529">
        <f t="shared" si="2"/>
        <v>461</v>
      </c>
      <c r="H12" s="529">
        <f t="shared" si="2"/>
        <v>472</v>
      </c>
      <c r="I12" s="529">
        <f t="shared" si="2"/>
        <v>442</v>
      </c>
      <c r="J12" s="529">
        <f t="shared" si="2"/>
        <v>436</v>
      </c>
      <c r="K12" s="529">
        <f t="shared" si="2"/>
        <v>495</v>
      </c>
      <c r="L12" s="529">
        <f t="shared" si="2"/>
        <v>404</v>
      </c>
      <c r="M12" s="529">
        <f t="shared" si="2"/>
        <v>373</v>
      </c>
      <c r="N12" s="529">
        <f t="shared" si="2"/>
        <v>287</v>
      </c>
      <c r="O12" s="529">
        <f t="shared" si="2"/>
        <v>367</v>
      </c>
      <c r="P12" s="109" t="s">
        <v>248</v>
      </c>
      <c r="Q12" s="1171"/>
    </row>
    <row r="13" spans="1:17" ht="13.5" customHeight="1" thickTop="1" thickBot="1" x14ac:dyDescent="0.25">
      <c r="A13" s="1172" t="s">
        <v>57</v>
      </c>
      <c r="B13" s="357" t="s">
        <v>244</v>
      </c>
      <c r="C13" s="527">
        <f t="shared" si="0"/>
        <v>883</v>
      </c>
      <c r="D13" s="526">
        <v>73</v>
      </c>
      <c r="E13" s="526">
        <v>77</v>
      </c>
      <c r="F13" s="526">
        <v>82</v>
      </c>
      <c r="G13" s="526">
        <v>58</v>
      </c>
      <c r="H13" s="526">
        <v>88</v>
      </c>
      <c r="I13" s="526">
        <v>62</v>
      </c>
      <c r="J13" s="526">
        <v>83</v>
      </c>
      <c r="K13" s="526">
        <v>90</v>
      </c>
      <c r="L13" s="526">
        <v>68</v>
      </c>
      <c r="M13" s="526">
        <v>56</v>
      </c>
      <c r="N13" s="526">
        <v>63</v>
      </c>
      <c r="O13" s="526">
        <v>83</v>
      </c>
      <c r="P13" s="108" t="s">
        <v>245</v>
      </c>
      <c r="Q13" s="1173" t="s">
        <v>58</v>
      </c>
    </row>
    <row r="14" spans="1:17" ht="13.5" customHeight="1" thickTop="1" thickBot="1" x14ac:dyDescent="0.25">
      <c r="A14" s="1172"/>
      <c r="B14" s="357" t="s">
        <v>246</v>
      </c>
      <c r="C14" s="527">
        <f t="shared" si="0"/>
        <v>823</v>
      </c>
      <c r="D14" s="528">
        <v>89</v>
      </c>
      <c r="E14" s="528">
        <v>64</v>
      </c>
      <c r="F14" s="528">
        <v>77</v>
      </c>
      <c r="G14" s="528">
        <v>84</v>
      </c>
      <c r="H14" s="528">
        <v>70</v>
      </c>
      <c r="I14" s="528">
        <v>78</v>
      </c>
      <c r="J14" s="528">
        <v>61</v>
      </c>
      <c r="K14" s="528">
        <v>67</v>
      </c>
      <c r="L14" s="528">
        <v>65</v>
      </c>
      <c r="M14" s="528">
        <v>53</v>
      </c>
      <c r="N14" s="528">
        <v>46</v>
      </c>
      <c r="O14" s="528">
        <v>69</v>
      </c>
      <c r="P14" s="108" t="s">
        <v>771</v>
      </c>
      <c r="Q14" s="1173"/>
    </row>
    <row r="15" spans="1:17" s="37" customFormat="1" ht="13.5" customHeight="1" thickTop="1" thickBot="1" x14ac:dyDescent="0.25">
      <c r="A15" s="1172"/>
      <c r="B15" s="357" t="s">
        <v>247</v>
      </c>
      <c r="C15" s="527">
        <f t="shared" si="0"/>
        <v>1706</v>
      </c>
      <c r="D15" s="527">
        <f t="shared" ref="D15:O15" si="3">SUM(D13:D14)</f>
        <v>162</v>
      </c>
      <c r="E15" s="527">
        <f t="shared" si="3"/>
        <v>141</v>
      </c>
      <c r="F15" s="527">
        <f t="shared" si="3"/>
        <v>159</v>
      </c>
      <c r="G15" s="527">
        <f t="shared" si="3"/>
        <v>142</v>
      </c>
      <c r="H15" s="527">
        <f t="shared" si="3"/>
        <v>158</v>
      </c>
      <c r="I15" s="527">
        <f t="shared" si="3"/>
        <v>140</v>
      </c>
      <c r="J15" s="527">
        <f t="shared" si="3"/>
        <v>144</v>
      </c>
      <c r="K15" s="527">
        <f t="shared" si="3"/>
        <v>157</v>
      </c>
      <c r="L15" s="527">
        <f t="shared" si="3"/>
        <v>133</v>
      </c>
      <c r="M15" s="527">
        <f t="shared" si="3"/>
        <v>109</v>
      </c>
      <c r="N15" s="527">
        <f t="shared" si="3"/>
        <v>109</v>
      </c>
      <c r="O15" s="527">
        <f t="shared" si="3"/>
        <v>152</v>
      </c>
      <c r="P15" s="108" t="s">
        <v>248</v>
      </c>
      <c r="Q15" s="1173"/>
    </row>
    <row r="16" spans="1:17" ht="13.5" customHeight="1" thickTop="1" thickBot="1" x14ac:dyDescent="0.25">
      <c r="A16" s="1170" t="s">
        <v>59</v>
      </c>
      <c r="B16" s="358" t="s">
        <v>244</v>
      </c>
      <c r="C16" s="529">
        <f t="shared" si="0"/>
        <v>246</v>
      </c>
      <c r="D16" s="537">
        <v>17</v>
      </c>
      <c r="E16" s="537">
        <v>16</v>
      </c>
      <c r="F16" s="537">
        <v>25</v>
      </c>
      <c r="G16" s="537">
        <v>22</v>
      </c>
      <c r="H16" s="537">
        <v>23</v>
      </c>
      <c r="I16" s="537">
        <v>23</v>
      </c>
      <c r="J16" s="537">
        <v>28</v>
      </c>
      <c r="K16" s="537">
        <v>25</v>
      </c>
      <c r="L16" s="537">
        <v>23</v>
      </c>
      <c r="M16" s="537">
        <v>19</v>
      </c>
      <c r="N16" s="537">
        <v>12</v>
      </c>
      <c r="O16" s="537">
        <v>13</v>
      </c>
      <c r="P16" s="109" t="s">
        <v>245</v>
      </c>
      <c r="Q16" s="1171" t="s">
        <v>60</v>
      </c>
    </row>
    <row r="17" spans="1:17" ht="13.5" customHeight="1" thickTop="1" thickBot="1" x14ac:dyDescent="0.25">
      <c r="A17" s="1170"/>
      <c r="B17" s="358" t="s">
        <v>246</v>
      </c>
      <c r="C17" s="529">
        <f t="shared" si="0"/>
        <v>247</v>
      </c>
      <c r="D17" s="530">
        <v>26</v>
      </c>
      <c r="E17" s="530">
        <v>19</v>
      </c>
      <c r="F17" s="530">
        <v>25</v>
      </c>
      <c r="G17" s="530">
        <v>19</v>
      </c>
      <c r="H17" s="530">
        <v>24</v>
      </c>
      <c r="I17" s="530">
        <v>25</v>
      </c>
      <c r="J17" s="530">
        <v>27</v>
      </c>
      <c r="K17" s="530">
        <v>23</v>
      </c>
      <c r="L17" s="530">
        <v>18</v>
      </c>
      <c r="M17" s="530">
        <v>20</v>
      </c>
      <c r="N17" s="530">
        <v>10</v>
      </c>
      <c r="O17" s="530">
        <v>11</v>
      </c>
      <c r="P17" s="109" t="s">
        <v>771</v>
      </c>
      <c r="Q17" s="1171"/>
    </row>
    <row r="18" spans="1:17" s="37" customFormat="1" ht="13.5" customHeight="1" thickTop="1" thickBot="1" x14ac:dyDescent="0.25">
      <c r="A18" s="1170"/>
      <c r="B18" s="358" t="s">
        <v>247</v>
      </c>
      <c r="C18" s="529">
        <f t="shared" si="0"/>
        <v>493</v>
      </c>
      <c r="D18" s="529">
        <f t="shared" ref="D18:O18" si="4">SUM(D16:D17)</f>
        <v>43</v>
      </c>
      <c r="E18" s="529">
        <f t="shared" si="4"/>
        <v>35</v>
      </c>
      <c r="F18" s="529">
        <f t="shared" si="4"/>
        <v>50</v>
      </c>
      <c r="G18" s="529">
        <f t="shared" si="4"/>
        <v>41</v>
      </c>
      <c r="H18" s="529">
        <f t="shared" si="4"/>
        <v>47</v>
      </c>
      <c r="I18" s="529">
        <f t="shared" si="4"/>
        <v>48</v>
      </c>
      <c r="J18" s="529">
        <f t="shared" si="4"/>
        <v>55</v>
      </c>
      <c r="K18" s="529">
        <f t="shared" si="4"/>
        <v>48</v>
      </c>
      <c r="L18" s="529">
        <f t="shared" si="4"/>
        <v>41</v>
      </c>
      <c r="M18" s="529">
        <f t="shared" si="4"/>
        <v>39</v>
      </c>
      <c r="N18" s="529">
        <f t="shared" si="4"/>
        <v>22</v>
      </c>
      <c r="O18" s="529">
        <f t="shared" si="4"/>
        <v>24</v>
      </c>
      <c r="P18" s="109" t="s">
        <v>248</v>
      </c>
      <c r="Q18" s="1171"/>
    </row>
    <row r="19" spans="1:17" ht="13.5" customHeight="1" thickTop="1" thickBot="1" x14ac:dyDescent="0.25">
      <c r="A19" s="1172" t="s">
        <v>61</v>
      </c>
      <c r="B19" s="357" t="s">
        <v>244</v>
      </c>
      <c r="C19" s="527">
        <f t="shared" si="0"/>
        <v>271</v>
      </c>
      <c r="D19" s="526">
        <v>31</v>
      </c>
      <c r="E19" s="526">
        <v>17</v>
      </c>
      <c r="F19" s="526">
        <v>19</v>
      </c>
      <c r="G19" s="526">
        <v>15</v>
      </c>
      <c r="H19" s="526">
        <v>18</v>
      </c>
      <c r="I19" s="526">
        <v>24</v>
      </c>
      <c r="J19" s="526">
        <v>27</v>
      </c>
      <c r="K19" s="526">
        <v>29</v>
      </c>
      <c r="L19" s="526">
        <v>21</v>
      </c>
      <c r="M19" s="526">
        <v>25</v>
      </c>
      <c r="N19" s="526">
        <v>20</v>
      </c>
      <c r="O19" s="526">
        <v>25</v>
      </c>
      <c r="P19" s="108" t="s">
        <v>245</v>
      </c>
      <c r="Q19" s="1173" t="s">
        <v>62</v>
      </c>
    </row>
    <row r="20" spans="1:17" ht="13.5" customHeight="1" thickTop="1" thickBot="1" x14ac:dyDescent="0.25">
      <c r="A20" s="1172"/>
      <c r="B20" s="357" t="s">
        <v>246</v>
      </c>
      <c r="C20" s="527">
        <f t="shared" si="0"/>
        <v>259</v>
      </c>
      <c r="D20" s="528">
        <v>21</v>
      </c>
      <c r="E20" s="528">
        <v>21</v>
      </c>
      <c r="F20" s="528">
        <v>15</v>
      </c>
      <c r="G20" s="528">
        <v>21</v>
      </c>
      <c r="H20" s="528">
        <v>21</v>
      </c>
      <c r="I20" s="528">
        <v>20</v>
      </c>
      <c r="J20" s="528">
        <v>33</v>
      </c>
      <c r="K20" s="528">
        <v>24</v>
      </c>
      <c r="L20" s="528">
        <v>19</v>
      </c>
      <c r="M20" s="528">
        <v>25</v>
      </c>
      <c r="N20" s="528">
        <v>17</v>
      </c>
      <c r="O20" s="528">
        <v>22</v>
      </c>
      <c r="P20" s="108" t="s">
        <v>771</v>
      </c>
      <c r="Q20" s="1173"/>
    </row>
    <row r="21" spans="1:17" s="37" customFormat="1" ht="13.5" customHeight="1" thickTop="1" thickBot="1" x14ac:dyDescent="0.25">
      <c r="A21" s="1172"/>
      <c r="B21" s="357" t="s">
        <v>247</v>
      </c>
      <c r="C21" s="527">
        <f t="shared" si="0"/>
        <v>530</v>
      </c>
      <c r="D21" s="527">
        <f t="shared" ref="D21:O21" si="5">SUM(D19:D20)</f>
        <v>52</v>
      </c>
      <c r="E21" s="527">
        <f t="shared" si="5"/>
        <v>38</v>
      </c>
      <c r="F21" s="527">
        <f t="shared" si="5"/>
        <v>34</v>
      </c>
      <c r="G21" s="527">
        <f t="shared" si="5"/>
        <v>36</v>
      </c>
      <c r="H21" s="527">
        <f t="shared" si="5"/>
        <v>39</v>
      </c>
      <c r="I21" s="527">
        <f t="shared" si="5"/>
        <v>44</v>
      </c>
      <c r="J21" s="527">
        <f t="shared" si="5"/>
        <v>60</v>
      </c>
      <c r="K21" s="527">
        <f t="shared" si="5"/>
        <v>53</v>
      </c>
      <c r="L21" s="527">
        <f t="shared" si="5"/>
        <v>40</v>
      </c>
      <c r="M21" s="527">
        <f t="shared" si="5"/>
        <v>50</v>
      </c>
      <c r="N21" s="527">
        <f t="shared" si="5"/>
        <v>37</v>
      </c>
      <c r="O21" s="527">
        <f t="shared" si="5"/>
        <v>47</v>
      </c>
      <c r="P21" s="108" t="s">
        <v>248</v>
      </c>
      <c r="Q21" s="1173"/>
    </row>
    <row r="22" spans="1:17" s="37" customFormat="1" ht="13.5" customHeight="1" thickTop="1" thickBot="1" x14ac:dyDescent="0.25">
      <c r="A22" s="1170" t="s">
        <v>63</v>
      </c>
      <c r="B22" s="358" t="s">
        <v>244</v>
      </c>
      <c r="C22" s="529">
        <f t="shared" si="0"/>
        <v>23</v>
      </c>
      <c r="D22" s="537">
        <v>4</v>
      </c>
      <c r="E22" s="537">
        <v>4</v>
      </c>
      <c r="F22" s="537">
        <v>6</v>
      </c>
      <c r="G22" s="537">
        <v>1</v>
      </c>
      <c r="H22" s="537">
        <v>0</v>
      </c>
      <c r="I22" s="537">
        <v>1</v>
      </c>
      <c r="J22" s="537">
        <v>0</v>
      </c>
      <c r="K22" s="537">
        <v>2</v>
      </c>
      <c r="L22" s="537">
        <v>1</v>
      </c>
      <c r="M22" s="537">
        <v>1</v>
      </c>
      <c r="N22" s="537">
        <v>2</v>
      </c>
      <c r="O22" s="537">
        <v>1</v>
      </c>
      <c r="P22" s="109" t="s">
        <v>245</v>
      </c>
      <c r="Q22" s="1171" t="s">
        <v>64</v>
      </c>
    </row>
    <row r="23" spans="1:17" s="37" customFormat="1" ht="13.5" customHeight="1" thickTop="1" thickBot="1" x14ac:dyDescent="0.25">
      <c r="A23" s="1170"/>
      <c r="B23" s="358" t="s">
        <v>246</v>
      </c>
      <c r="C23" s="529">
        <f t="shared" si="0"/>
        <v>24</v>
      </c>
      <c r="D23" s="530">
        <v>4</v>
      </c>
      <c r="E23" s="530">
        <v>1</v>
      </c>
      <c r="F23" s="530">
        <v>2</v>
      </c>
      <c r="G23" s="530">
        <v>3</v>
      </c>
      <c r="H23" s="530">
        <v>1</v>
      </c>
      <c r="I23" s="530">
        <v>2</v>
      </c>
      <c r="J23" s="530">
        <v>2</v>
      </c>
      <c r="K23" s="530">
        <v>1</v>
      </c>
      <c r="L23" s="530">
        <v>3</v>
      </c>
      <c r="M23" s="530">
        <v>1</v>
      </c>
      <c r="N23" s="530">
        <v>1</v>
      </c>
      <c r="O23" s="530">
        <v>3</v>
      </c>
      <c r="P23" s="109" t="s">
        <v>771</v>
      </c>
      <c r="Q23" s="1171"/>
    </row>
    <row r="24" spans="1:17" s="37" customFormat="1" ht="13.5" customHeight="1" thickTop="1" thickBot="1" x14ac:dyDescent="0.25">
      <c r="A24" s="1170"/>
      <c r="B24" s="358" t="s">
        <v>247</v>
      </c>
      <c r="C24" s="529">
        <f t="shared" si="0"/>
        <v>47</v>
      </c>
      <c r="D24" s="529">
        <f t="shared" ref="D24:O24" si="6">SUM(D22:D23)</f>
        <v>8</v>
      </c>
      <c r="E24" s="529">
        <f t="shared" si="6"/>
        <v>5</v>
      </c>
      <c r="F24" s="529">
        <f t="shared" si="6"/>
        <v>8</v>
      </c>
      <c r="G24" s="529">
        <f t="shared" si="6"/>
        <v>4</v>
      </c>
      <c r="H24" s="529">
        <f t="shared" si="6"/>
        <v>1</v>
      </c>
      <c r="I24" s="529">
        <f t="shared" si="6"/>
        <v>3</v>
      </c>
      <c r="J24" s="529">
        <f t="shared" si="6"/>
        <v>2</v>
      </c>
      <c r="K24" s="529">
        <f t="shared" si="6"/>
        <v>3</v>
      </c>
      <c r="L24" s="529">
        <f t="shared" si="6"/>
        <v>4</v>
      </c>
      <c r="M24" s="529">
        <f t="shared" si="6"/>
        <v>2</v>
      </c>
      <c r="N24" s="529">
        <f t="shared" si="6"/>
        <v>3</v>
      </c>
      <c r="O24" s="529">
        <f t="shared" si="6"/>
        <v>4</v>
      </c>
      <c r="P24" s="109" t="s">
        <v>248</v>
      </c>
      <c r="Q24" s="1171"/>
    </row>
    <row r="25" spans="1:17" ht="13.5" customHeight="1" thickTop="1" thickBot="1" x14ac:dyDescent="0.25">
      <c r="A25" s="1172" t="s">
        <v>985</v>
      </c>
      <c r="B25" s="357" t="s">
        <v>244</v>
      </c>
      <c r="C25" s="527">
        <f t="shared" si="0"/>
        <v>0</v>
      </c>
      <c r="D25" s="526">
        <v>0</v>
      </c>
      <c r="E25" s="526">
        <v>0</v>
      </c>
      <c r="F25" s="526">
        <v>0</v>
      </c>
      <c r="G25" s="526">
        <v>0</v>
      </c>
      <c r="H25" s="526">
        <v>0</v>
      </c>
      <c r="I25" s="526">
        <v>0</v>
      </c>
      <c r="J25" s="526">
        <v>0</v>
      </c>
      <c r="K25" s="526">
        <v>0</v>
      </c>
      <c r="L25" s="526">
        <v>0</v>
      </c>
      <c r="M25" s="526">
        <v>0</v>
      </c>
      <c r="N25" s="526">
        <v>0</v>
      </c>
      <c r="O25" s="526">
        <v>0</v>
      </c>
      <c r="P25" s="108" t="s">
        <v>245</v>
      </c>
      <c r="Q25" s="1173" t="s">
        <v>65</v>
      </c>
    </row>
    <row r="26" spans="1:17" ht="13.5" customHeight="1" thickTop="1" thickBot="1" x14ac:dyDescent="0.25">
      <c r="A26" s="1172"/>
      <c r="B26" s="357" t="s">
        <v>246</v>
      </c>
      <c r="C26" s="527">
        <f t="shared" si="0"/>
        <v>0</v>
      </c>
      <c r="D26" s="528">
        <v>0</v>
      </c>
      <c r="E26" s="528">
        <v>0</v>
      </c>
      <c r="F26" s="528">
        <v>0</v>
      </c>
      <c r="G26" s="528">
        <v>0</v>
      </c>
      <c r="H26" s="528">
        <v>0</v>
      </c>
      <c r="I26" s="528">
        <v>0</v>
      </c>
      <c r="J26" s="528">
        <v>0</v>
      </c>
      <c r="K26" s="528">
        <v>0</v>
      </c>
      <c r="L26" s="528">
        <v>0</v>
      </c>
      <c r="M26" s="528">
        <v>0</v>
      </c>
      <c r="N26" s="528">
        <v>0</v>
      </c>
      <c r="O26" s="528">
        <v>0</v>
      </c>
      <c r="P26" s="108" t="s">
        <v>771</v>
      </c>
      <c r="Q26" s="1173"/>
    </row>
    <row r="27" spans="1:17" s="37" customFormat="1" ht="13.5" customHeight="1" thickTop="1" thickBot="1" x14ac:dyDescent="0.25">
      <c r="A27" s="1176"/>
      <c r="B27" s="359" t="s">
        <v>247</v>
      </c>
      <c r="C27" s="531">
        <f t="shared" si="0"/>
        <v>0</v>
      </c>
      <c r="D27" s="531">
        <f t="shared" ref="D27:O27" si="7">SUM(D25:D26)</f>
        <v>0</v>
      </c>
      <c r="E27" s="531">
        <f t="shared" si="7"/>
        <v>0</v>
      </c>
      <c r="F27" s="531">
        <f t="shared" si="7"/>
        <v>0</v>
      </c>
      <c r="G27" s="531">
        <f t="shared" si="7"/>
        <v>0</v>
      </c>
      <c r="H27" s="531">
        <f t="shared" si="7"/>
        <v>0</v>
      </c>
      <c r="I27" s="531">
        <f t="shared" si="7"/>
        <v>0</v>
      </c>
      <c r="J27" s="531">
        <f t="shared" si="7"/>
        <v>0</v>
      </c>
      <c r="K27" s="531">
        <f t="shared" si="7"/>
        <v>0</v>
      </c>
      <c r="L27" s="531">
        <f t="shared" si="7"/>
        <v>0</v>
      </c>
      <c r="M27" s="531">
        <f t="shared" si="7"/>
        <v>0</v>
      </c>
      <c r="N27" s="531">
        <f t="shared" si="7"/>
        <v>0</v>
      </c>
      <c r="O27" s="531">
        <f t="shared" si="7"/>
        <v>0</v>
      </c>
      <c r="P27" s="111" t="s">
        <v>248</v>
      </c>
      <c r="Q27" s="1177"/>
    </row>
    <row r="28" spans="1:17" s="37" customFormat="1" ht="13.5" customHeight="1" thickTop="1" thickBot="1" x14ac:dyDescent="0.25">
      <c r="A28" s="1170" t="s">
        <v>983</v>
      </c>
      <c r="B28" s="358" t="s">
        <v>244</v>
      </c>
      <c r="C28" s="529">
        <v>0</v>
      </c>
      <c r="D28" s="537">
        <v>0</v>
      </c>
      <c r="E28" s="537">
        <v>0</v>
      </c>
      <c r="F28" s="537">
        <v>0</v>
      </c>
      <c r="G28" s="537">
        <v>0</v>
      </c>
      <c r="H28" s="537">
        <v>0</v>
      </c>
      <c r="I28" s="537">
        <v>0</v>
      </c>
      <c r="J28" s="537">
        <v>0</v>
      </c>
      <c r="K28" s="537">
        <v>0</v>
      </c>
      <c r="L28" s="537">
        <v>0</v>
      </c>
      <c r="M28" s="537">
        <v>0</v>
      </c>
      <c r="N28" s="537">
        <v>0</v>
      </c>
      <c r="O28" s="537">
        <v>0</v>
      </c>
      <c r="P28" s="109" t="s">
        <v>245</v>
      </c>
      <c r="Q28" s="1171" t="s">
        <v>240</v>
      </c>
    </row>
    <row r="29" spans="1:17" s="37" customFormat="1" ht="13.5" customHeight="1" thickTop="1" thickBot="1" x14ac:dyDescent="0.25">
      <c r="A29" s="1170"/>
      <c r="B29" s="358" t="s">
        <v>246</v>
      </c>
      <c r="C29" s="529">
        <v>0</v>
      </c>
      <c r="D29" s="530">
        <v>0</v>
      </c>
      <c r="E29" s="530">
        <v>0</v>
      </c>
      <c r="F29" s="530">
        <v>0</v>
      </c>
      <c r="G29" s="530">
        <v>0</v>
      </c>
      <c r="H29" s="530">
        <v>0</v>
      </c>
      <c r="I29" s="530">
        <v>0</v>
      </c>
      <c r="J29" s="530">
        <v>0</v>
      </c>
      <c r="K29" s="530">
        <v>0</v>
      </c>
      <c r="L29" s="530">
        <v>0</v>
      </c>
      <c r="M29" s="530">
        <v>0</v>
      </c>
      <c r="N29" s="530">
        <v>0</v>
      </c>
      <c r="O29" s="530">
        <v>0</v>
      </c>
      <c r="P29" s="109" t="s">
        <v>771</v>
      </c>
      <c r="Q29" s="1171"/>
    </row>
    <row r="30" spans="1:17" s="37" customFormat="1" ht="13.5" customHeight="1" thickTop="1" x14ac:dyDescent="0.2">
      <c r="A30" s="1174"/>
      <c r="B30" s="360" t="s">
        <v>247</v>
      </c>
      <c r="C30" s="532">
        <f t="shared" si="0"/>
        <v>0</v>
      </c>
      <c r="D30" s="532">
        <f t="shared" ref="D30:O30" si="8">SUM(D28:D29)</f>
        <v>0</v>
      </c>
      <c r="E30" s="532">
        <f t="shared" si="8"/>
        <v>0</v>
      </c>
      <c r="F30" s="532">
        <f t="shared" si="8"/>
        <v>0</v>
      </c>
      <c r="G30" s="532">
        <f t="shared" si="8"/>
        <v>0</v>
      </c>
      <c r="H30" s="532">
        <f t="shared" si="8"/>
        <v>0</v>
      </c>
      <c r="I30" s="532">
        <f t="shared" si="8"/>
        <v>0</v>
      </c>
      <c r="J30" s="532">
        <f t="shared" si="8"/>
        <v>0</v>
      </c>
      <c r="K30" s="532">
        <f t="shared" si="8"/>
        <v>0</v>
      </c>
      <c r="L30" s="532">
        <f t="shared" si="8"/>
        <v>0</v>
      </c>
      <c r="M30" s="532">
        <f t="shared" si="8"/>
        <v>0</v>
      </c>
      <c r="N30" s="532">
        <f t="shared" si="8"/>
        <v>0</v>
      </c>
      <c r="O30" s="532">
        <f t="shared" si="8"/>
        <v>0</v>
      </c>
      <c r="P30" s="110" t="s">
        <v>248</v>
      </c>
      <c r="Q30" s="1175"/>
    </row>
    <row r="31" spans="1:17" ht="13.5" customHeight="1" thickBot="1" x14ac:dyDescent="0.25">
      <c r="A31" s="1164" t="s">
        <v>66</v>
      </c>
      <c r="B31" s="361" t="s">
        <v>244</v>
      </c>
      <c r="C31" s="533">
        <f t="shared" si="0"/>
        <v>8880</v>
      </c>
      <c r="D31" s="534">
        <f t="shared" ref="D31:O33" si="9">D7+D10+D13+D16+D19+D22+D25+D28</f>
        <v>809</v>
      </c>
      <c r="E31" s="534">
        <f t="shared" si="9"/>
        <v>776</v>
      </c>
      <c r="F31" s="534">
        <f t="shared" si="9"/>
        <v>769</v>
      </c>
      <c r="G31" s="534">
        <f t="shared" si="9"/>
        <v>745</v>
      </c>
      <c r="H31" s="534">
        <f t="shared" si="9"/>
        <v>777</v>
      </c>
      <c r="I31" s="534">
        <f t="shared" si="9"/>
        <v>739</v>
      </c>
      <c r="J31" s="534">
        <f t="shared" si="9"/>
        <v>746</v>
      </c>
      <c r="K31" s="534">
        <f t="shared" si="9"/>
        <v>770</v>
      </c>
      <c r="L31" s="534">
        <f t="shared" si="9"/>
        <v>673</v>
      </c>
      <c r="M31" s="534">
        <f t="shared" si="9"/>
        <v>713</v>
      </c>
      <c r="N31" s="534">
        <f t="shared" si="9"/>
        <v>647</v>
      </c>
      <c r="O31" s="534">
        <f>O7+O10+O13+O16+O19+O22+O25+O28</f>
        <v>716</v>
      </c>
      <c r="P31" s="113" t="s">
        <v>245</v>
      </c>
      <c r="Q31" s="1167" t="s">
        <v>67</v>
      </c>
    </row>
    <row r="32" spans="1:17" ht="13.5" customHeight="1" thickTop="1" thickBot="1" x14ac:dyDescent="0.25">
      <c r="A32" s="1165"/>
      <c r="B32" s="389" t="s">
        <v>246</v>
      </c>
      <c r="C32" s="527">
        <f t="shared" si="0"/>
        <v>8609</v>
      </c>
      <c r="D32" s="535">
        <f t="shared" si="9"/>
        <v>714</v>
      </c>
      <c r="E32" s="535">
        <f t="shared" si="9"/>
        <v>744</v>
      </c>
      <c r="F32" s="535">
        <f t="shared" si="9"/>
        <v>800</v>
      </c>
      <c r="G32" s="535">
        <f t="shared" si="9"/>
        <v>787</v>
      </c>
      <c r="H32" s="535">
        <f t="shared" si="9"/>
        <v>724</v>
      </c>
      <c r="I32" s="535">
        <f t="shared" si="9"/>
        <v>722</v>
      </c>
      <c r="J32" s="535">
        <f t="shared" si="9"/>
        <v>724</v>
      </c>
      <c r="K32" s="535">
        <f t="shared" si="9"/>
        <v>729</v>
      </c>
      <c r="L32" s="535">
        <f t="shared" si="9"/>
        <v>641</v>
      </c>
      <c r="M32" s="535">
        <f t="shared" si="9"/>
        <v>712</v>
      </c>
      <c r="N32" s="535">
        <f t="shared" si="9"/>
        <v>600</v>
      </c>
      <c r="O32" s="535">
        <f t="shared" si="9"/>
        <v>712</v>
      </c>
      <c r="P32" s="108" t="s">
        <v>771</v>
      </c>
      <c r="Q32" s="1168"/>
    </row>
    <row r="33" spans="1:17" s="37" customFormat="1" ht="13.5" customHeight="1" thickTop="1" x14ac:dyDescent="0.2">
      <c r="A33" s="1166"/>
      <c r="B33" s="362" t="s">
        <v>247</v>
      </c>
      <c r="C33" s="536">
        <f t="shared" si="0"/>
        <v>17489</v>
      </c>
      <c r="D33" s="536">
        <f t="shared" si="9"/>
        <v>1523</v>
      </c>
      <c r="E33" s="536">
        <f t="shared" si="9"/>
        <v>1520</v>
      </c>
      <c r="F33" s="536">
        <f t="shared" si="9"/>
        <v>1569</v>
      </c>
      <c r="G33" s="536">
        <f t="shared" si="9"/>
        <v>1532</v>
      </c>
      <c r="H33" s="536">
        <f t="shared" si="9"/>
        <v>1501</v>
      </c>
      <c r="I33" s="536">
        <f t="shared" si="9"/>
        <v>1461</v>
      </c>
      <c r="J33" s="536">
        <f t="shared" si="9"/>
        <v>1470</v>
      </c>
      <c r="K33" s="536">
        <f t="shared" si="9"/>
        <v>1499</v>
      </c>
      <c r="L33" s="536">
        <f t="shared" si="9"/>
        <v>1314</v>
      </c>
      <c r="M33" s="536">
        <f t="shared" si="9"/>
        <v>1425</v>
      </c>
      <c r="N33" s="536">
        <f t="shared" si="9"/>
        <v>1247</v>
      </c>
      <c r="O33" s="536">
        <f t="shared" si="9"/>
        <v>1428</v>
      </c>
      <c r="P33" s="114" t="s">
        <v>248</v>
      </c>
      <c r="Q33" s="1169"/>
    </row>
    <row r="34" spans="1:17" x14ac:dyDescent="0.25">
      <c r="A34" s="40"/>
      <c r="B34" s="103"/>
      <c r="P34" s="103"/>
      <c r="Q34" s="40"/>
    </row>
    <row r="35" spans="1:17" x14ac:dyDescent="0.25">
      <c r="A35" s="40"/>
      <c r="B35" s="103"/>
      <c r="P35" s="103"/>
      <c r="Q35" s="40"/>
    </row>
    <row r="36" spans="1:17" x14ac:dyDescent="0.25">
      <c r="A36" s="40"/>
      <c r="B36" s="103"/>
      <c r="P36" s="103"/>
      <c r="Q36" s="40"/>
    </row>
    <row r="37" spans="1:17" x14ac:dyDescent="0.25">
      <c r="A37" s="40"/>
      <c r="B37" s="103"/>
      <c r="P37" s="103"/>
      <c r="Q37" s="40"/>
    </row>
    <row r="38" spans="1:17" x14ac:dyDescent="0.25">
      <c r="A38" s="40"/>
      <c r="B38" s="103"/>
      <c r="P38" s="103"/>
      <c r="Q38" s="40"/>
    </row>
    <row r="39" spans="1:17" x14ac:dyDescent="0.25">
      <c r="A39" s="40"/>
      <c r="B39" s="103"/>
      <c r="P39" s="103"/>
      <c r="Q39" s="40"/>
    </row>
    <row r="40" spans="1:17" x14ac:dyDescent="0.25">
      <c r="A40" s="40"/>
      <c r="B40" s="103"/>
      <c r="P40" s="103"/>
      <c r="Q40" s="40"/>
    </row>
    <row r="41" spans="1:17" x14ac:dyDescent="0.25">
      <c r="A41" s="40"/>
      <c r="B41" s="103"/>
      <c r="P41" s="103"/>
      <c r="Q41" s="40"/>
    </row>
    <row r="42" spans="1:17" x14ac:dyDescent="0.25">
      <c r="A42" s="40"/>
      <c r="B42" s="103"/>
      <c r="P42" s="103"/>
      <c r="Q42" s="40"/>
    </row>
    <row r="43" spans="1:17" x14ac:dyDescent="0.25">
      <c r="A43" s="40"/>
      <c r="B43" s="103"/>
      <c r="P43" s="103"/>
      <c r="Q43" s="40"/>
    </row>
    <row r="44" spans="1:17" x14ac:dyDescent="0.25">
      <c r="A44" s="40"/>
      <c r="B44" s="103"/>
      <c r="P44" s="103"/>
      <c r="Q44" s="40"/>
    </row>
    <row r="45" spans="1:17" x14ac:dyDescent="0.25">
      <c r="A45" s="40"/>
      <c r="B45" s="103"/>
      <c r="P45" s="103"/>
      <c r="Q45" s="40"/>
    </row>
    <row r="46" spans="1:17" x14ac:dyDescent="0.25">
      <c r="A46" s="40"/>
      <c r="B46" s="103"/>
      <c r="P46" s="103"/>
      <c r="Q46" s="40"/>
    </row>
    <row r="47" spans="1:17" x14ac:dyDescent="0.25">
      <c r="A47" s="40"/>
      <c r="B47" s="103"/>
      <c r="P47" s="103"/>
      <c r="Q47" s="40"/>
    </row>
    <row r="48" spans="1:17" x14ac:dyDescent="0.25">
      <c r="A48" s="40"/>
      <c r="B48" s="103"/>
      <c r="P48" s="103"/>
      <c r="Q48" s="40"/>
    </row>
    <row r="49" spans="2:16" s="40" customFormat="1" x14ac:dyDescent="0.25"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</row>
    <row r="50" spans="2:16" s="40" customFormat="1" x14ac:dyDescent="0.25"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</row>
    <row r="51" spans="2:16" s="40" customFormat="1" x14ac:dyDescent="0.25"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</row>
    <row r="52" spans="2:16" s="40" customFormat="1" x14ac:dyDescent="0.25"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</row>
    <row r="53" spans="2:16" s="40" customFormat="1" x14ac:dyDescent="0.25"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</row>
    <row r="54" spans="2:16" s="40" customFormat="1" x14ac:dyDescent="0.25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</row>
    <row r="55" spans="2:16" s="40" customFormat="1" x14ac:dyDescent="0.25"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</row>
    <row r="56" spans="2:16" s="40" customFormat="1" x14ac:dyDescent="0.25"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</row>
    <row r="57" spans="2:16" s="40" customFormat="1" x14ac:dyDescent="0.25"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</row>
    <row r="58" spans="2:16" s="40" customFormat="1" x14ac:dyDescent="0.25"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</row>
    <row r="59" spans="2:16" s="40" customFormat="1" x14ac:dyDescent="0.25"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</row>
    <row r="60" spans="2:16" s="40" customFormat="1" x14ac:dyDescent="0.25"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</row>
    <row r="61" spans="2:16" s="40" customFormat="1" x14ac:dyDescent="0.25"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</row>
    <row r="62" spans="2:16" s="40" customFormat="1" x14ac:dyDescent="0.25"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</row>
    <row r="63" spans="2:16" s="40" customFormat="1" x14ac:dyDescent="0.25"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</row>
    <row r="64" spans="2:16" s="40" customFormat="1" x14ac:dyDescent="0.25"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</row>
    <row r="65" spans="2:16" s="40" customFormat="1" x14ac:dyDescent="0.25"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</row>
    <row r="66" spans="2:16" s="40" customFormat="1" x14ac:dyDescent="0.25"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</row>
    <row r="67" spans="2:16" s="40" customFormat="1" x14ac:dyDescent="0.25"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</row>
    <row r="68" spans="2:16" s="40" customFormat="1" x14ac:dyDescent="0.25"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</row>
    <row r="69" spans="2:16" s="40" customFormat="1" x14ac:dyDescent="0.25"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</row>
    <row r="70" spans="2:16" s="40" customFormat="1" x14ac:dyDescent="0.25"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</row>
    <row r="71" spans="2:16" s="40" customFormat="1" x14ac:dyDescent="0.25"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</row>
    <row r="72" spans="2:16" s="40" customFormat="1" x14ac:dyDescent="0.25"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</row>
    <row r="73" spans="2:16" s="40" customFormat="1" x14ac:dyDescent="0.25"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</row>
    <row r="74" spans="2:16" s="40" customFormat="1" x14ac:dyDescent="0.25"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</row>
    <row r="75" spans="2:16" s="40" customFormat="1" x14ac:dyDescent="0.25"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</row>
    <row r="76" spans="2:16" s="40" customFormat="1" x14ac:dyDescent="0.25"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</row>
    <row r="77" spans="2:16" s="40" customFormat="1" x14ac:dyDescent="0.25"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</row>
    <row r="78" spans="2:16" s="40" customFormat="1" x14ac:dyDescent="0.25"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</row>
    <row r="79" spans="2:16" s="40" customFormat="1" x14ac:dyDescent="0.25"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</row>
    <row r="80" spans="2:16" s="40" customFormat="1" x14ac:dyDescent="0.25"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</row>
    <row r="81" spans="2:16" s="40" customFormat="1" x14ac:dyDescent="0.25"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</row>
    <row r="82" spans="2:16" s="40" customFormat="1" x14ac:dyDescent="0.25"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</row>
    <row r="83" spans="2:16" s="40" customFormat="1" x14ac:dyDescent="0.25"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</row>
    <row r="84" spans="2:16" s="40" customFormat="1" x14ac:dyDescent="0.25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</row>
    <row r="85" spans="2:16" s="40" customFormat="1" x14ac:dyDescent="0.25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</row>
    <row r="86" spans="2:16" s="40" customFormat="1" x14ac:dyDescent="0.25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</row>
    <row r="87" spans="2:16" s="40" customFormat="1" x14ac:dyDescent="0.25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</row>
    <row r="88" spans="2:16" s="40" customFormat="1" x14ac:dyDescent="0.25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</row>
    <row r="89" spans="2:16" s="40" customFormat="1" x14ac:dyDescent="0.25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</row>
    <row r="90" spans="2:16" s="40" customFormat="1" x14ac:dyDescent="0.25"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</row>
    <row r="91" spans="2:16" s="40" customFormat="1" x14ac:dyDescent="0.25"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</row>
    <row r="92" spans="2:16" s="40" customFormat="1" x14ac:dyDescent="0.25"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</row>
    <row r="93" spans="2:16" s="40" customFormat="1" x14ac:dyDescent="0.25"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</row>
    <row r="94" spans="2:16" s="40" customFormat="1" x14ac:dyDescent="0.25"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</row>
    <row r="95" spans="2:16" s="40" customFormat="1" x14ac:dyDescent="0.25"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</row>
    <row r="96" spans="2:16" s="40" customFormat="1" x14ac:dyDescent="0.25"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</row>
    <row r="97" spans="2:16" s="40" customFormat="1" x14ac:dyDescent="0.25"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</row>
    <row r="98" spans="2:16" s="40" customFormat="1" x14ac:dyDescent="0.25"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</row>
    <row r="99" spans="2:16" s="40" customFormat="1" x14ac:dyDescent="0.25"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</row>
    <row r="100" spans="2:16" s="40" customFormat="1" x14ac:dyDescent="0.25"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</row>
    <row r="101" spans="2:16" s="40" customFormat="1" x14ac:dyDescent="0.25"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</row>
    <row r="102" spans="2:16" s="40" customFormat="1" x14ac:dyDescent="0.25"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</row>
    <row r="103" spans="2:16" s="40" customFormat="1" x14ac:dyDescent="0.25"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</row>
    <row r="104" spans="2:16" s="40" customFormat="1" x14ac:dyDescent="0.25"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</row>
    <row r="105" spans="2:16" s="40" customFormat="1" x14ac:dyDescent="0.25"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</row>
    <row r="106" spans="2:16" s="40" customFormat="1" x14ac:dyDescent="0.25"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</row>
    <row r="107" spans="2:16" s="40" customFormat="1" x14ac:dyDescent="0.25"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</row>
    <row r="108" spans="2:16" s="40" customFormat="1" x14ac:dyDescent="0.25"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</row>
    <row r="109" spans="2:16" s="40" customFormat="1" x14ac:dyDescent="0.25"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</row>
    <row r="110" spans="2:16" s="40" customFormat="1" x14ac:dyDescent="0.25"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</row>
    <row r="111" spans="2:16" s="40" customFormat="1" x14ac:dyDescent="0.25"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</row>
    <row r="112" spans="2:16" s="40" customFormat="1" x14ac:dyDescent="0.25"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</row>
    <row r="113" spans="2:16" s="40" customFormat="1" x14ac:dyDescent="0.25"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</row>
    <row r="114" spans="2:16" s="40" customFormat="1" x14ac:dyDescent="0.25"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</row>
    <row r="115" spans="2:16" s="40" customFormat="1" x14ac:dyDescent="0.25"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</row>
    <row r="116" spans="2:16" s="40" customFormat="1" x14ac:dyDescent="0.25"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</row>
    <row r="117" spans="2:16" s="40" customFormat="1" x14ac:dyDescent="0.25"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</row>
    <row r="118" spans="2:16" s="40" customFormat="1" x14ac:dyDescent="0.25"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</row>
    <row r="119" spans="2:16" s="40" customFormat="1" x14ac:dyDescent="0.25"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</row>
    <row r="120" spans="2:16" s="40" customFormat="1" x14ac:dyDescent="0.25"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</row>
    <row r="121" spans="2:16" s="40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</row>
    <row r="122" spans="2:16" s="40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</row>
    <row r="123" spans="2:16" s="40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</row>
    <row r="124" spans="2:16" s="40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</row>
    <row r="125" spans="2:16" s="40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</row>
    <row r="126" spans="2:16" s="40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</row>
    <row r="127" spans="2:16" s="40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</row>
    <row r="128" spans="2:16" s="40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</row>
    <row r="129" spans="2:16" s="40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</row>
    <row r="130" spans="2:16" s="40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</row>
    <row r="131" spans="2:16" s="40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</row>
    <row r="132" spans="2:16" s="40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</row>
    <row r="133" spans="2:16" s="40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</row>
    <row r="134" spans="2:16" s="40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</row>
    <row r="135" spans="2:16" s="40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</row>
    <row r="136" spans="2:16" s="40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</row>
    <row r="137" spans="2:16" s="40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</row>
    <row r="138" spans="2:16" s="40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</row>
    <row r="139" spans="2:16" s="40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</row>
    <row r="140" spans="2:16" s="40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</row>
    <row r="141" spans="2:16" s="40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</row>
    <row r="142" spans="2:16" s="40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</row>
    <row r="143" spans="2:16" s="40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</row>
    <row r="144" spans="2:16" s="40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</row>
    <row r="145" spans="2:16" s="40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</row>
    <row r="146" spans="2:16" s="40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</row>
    <row r="147" spans="2:16" s="40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</row>
    <row r="148" spans="2:16" s="40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</row>
    <row r="149" spans="2:16" s="40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</row>
    <row r="150" spans="2:16" s="40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</row>
    <row r="151" spans="2:16" s="40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</row>
    <row r="152" spans="2:16" s="40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</row>
    <row r="153" spans="2:16" s="40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</row>
    <row r="154" spans="2:16" s="40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</row>
    <row r="155" spans="2:16" s="40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</row>
    <row r="156" spans="2:16" s="40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</row>
    <row r="157" spans="2:16" s="40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</row>
    <row r="158" spans="2:16" s="40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</row>
    <row r="159" spans="2:16" s="40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</row>
    <row r="160" spans="2:16" s="40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</row>
    <row r="161" spans="2:16" s="40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</row>
    <row r="162" spans="2:16" s="40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  <row r="163" spans="2:16" s="40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</row>
    <row r="164" spans="2:16" s="40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</row>
    <row r="165" spans="2:16" s="40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</row>
    <row r="166" spans="2:16" s="40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</row>
    <row r="167" spans="2:16" s="40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</row>
    <row r="168" spans="2:16" s="40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</row>
    <row r="169" spans="2:16" s="40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</row>
    <row r="170" spans="2:16" s="40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</row>
    <row r="171" spans="2:16" s="40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</row>
    <row r="172" spans="2:16" s="40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</row>
    <row r="173" spans="2:16" s="40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</row>
    <row r="174" spans="2:16" s="40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</row>
    <row r="175" spans="2:16" s="40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</row>
    <row r="176" spans="2:16" s="40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</row>
    <row r="177" spans="2:16" s="40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</row>
    <row r="178" spans="2:16" s="40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</row>
    <row r="179" spans="2:16" s="40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</row>
    <row r="180" spans="2:16" s="40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</row>
    <row r="181" spans="2:16" s="40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</row>
    <row r="182" spans="2:16" s="40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2:16" s="40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</row>
    <row r="184" spans="2:16" s="40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</row>
    <row r="185" spans="2:16" s="40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</row>
    <row r="186" spans="2:16" s="40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</row>
    <row r="187" spans="2:16" s="40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</row>
    <row r="188" spans="2:16" s="40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</row>
    <row r="189" spans="2:16" s="40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</row>
    <row r="190" spans="2:16" s="40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</row>
    <row r="191" spans="2:16" s="40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</row>
    <row r="192" spans="2:16" s="40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</row>
    <row r="193" spans="2:16" s="40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</row>
    <row r="194" spans="2:16" s="40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</row>
    <row r="195" spans="2:16" s="40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</row>
    <row r="196" spans="2:16" s="40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</row>
    <row r="197" spans="2:16" s="40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</row>
    <row r="198" spans="2:16" s="40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</row>
    <row r="199" spans="2:16" s="40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</row>
    <row r="200" spans="2:16" s="40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</row>
    <row r="201" spans="2:16" s="40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</row>
    <row r="202" spans="2:16" s="40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</row>
    <row r="203" spans="2:16" s="40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</row>
    <row r="204" spans="2:16" s="40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</row>
    <row r="205" spans="2:16" s="40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</row>
    <row r="206" spans="2:16" s="40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</row>
    <row r="207" spans="2:16" s="40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</row>
    <row r="208" spans="2:16" s="40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</row>
    <row r="209" spans="2:16" s="40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</row>
    <row r="210" spans="2:16" s="40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</row>
    <row r="211" spans="2:16" s="40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</row>
    <row r="212" spans="2:16" s="40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</row>
    <row r="213" spans="2:16" s="40" customFormat="1" x14ac:dyDescent="0.25">
      <c r="B213" s="105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5"/>
    </row>
    <row r="214" spans="2:16" s="40" customFormat="1" x14ac:dyDescent="0.25">
      <c r="B214" s="105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5"/>
    </row>
    <row r="215" spans="2:16" s="40" customFormat="1" x14ac:dyDescent="0.25">
      <c r="B215" s="105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5"/>
    </row>
  </sheetData>
  <mergeCells count="22">
    <mergeCell ref="A1:Q1"/>
    <mergeCell ref="A2:Q2"/>
    <mergeCell ref="A3:Q3"/>
    <mergeCell ref="A4:Q4"/>
    <mergeCell ref="A7:A9"/>
    <mergeCell ref="Q7:Q9"/>
    <mergeCell ref="A10:A12"/>
    <mergeCell ref="Q10:Q12"/>
    <mergeCell ref="A13:A15"/>
    <mergeCell ref="Q13:Q15"/>
    <mergeCell ref="A16:A18"/>
    <mergeCell ref="Q16:Q18"/>
    <mergeCell ref="A28:A30"/>
    <mergeCell ref="Q28:Q30"/>
    <mergeCell ref="A31:A33"/>
    <mergeCell ref="Q31:Q33"/>
    <mergeCell ref="A19:A21"/>
    <mergeCell ref="Q19:Q21"/>
    <mergeCell ref="A22:A24"/>
    <mergeCell ref="Q22:Q24"/>
    <mergeCell ref="A25:A27"/>
    <mergeCell ref="Q25:Q27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46"/>
  <sheetViews>
    <sheetView view="pageBreakPreview" topLeftCell="A76" zoomScaleNormal="100" zoomScaleSheetLayoutView="100" workbookViewId="0">
      <selection activeCell="B11" sqref="B11"/>
    </sheetView>
  </sheetViews>
  <sheetFormatPr defaultRowHeight="12.75" x14ac:dyDescent="0.2"/>
  <cols>
    <col min="1" max="1" width="40.7109375" style="2" customWidth="1"/>
    <col min="2" max="3" width="8.7109375" style="260" customWidth="1"/>
    <col min="4" max="4" width="40.7109375" style="2" customWidth="1"/>
    <col min="5" max="256" width="9.140625" style="2"/>
    <col min="257" max="257" width="42.7109375" style="2" customWidth="1"/>
    <col min="258" max="259" width="8.7109375" style="2" customWidth="1"/>
    <col min="260" max="260" width="40.7109375" style="2" customWidth="1"/>
    <col min="261" max="512" width="9.140625" style="2"/>
    <col min="513" max="513" width="42.7109375" style="2" customWidth="1"/>
    <col min="514" max="515" width="8.7109375" style="2" customWidth="1"/>
    <col min="516" max="516" width="40.7109375" style="2" customWidth="1"/>
    <col min="517" max="768" width="9.140625" style="2"/>
    <col min="769" max="769" width="42.7109375" style="2" customWidth="1"/>
    <col min="770" max="771" width="8.7109375" style="2" customWidth="1"/>
    <col min="772" max="772" width="40.7109375" style="2" customWidth="1"/>
    <col min="773" max="1024" width="9.140625" style="2"/>
    <col min="1025" max="1025" width="42.7109375" style="2" customWidth="1"/>
    <col min="1026" max="1027" width="8.7109375" style="2" customWidth="1"/>
    <col min="1028" max="1028" width="40.7109375" style="2" customWidth="1"/>
    <col min="1029" max="1280" width="9.140625" style="2"/>
    <col min="1281" max="1281" width="42.7109375" style="2" customWidth="1"/>
    <col min="1282" max="1283" width="8.7109375" style="2" customWidth="1"/>
    <col min="1284" max="1284" width="40.7109375" style="2" customWidth="1"/>
    <col min="1285" max="1536" width="9.140625" style="2"/>
    <col min="1537" max="1537" width="42.7109375" style="2" customWidth="1"/>
    <col min="1538" max="1539" width="8.7109375" style="2" customWidth="1"/>
    <col min="1540" max="1540" width="40.7109375" style="2" customWidth="1"/>
    <col min="1541" max="1792" width="9.140625" style="2"/>
    <col min="1793" max="1793" width="42.7109375" style="2" customWidth="1"/>
    <col min="1794" max="1795" width="8.7109375" style="2" customWidth="1"/>
    <col min="1796" max="1796" width="40.7109375" style="2" customWidth="1"/>
    <col min="1797" max="2048" width="9.140625" style="2"/>
    <col min="2049" max="2049" width="42.7109375" style="2" customWidth="1"/>
    <col min="2050" max="2051" width="8.7109375" style="2" customWidth="1"/>
    <col min="2052" max="2052" width="40.7109375" style="2" customWidth="1"/>
    <col min="2053" max="2304" width="9.140625" style="2"/>
    <col min="2305" max="2305" width="42.7109375" style="2" customWidth="1"/>
    <col min="2306" max="2307" width="8.7109375" style="2" customWidth="1"/>
    <col min="2308" max="2308" width="40.7109375" style="2" customWidth="1"/>
    <col min="2309" max="2560" width="9.140625" style="2"/>
    <col min="2561" max="2561" width="42.7109375" style="2" customWidth="1"/>
    <col min="2562" max="2563" width="8.7109375" style="2" customWidth="1"/>
    <col min="2564" max="2564" width="40.7109375" style="2" customWidth="1"/>
    <col min="2565" max="2816" width="9.140625" style="2"/>
    <col min="2817" max="2817" width="42.7109375" style="2" customWidth="1"/>
    <col min="2818" max="2819" width="8.7109375" style="2" customWidth="1"/>
    <col min="2820" max="2820" width="40.7109375" style="2" customWidth="1"/>
    <col min="2821" max="3072" width="9.140625" style="2"/>
    <col min="3073" max="3073" width="42.7109375" style="2" customWidth="1"/>
    <col min="3074" max="3075" width="8.7109375" style="2" customWidth="1"/>
    <col min="3076" max="3076" width="40.7109375" style="2" customWidth="1"/>
    <col min="3077" max="3328" width="9.140625" style="2"/>
    <col min="3329" max="3329" width="42.7109375" style="2" customWidth="1"/>
    <col min="3330" max="3331" width="8.7109375" style="2" customWidth="1"/>
    <col min="3332" max="3332" width="40.7109375" style="2" customWidth="1"/>
    <col min="3333" max="3584" width="9.140625" style="2"/>
    <col min="3585" max="3585" width="42.7109375" style="2" customWidth="1"/>
    <col min="3586" max="3587" width="8.7109375" style="2" customWidth="1"/>
    <col min="3588" max="3588" width="40.7109375" style="2" customWidth="1"/>
    <col min="3589" max="3840" width="9.140625" style="2"/>
    <col min="3841" max="3841" width="42.7109375" style="2" customWidth="1"/>
    <col min="3842" max="3843" width="8.7109375" style="2" customWidth="1"/>
    <col min="3844" max="3844" width="40.7109375" style="2" customWidth="1"/>
    <col min="3845" max="4096" width="9.140625" style="2"/>
    <col min="4097" max="4097" width="42.7109375" style="2" customWidth="1"/>
    <col min="4098" max="4099" width="8.7109375" style="2" customWidth="1"/>
    <col min="4100" max="4100" width="40.7109375" style="2" customWidth="1"/>
    <col min="4101" max="4352" width="9.140625" style="2"/>
    <col min="4353" max="4353" width="42.7109375" style="2" customWidth="1"/>
    <col min="4354" max="4355" width="8.7109375" style="2" customWidth="1"/>
    <col min="4356" max="4356" width="40.7109375" style="2" customWidth="1"/>
    <col min="4357" max="4608" width="9.140625" style="2"/>
    <col min="4609" max="4609" width="42.7109375" style="2" customWidth="1"/>
    <col min="4610" max="4611" width="8.7109375" style="2" customWidth="1"/>
    <col min="4612" max="4612" width="40.7109375" style="2" customWidth="1"/>
    <col min="4613" max="4864" width="9.140625" style="2"/>
    <col min="4865" max="4865" width="42.7109375" style="2" customWidth="1"/>
    <col min="4866" max="4867" width="8.7109375" style="2" customWidth="1"/>
    <col min="4868" max="4868" width="40.7109375" style="2" customWidth="1"/>
    <col min="4869" max="5120" width="9.140625" style="2"/>
    <col min="5121" max="5121" width="42.7109375" style="2" customWidth="1"/>
    <col min="5122" max="5123" width="8.7109375" style="2" customWidth="1"/>
    <col min="5124" max="5124" width="40.7109375" style="2" customWidth="1"/>
    <col min="5125" max="5376" width="9.140625" style="2"/>
    <col min="5377" max="5377" width="42.7109375" style="2" customWidth="1"/>
    <col min="5378" max="5379" width="8.7109375" style="2" customWidth="1"/>
    <col min="5380" max="5380" width="40.7109375" style="2" customWidth="1"/>
    <col min="5381" max="5632" width="9.140625" style="2"/>
    <col min="5633" max="5633" width="42.7109375" style="2" customWidth="1"/>
    <col min="5634" max="5635" width="8.7109375" style="2" customWidth="1"/>
    <col min="5636" max="5636" width="40.7109375" style="2" customWidth="1"/>
    <col min="5637" max="5888" width="9.140625" style="2"/>
    <col min="5889" max="5889" width="42.7109375" style="2" customWidth="1"/>
    <col min="5890" max="5891" width="8.7109375" style="2" customWidth="1"/>
    <col min="5892" max="5892" width="40.7109375" style="2" customWidth="1"/>
    <col min="5893" max="6144" width="9.140625" style="2"/>
    <col min="6145" max="6145" width="42.7109375" style="2" customWidth="1"/>
    <col min="6146" max="6147" width="8.7109375" style="2" customWidth="1"/>
    <col min="6148" max="6148" width="40.7109375" style="2" customWidth="1"/>
    <col min="6149" max="6400" width="9.140625" style="2"/>
    <col min="6401" max="6401" width="42.7109375" style="2" customWidth="1"/>
    <col min="6402" max="6403" width="8.7109375" style="2" customWidth="1"/>
    <col min="6404" max="6404" width="40.7109375" style="2" customWidth="1"/>
    <col min="6405" max="6656" width="9.140625" style="2"/>
    <col min="6657" max="6657" width="42.7109375" style="2" customWidth="1"/>
    <col min="6658" max="6659" width="8.7109375" style="2" customWidth="1"/>
    <col min="6660" max="6660" width="40.7109375" style="2" customWidth="1"/>
    <col min="6661" max="6912" width="9.140625" style="2"/>
    <col min="6913" max="6913" width="42.7109375" style="2" customWidth="1"/>
    <col min="6914" max="6915" width="8.7109375" style="2" customWidth="1"/>
    <col min="6916" max="6916" width="40.7109375" style="2" customWidth="1"/>
    <col min="6917" max="7168" width="9.140625" style="2"/>
    <col min="7169" max="7169" width="42.7109375" style="2" customWidth="1"/>
    <col min="7170" max="7171" width="8.7109375" style="2" customWidth="1"/>
    <col min="7172" max="7172" width="40.7109375" style="2" customWidth="1"/>
    <col min="7173" max="7424" width="9.140625" style="2"/>
    <col min="7425" max="7425" width="42.7109375" style="2" customWidth="1"/>
    <col min="7426" max="7427" width="8.7109375" style="2" customWidth="1"/>
    <col min="7428" max="7428" width="40.7109375" style="2" customWidth="1"/>
    <col min="7429" max="7680" width="9.140625" style="2"/>
    <col min="7681" max="7681" width="42.7109375" style="2" customWidth="1"/>
    <col min="7682" max="7683" width="8.7109375" style="2" customWidth="1"/>
    <col min="7684" max="7684" width="40.7109375" style="2" customWidth="1"/>
    <col min="7685" max="7936" width="9.140625" style="2"/>
    <col min="7937" max="7937" width="42.7109375" style="2" customWidth="1"/>
    <col min="7938" max="7939" width="8.7109375" style="2" customWidth="1"/>
    <col min="7940" max="7940" width="40.7109375" style="2" customWidth="1"/>
    <col min="7941" max="8192" width="9.140625" style="2"/>
    <col min="8193" max="8193" width="42.7109375" style="2" customWidth="1"/>
    <col min="8194" max="8195" width="8.7109375" style="2" customWidth="1"/>
    <col min="8196" max="8196" width="40.7109375" style="2" customWidth="1"/>
    <col min="8197" max="8448" width="9.140625" style="2"/>
    <col min="8449" max="8449" width="42.7109375" style="2" customWidth="1"/>
    <col min="8450" max="8451" width="8.7109375" style="2" customWidth="1"/>
    <col min="8452" max="8452" width="40.7109375" style="2" customWidth="1"/>
    <col min="8453" max="8704" width="9.140625" style="2"/>
    <col min="8705" max="8705" width="42.7109375" style="2" customWidth="1"/>
    <col min="8706" max="8707" width="8.7109375" style="2" customWidth="1"/>
    <col min="8708" max="8708" width="40.7109375" style="2" customWidth="1"/>
    <col min="8709" max="8960" width="9.140625" style="2"/>
    <col min="8961" max="8961" width="42.7109375" style="2" customWidth="1"/>
    <col min="8962" max="8963" width="8.7109375" style="2" customWidth="1"/>
    <col min="8964" max="8964" width="40.7109375" style="2" customWidth="1"/>
    <col min="8965" max="9216" width="9.140625" style="2"/>
    <col min="9217" max="9217" width="42.7109375" style="2" customWidth="1"/>
    <col min="9218" max="9219" width="8.7109375" style="2" customWidth="1"/>
    <col min="9220" max="9220" width="40.7109375" style="2" customWidth="1"/>
    <col min="9221" max="9472" width="9.140625" style="2"/>
    <col min="9473" max="9473" width="42.7109375" style="2" customWidth="1"/>
    <col min="9474" max="9475" width="8.7109375" style="2" customWidth="1"/>
    <col min="9476" max="9476" width="40.7109375" style="2" customWidth="1"/>
    <col min="9477" max="9728" width="9.140625" style="2"/>
    <col min="9729" max="9729" width="42.7109375" style="2" customWidth="1"/>
    <col min="9730" max="9731" width="8.7109375" style="2" customWidth="1"/>
    <col min="9732" max="9732" width="40.7109375" style="2" customWidth="1"/>
    <col min="9733" max="9984" width="9.140625" style="2"/>
    <col min="9985" max="9985" width="42.7109375" style="2" customWidth="1"/>
    <col min="9986" max="9987" width="8.7109375" style="2" customWidth="1"/>
    <col min="9988" max="9988" width="40.7109375" style="2" customWidth="1"/>
    <col min="9989" max="10240" width="9.140625" style="2"/>
    <col min="10241" max="10241" width="42.7109375" style="2" customWidth="1"/>
    <col min="10242" max="10243" width="8.7109375" style="2" customWidth="1"/>
    <col min="10244" max="10244" width="40.7109375" style="2" customWidth="1"/>
    <col min="10245" max="10496" width="9.140625" style="2"/>
    <col min="10497" max="10497" width="42.7109375" style="2" customWidth="1"/>
    <col min="10498" max="10499" width="8.7109375" style="2" customWidth="1"/>
    <col min="10500" max="10500" width="40.7109375" style="2" customWidth="1"/>
    <col min="10501" max="10752" width="9.140625" style="2"/>
    <col min="10753" max="10753" width="42.7109375" style="2" customWidth="1"/>
    <col min="10754" max="10755" width="8.7109375" style="2" customWidth="1"/>
    <col min="10756" max="10756" width="40.7109375" style="2" customWidth="1"/>
    <col min="10757" max="11008" width="9.140625" style="2"/>
    <col min="11009" max="11009" width="42.7109375" style="2" customWidth="1"/>
    <col min="11010" max="11011" width="8.7109375" style="2" customWidth="1"/>
    <col min="11012" max="11012" width="40.7109375" style="2" customWidth="1"/>
    <col min="11013" max="11264" width="9.140625" style="2"/>
    <col min="11265" max="11265" width="42.7109375" style="2" customWidth="1"/>
    <col min="11266" max="11267" width="8.7109375" style="2" customWidth="1"/>
    <col min="11268" max="11268" width="40.7109375" style="2" customWidth="1"/>
    <col min="11269" max="11520" width="9.140625" style="2"/>
    <col min="11521" max="11521" width="42.7109375" style="2" customWidth="1"/>
    <col min="11522" max="11523" width="8.7109375" style="2" customWidth="1"/>
    <col min="11524" max="11524" width="40.7109375" style="2" customWidth="1"/>
    <col min="11525" max="11776" width="9.140625" style="2"/>
    <col min="11777" max="11777" width="42.7109375" style="2" customWidth="1"/>
    <col min="11778" max="11779" width="8.7109375" style="2" customWidth="1"/>
    <col min="11780" max="11780" width="40.7109375" style="2" customWidth="1"/>
    <col min="11781" max="12032" width="9.140625" style="2"/>
    <col min="12033" max="12033" width="42.7109375" style="2" customWidth="1"/>
    <col min="12034" max="12035" width="8.7109375" style="2" customWidth="1"/>
    <col min="12036" max="12036" width="40.7109375" style="2" customWidth="1"/>
    <col min="12037" max="12288" width="9.140625" style="2"/>
    <col min="12289" max="12289" width="42.7109375" style="2" customWidth="1"/>
    <col min="12290" max="12291" width="8.7109375" style="2" customWidth="1"/>
    <col min="12292" max="12292" width="40.7109375" style="2" customWidth="1"/>
    <col min="12293" max="12544" width="9.140625" style="2"/>
    <col min="12545" max="12545" width="42.7109375" style="2" customWidth="1"/>
    <col min="12546" max="12547" width="8.7109375" style="2" customWidth="1"/>
    <col min="12548" max="12548" width="40.7109375" style="2" customWidth="1"/>
    <col min="12549" max="12800" width="9.140625" style="2"/>
    <col min="12801" max="12801" width="42.7109375" style="2" customWidth="1"/>
    <col min="12802" max="12803" width="8.7109375" style="2" customWidth="1"/>
    <col min="12804" max="12804" width="40.7109375" style="2" customWidth="1"/>
    <col min="12805" max="13056" width="9.140625" style="2"/>
    <col min="13057" max="13057" width="42.7109375" style="2" customWidth="1"/>
    <col min="13058" max="13059" width="8.7109375" style="2" customWidth="1"/>
    <col min="13060" max="13060" width="40.7109375" style="2" customWidth="1"/>
    <col min="13061" max="13312" width="9.140625" style="2"/>
    <col min="13313" max="13313" width="42.7109375" style="2" customWidth="1"/>
    <col min="13314" max="13315" width="8.7109375" style="2" customWidth="1"/>
    <col min="13316" max="13316" width="40.7109375" style="2" customWidth="1"/>
    <col min="13317" max="13568" width="9.140625" style="2"/>
    <col min="13569" max="13569" width="42.7109375" style="2" customWidth="1"/>
    <col min="13570" max="13571" width="8.7109375" style="2" customWidth="1"/>
    <col min="13572" max="13572" width="40.7109375" style="2" customWidth="1"/>
    <col min="13573" max="13824" width="9.140625" style="2"/>
    <col min="13825" max="13825" width="42.7109375" style="2" customWidth="1"/>
    <col min="13826" max="13827" width="8.7109375" style="2" customWidth="1"/>
    <col min="13828" max="13828" width="40.7109375" style="2" customWidth="1"/>
    <col min="13829" max="14080" width="9.140625" style="2"/>
    <col min="14081" max="14081" width="42.7109375" style="2" customWidth="1"/>
    <col min="14082" max="14083" width="8.7109375" style="2" customWidth="1"/>
    <col min="14084" max="14084" width="40.7109375" style="2" customWidth="1"/>
    <col min="14085" max="14336" width="9.140625" style="2"/>
    <col min="14337" max="14337" width="42.7109375" style="2" customWidth="1"/>
    <col min="14338" max="14339" width="8.7109375" style="2" customWidth="1"/>
    <col min="14340" max="14340" width="40.7109375" style="2" customWidth="1"/>
    <col min="14341" max="14592" width="9.140625" style="2"/>
    <col min="14593" max="14593" width="42.7109375" style="2" customWidth="1"/>
    <col min="14594" max="14595" width="8.7109375" style="2" customWidth="1"/>
    <col min="14596" max="14596" width="40.7109375" style="2" customWidth="1"/>
    <col min="14597" max="14848" width="9.140625" style="2"/>
    <col min="14849" max="14849" width="42.7109375" style="2" customWidth="1"/>
    <col min="14850" max="14851" width="8.7109375" style="2" customWidth="1"/>
    <col min="14852" max="14852" width="40.7109375" style="2" customWidth="1"/>
    <col min="14853" max="15104" width="9.140625" style="2"/>
    <col min="15105" max="15105" width="42.7109375" style="2" customWidth="1"/>
    <col min="15106" max="15107" width="8.7109375" style="2" customWidth="1"/>
    <col min="15108" max="15108" width="40.7109375" style="2" customWidth="1"/>
    <col min="15109" max="15360" width="9.140625" style="2"/>
    <col min="15361" max="15361" width="42.7109375" style="2" customWidth="1"/>
    <col min="15362" max="15363" width="8.7109375" style="2" customWidth="1"/>
    <col min="15364" max="15364" width="40.7109375" style="2" customWidth="1"/>
    <col min="15365" max="15616" width="9.140625" style="2"/>
    <col min="15617" max="15617" width="42.7109375" style="2" customWidth="1"/>
    <col min="15618" max="15619" width="8.7109375" style="2" customWidth="1"/>
    <col min="15620" max="15620" width="40.7109375" style="2" customWidth="1"/>
    <col min="15621" max="15872" width="9.140625" style="2"/>
    <col min="15873" max="15873" width="42.7109375" style="2" customWidth="1"/>
    <col min="15874" max="15875" width="8.7109375" style="2" customWidth="1"/>
    <col min="15876" max="15876" width="40.7109375" style="2" customWidth="1"/>
    <col min="15877" max="16128" width="9.140625" style="2"/>
    <col min="16129" max="16129" width="42.7109375" style="2" customWidth="1"/>
    <col min="16130" max="16131" width="8.7109375" style="2" customWidth="1"/>
    <col min="16132" max="16132" width="40.7109375" style="2" customWidth="1"/>
    <col min="16133" max="16384" width="9.140625" style="2"/>
  </cols>
  <sheetData>
    <row r="1" spans="1:4" ht="46.5" customHeight="1" x14ac:dyDescent="0.2">
      <c r="A1" s="1082" t="s">
        <v>1380</v>
      </c>
      <c r="B1" s="1081"/>
      <c r="C1" s="1081"/>
      <c r="D1" s="1077" t="s">
        <v>1379</v>
      </c>
    </row>
    <row r="2" spans="1:4" ht="42.75" customHeight="1" x14ac:dyDescent="0.2">
      <c r="A2" s="69" t="s">
        <v>1121</v>
      </c>
      <c r="B2" s="70" t="s">
        <v>164</v>
      </c>
      <c r="C2" s="70" t="s">
        <v>516</v>
      </c>
      <c r="D2" s="954" t="s">
        <v>0</v>
      </c>
    </row>
    <row r="3" spans="1:4" s="259" customFormat="1" ht="21" customHeight="1" thickBot="1" x14ac:dyDescent="0.25">
      <c r="A3" s="1080" t="s">
        <v>1</v>
      </c>
      <c r="B3" s="84"/>
      <c r="C3" s="85"/>
      <c r="D3" s="721" t="s">
        <v>1375</v>
      </c>
    </row>
    <row r="4" spans="1:4" s="259" customFormat="1" ht="21" customHeight="1" thickTop="1" thickBot="1" x14ac:dyDescent="0.25">
      <c r="A4" s="1080" t="s">
        <v>1376</v>
      </c>
      <c r="B4" s="84"/>
      <c r="C4" s="85"/>
      <c r="D4" s="721" t="s">
        <v>2</v>
      </c>
    </row>
    <row r="5" spans="1:4" s="259" customFormat="1" ht="21" customHeight="1" thickTop="1" thickBot="1" x14ac:dyDescent="0.25">
      <c r="A5" s="1080" t="s">
        <v>1378</v>
      </c>
      <c r="B5" s="84"/>
      <c r="C5" s="85"/>
      <c r="D5" s="721" t="s">
        <v>1377</v>
      </c>
    </row>
    <row r="6" spans="1:4" s="259" customFormat="1" ht="26.25" thickTop="1" thickBot="1" x14ac:dyDescent="0.25">
      <c r="A6" s="89" t="s">
        <v>949</v>
      </c>
      <c r="B6" s="90"/>
      <c r="C6" s="91"/>
      <c r="D6" s="92" t="s">
        <v>952</v>
      </c>
    </row>
    <row r="7" spans="1:4" s="259" customFormat="1" ht="39.75" thickTop="1" thickBot="1" x14ac:dyDescent="0.25">
      <c r="A7" s="87" t="s">
        <v>1248</v>
      </c>
      <c r="B7" s="83"/>
      <c r="C7" s="73" t="s">
        <v>3</v>
      </c>
      <c r="D7" s="86" t="s">
        <v>1247</v>
      </c>
    </row>
    <row r="8" spans="1:4" s="259" customFormat="1" ht="39.75" thickTop="1" thickBot="1" x14ac:dyDescent="0.25">
      <c r="A8" s="93" t="s">
        <v>1227</v>
      </c>
      <c r="B8" s="94"/>
      <c r="C8" s="77" t="s">
        <v>4</v>
      </c>
      <c r="D8" s="95" t="s">
        <v>1228</v>
      </c>
    </row>
    <row r="9" spans="1:4" s="259" customFormat="1" ht="14.25" thickTop="1" thickBot="1" x14ac:dyDescent="0.25">
      <c r="A9" s="87" t="s">
        <v>1229</v>
      </c>
      <c r="B9" s="83"/>
      <c r="C9" s="73" t="s">
        <v>5</v>
      </c>
      <c r="D9" s="86" t="s">
        <v>1230</v>
      </c>
    </row>
    <row r="10" spans="1:4" s="259" customFormat="1" ht="27" thickTop="1" thickBot="1" x14ac:dyDescent="0.25">
      <c r="A10" s="93" t="s">
        <v>1231</v>
      </c>
      <c r="B10" s="94"/>
      <c r="C10" s="77" t="s">
        <v>6</v>
      </c>
      <c r="D10" s="95" t="s">
        <v>1232</v>
      </c>
    </row>
    <row r="11" spans="1:4" s="259" customFormat="1" ht="27" thickTop="1" thickBot="1" x14ac:dyDescent="0.25">
      <c r="A11" s="87" t="s">
        <v>1233</v>
      </c>
      <c r="B11" s="83"/>
      <c r="C11" s="73" t="s">
        <v>7</v>
      </c>
      <c r="D11" s="86" t="s">
        <v>1234</v>
      </c>
    </row>
    <row r="12" spans="1:4" s="259" customFormat="1" ht="24" thickTop="1" thickBot="1" x14ac:dyDescent="0.25">
      <c r="A12" s="93" t="s">
        <v>1235</v>
      </c>
      <c r="B12" s="94"/>
      <c r="C12" s="77" t="s">
        <v>8</v>
      </c>
      <c r="D12" s="95" t="s">
        <v>1236</v>
      </c>
    </row>
    <row r="13" spans="1:4" s="259" customFormat="1" ht="14.25" thickTop="1" thickBot="1" x14ac:dyDescent="0.25">
      <c r="A13" s="88"/>
      <c r="B13" s="83"/>
      <c r="C13" s="73"/>
      <c r="D13" s="86"/>
    </row>
    <row r="14" spans="1:4" s="259" customFormat="1" ht="26.25" thickTop="1" thickBot="1" x14ac:dyDescent="0.25">
      <c r="A14" s="89" t="s">
        <v>950</v>
      </c>
      <c r="B14" s="90"/>
      <c r="C14" s="91"/>
      <c r="D14" s="96" t="s">
        <v>951</v>
      </c>
    </row>
    <row r="15" spans="1:4" s="259" customFormat="1" ht="14.25" thickTop="1" thickBot="1" x14ac:dyDescent="0.25">
      <c r="A15" s="87" t="s">
        <v>1237</v>
      </c>
      <c r="B15" s="83"/>
      <c r="C15" s="73" t="s">
        <v>3</v>
      </c>
      <c r="D15" s="86" t="s">
        <v>1238</v>
      </c>
    </row>
    <row r="16" spans="1:4" s="259" customFormat="1" ht="27" thickTop="1" thickBot="1" x14ac:dyDescent="0.25">
      <c r="A16" s="93" t="s">
        <v>1250</v>
      </c>
      <c r="B16" s="94"/>
      <c r="C16" s="77" t="s">
        <v>4</v>
      </c>
      <c r="D16" s="95" t="s">
        <v>1249</v>
      </c>
    </row>
    <row r="17" spans="1:4" s="259" customFormat="1" ht="27" thickTop="1" thickBot="1" x14ac:dyDescent="0.25">
      <c r="A17" s="87" t="s">
        <v>1239</v>
      </c>
      <c r="B17" s="83"/>
      <c r="C17" s="73" t="s">
        <v>5</v>
      </c>
      <c r="D17" s="86" t="s">
        <v>1240</v>
      </c>
    </row>
    <row r="18" spans="1:4" s="259" customFormat="1" ht="27" thickTop="1" thickBot="1" x14ac:dyDescent="0.25">
      <c r="A18" s="93" t="s">
        <v>1241</v>
      </c>
      <c r="B18" s="94"/>
      <c r="C18" s="77" t="s">
        <v>6</v>
      </c>
      <c r="D18" s="95" t="s">
        <v>1242</v>
      </c>
    </row>
    <row r="19" spans="1:4" s="259" customFormat="1" ht="24" thickTop="1" thickBot="1" x14ac:dyDescent="0.25">
      <c r="A19" s="87" t="s">
        <v>1126</v>
      </c>
      <c r="B19" s="83"/>
      <c r="C19" s="73" t="s">
        <v>7</v>
      </c>
      <c r="D19" s="86" t="s">
        <v>1127</v>
      </c>
    </row>
    <row r="20" spans="1:4" s="259" customFormat="1" ht="27" thickTop="1" thickBot="1" x14ac:dyDescent="0.25">
      <c r="A20" s="93" t="s">
        <v>1128</v>
      </c>
      <c r="B20" s="94"/>
      <c r="C20" s="77" t="s">
        <v>510</v>
      </c>
      <c r="D20" s="95" t="s">
        <v>1129</v>
      </c>
    </row>
    <row r="21" spans="1:4" s="259" customFormat="1" ht="27" thickTop="1" thickBot="1" x14ac:dyDescent="0.25">
      <c r="A21" s="87" t="s">
        <v>1130</v>
      </c>
      <c r="B21" s="83"/>
      <c r="C21" s="73" t="s">
        <v>511</v>
      </c>
      <c r="D21" s="86" t="s">
        <v>1131</v>
      </c>
    </row>
    <row r="22" spans="1:4" s="259" customFormat="1" ht="27" thickTop="1" thickBot="1" x14ac:dyDescent="0.25">
      <c r="A22" s="93" t="s">
        <v>1132</v>
      </c>
      <c r="B22" s="94"/>
      <c r="C22" s="77" t="s">
        <v>512</v>
      </c>
      <c r="D22" s="95" t="s">
        <v>1133</v>
      </c>
    </row>
    <row r="23" spans="1:4" s="259" customFormat="1" ht="27" thickTop="1" thickBot="1" x14ac:dyDescent="0.25">
      <c r="A23" s="87" t="s">
        <v>1134</v>
      </c>
      <c r="B23" s="83"/>
      <c r="C23" s="73" t="s">
        <v>9</v>
      </c>
      <c r="D23" s="86" t="s">
        <v>1135</v>
      </c>
    </row>
    <row r="24" spans="1:4" s="259" customFormat="1" ht="27" thickTop="1" thickBot="1" x14ac:dyDescent="0.25">
      <c r="A24" s="93" t="s">
        <v>1136</v>
      </c>
      <c r="B24" s="94"/>
      <c r="C24" s="77" t="s">
        <v>10</v>
      </c>
      <c r="D24" s="95" t="s">
        <v>1137</v>
      </c>
    </row>
    <row r="25" spans="1:4" s="259" customFormat="1" ht="27" thickTop="1" thickBot="1" x14ac:dyDescent="0.25">
      <c r="A25" s="87" t="s">
        <v>1335</v>
      </c>
      <c r="B25" s="83"/>
      <c r="C25" s="73" t="s">
        <v>11</v>
      </c>
      <c r="D25" s="86" t="s">
        <v>1334</v>
      </c>
    </row>
    <row r="26" spans="1:4" s="259" customFormat="1" ht="27" thickTop="1" thickBot="1" x14ac:dyDescent="0.25">
      <c r="A26" s="221" t="s">
        <v>1138</v>
      </c>
      <c r="B26" s="222"/>
      <c r="C26" s="223" t="s">
        <v>12</v>
      </c>
      <c r="D26" s="224" t="s">
        <v>1139</v>
      </c>
    </row>
    <row r="27" spans="1:4" s="259" customFormat="1" ht="27" thickTop="1" thickBot="1" x14ac:dyDescent="0.25">
      <c r="A27" s="87" t="s">
        <v>1140</v>
      </c>
      <c r="B27" s="83"/>
      <c r="C27" s="73" t="s">
        <v>166</v>
      </c>
      <c r="D27" s="86" t="s">
        <v>1141</v>
      </c>
    </row>
    <row r="28" spans="1:4" s="259" customFormat="1" ht="26.25" thickTop="1" x14ac:dyDescent="0.2">
      <c r="A28" s="97" t="s">
        <v>1142</v>
      </c>
      <c r="B28" s="98"/>
      <c r="C28" s="79" t="s">
        <v>16</v>
      </c>
      <c r="D28" s="99" t="s">
        <v>1143</v>
      </c>
    </row>
    <row r="29" spans="1:4" s="259" customFormat="1" ht="26.25" thickBot="1" x14ac:dyDescent="0.25">
      <c r="A29" s="218" t="s">
        <v>1144</v>
      </c>
      <c r="B29" s="219"/>
      <c r="C29" s="72" t="s">
        <v>17</v>
      </c>
      <c r="D29" s="220" t="s">
        <v>1145</v>
      </c>
    </row>
    <row r="30" spans="1:4" s="259" customFormat="1" ht="27" thickTop="1" thickBot="1" x14ac:dyDescent="0.25">
      <c r="A30" s="93" t="s">
        <v>1146</v>
      </c>
      <c r="B30" s="94"/>
      <c r="C30" s="77" t="s">
        <v>18</v>
      </c>
      <c r="D30" s="95" t="s">
        <v>1147</v>
      </c>
    </row>
    <row r="31" spans="1:4" s="259" customFormat="1" ht="27" thickTop="1" thickBot="1" x14ac:dyDescent="0.25">
      <c r="A31" s="87" t="s">
        <v>1148</v>
      </c>
      <c r="B31" s="83"/>
      <c r="C31" s="73" t="s">
        <v>19</v>
      </c>
      <c r="D31" s="86" t="s">
        <v>1149</v>
      </c>
    </row>
    <row r="32" spans="1:4" s="259" customFormat="1" ht="27" thickTop="1" thickBot="1" x14ac:dyDescent="0.25">
      <c r="A32" s="93" t="s">
        <v>1150</v>
      </c>
      <c r="B32" s="94"/>
      <c r="C32" s="77" t="s">
        <v>20</v>
      </c>
      <c r="D32" s="95" t="s">
        <v>1151</v>
      </c>
    </row>
    <row r="33" spans="1:4" s="259" customFormat="1" ht="27" thickTop="1" thickBot="1" x14ac:dyDescent="0.25">
      <c r="A33" s="87" t="s">
        <v>1152</v>
      </c>
      <c r="B33" s="83"/>
      <c r="C33" s="73" t="s">
        <v>21</v>
      </c>
      <c r="D33" s="86" t="s">
        <v>1336</v>
      </c>
    </row>
    <row r="34" spans="1:4" s="259" customFormat="1" ht="27" thickTop="1" thickBot="1" x14ac:dyDescent="0.25">
      <c r="A34" s="93" t="s">
        <v>1153</v>
      </c>
      <c r="B34" s="94"/>
      <c r="C34" s="77" t="s">
        <v>513</v>
      </c>
      <c r="D34" s="95" t="s">
        <v>1393</v>
      </c>
    </row>
    <row r="35" spans="1:4" s="259" customFormat="1" ht="27" thickTop="1" thickBot="1" x14ac:dyDescent="0.25">
      <c r="A35" s="87" t="s">
        <v>1154</v>
      </c>
      <c r="B35" s="83"/>
      <c r="C35" s="73" t="s">
        <v>514</v>
      </c>
      <c r="D35" s="86" t="s">
        <v>1155</v>
      </c>
    </row>
    <row r="36" spans="1:4" s="259" customFormat="1" ht="27" thickTop="1" thickBot="1" x14ac:dyDescent="0.25">
      <c r="A36" s="93" t="s">
        <v>1156</v>
      </c>
      <c r="B36" s="94"/>
      <c r="C36" s="77" t="s">
        <v>22</v>
      </c>
      <c r="D36" s="95" t="s">
        <v>1157</v>
      </c>
    </row>
    <row r="37" spans="1:4" s="259" customFormat="1" ht="27" thickTop="1" thickBot="1" x14ac:dyDescent="0.25">
      <c r="A37" s="87" t="s">
        <v>1158</v>
      </c>
      <c r="B37" s="83"/>
      <c r="C37" s="73" t="s">
        <v>23</v>
      </c>
      <c r="D37" s="86" t="s">
        <v>1159</v>
      </c>
    </row>
    <row r="38" spans="1:4" s="259" customFormat="1" ht="27" thickTop="1" thickBot="1" x14ac:dyDescent="0.25">
      <c r="A38" s="93" t="s">
        <v>1160</v>
      </c>
      <c r="B38" s="94"/>
      <c r="C38" s="77" t="s">
        <v>24</v>
      </c>
      <c r="D38" s="95" t="s">
        <v>1161</v>
      </c>
    </row>
    <row r="39" spans="1:4" s="259" customFormat="1" ht="27" thickTop="1" thickBot="1" x14ac:dyDescent="0.25">
      <c r="A39" s="87" t="s">
        <v>1162</v>
      </c>
      <c r="B39" s="83"/>
      <c r="C39" s="73" t="s">
        <v>25</v>
      </c>
      <c r="D39" s="86" t="s">
        <v>1163</v>
      </c>
    </row>
    <row r="40" spans="1:4" s="259" customFormat="1" ht="27" thickTop="1" thickBot="1" x14ac:dyDescent="0.25">
      <c r="A40" s="93" t="s">
        <v>1164</v>
      </c>
      <c r="B40" s="94"/>
      <c r="C40" s="77" t="s">
        <v>26</v>
      </c>
      <c r="D40" s="95" t="s">
        <v>1165</v>
      </c>
    </row>
    <row r="41" spans="1:4" s="259" customFormat="1" ht="27" thickTop="1" thickBot="1" x14ac:dyDescent="0.25">
      <c r="A41" s="87" t="s">
        <v>1166</v>
      </c>
      <c r="B41" s="83"/>
      <c r="C41" s="73" t="s">
        <v>27</v>
      </c>
      <c r="D41" s="86" t="s">
        <v>1337</v>
      </c>
    </row>
    <row r="42" spans="1:4" s="259" customFormat="1" ht="27" thickTop="1" thickBot="1" x14ac:dyDescent="0.25">
      <c r="A42" s="93" t="s">
        <v>1167</v>
      </c>
      <c r="B42" s="94"/>
      <c r="C42" s="77" t="s">
        <v>515</v>
      </c>
      <c r="D42" s="95" t="s">
        <v>1168</v>
      </c>
    </row>
    <row r="43" spans="1:4" s="259" customFormat="1" ht="27" thickTop="1" thickBot="1" x14ac:dyDescent="0.25">
      <c r="A43" s="87" t="s">
        <v>1169</v>
      </c>
      <c r="B43" s="83"/>
      <c r="C43" s="73" t="s">
        <v>35</v>
      </c>
      <c r="D43" s="86" t="s">
        <v>1170</v>
      </c>
    </row>
    <row r="44" spans="1:4" s="259" customFormat="1" ht="27" thickTop="1" thickBot="1" x14ac:dyDescent="0.25">
      <c r="A44" s="93" t="s">
        <v>1171</v>
      </c>
      <c r="B44" s="94"/>
      <c r="C44" s="77" t="s">
        <v>36</v>
      </c>
      <c r="D44" s="95" t="s">
        <v>1172</v>
      </c>
    </row>
    <row r="45" spans="1:4" s="259" customFormat="1" ht="27" thickTop="1" thickBot="1" x14ac:dyDescent="0.25">
      <c r="A45" s="87" t="s">
        <v>1173</v>
      </c>
      <c r="B45" s="83"/>
      <c r="C45" s="73" t="s">
        <v>37</v>
      </c>
      <c r="D45" s="86" t="s">
        <v>1174</v>
      </c>
    </row>
    <row r="46" spans="1:4" s="259" customFormat="1" ht="27" thickTop="1" thickBot="1" x14ac:dyDescent="0.25">
      <c r="A46" s="93" t="s">
        <v>1175</v>
      </c>
      <c r="B46" s="94"/>
      <c r="C46" s="77" t="s">
        <v>28</v>
      </c>
      <c r="D46" s="95" t="s">
        <v>1176</v>
      </c>
    </row>
    <row r="47" spans="1:4" s="259" customFormat="1" ht="27" thickTop="1" thickBot="1" x14ac:dyDescent="0.25">
      <c r="A47" s="87" t="s">
        <v>1177</v>
      </c>
      <c r="B47" s="83"/>
      <c r="C47" s="73" t="s">
        <v>29</v>
      </c>
      <c r="D47" s="86" t="s">
        <v>1178</v>
      </c>
    </row>
    <row r="48" spans="1:4" s="259" customFormat="1" ht="27" thickTop="1" thickBot="1" x14ac:dyDescent="0.25">
      <c r="A48" s="93" t="s">
        <v>1179</v>
      </c>
      <c r="B48" s="94"/>
      <c r="C48" s="77" t="s">
        <v>38</v>
      </c>
      <c r="D48" s="95" t="s">
        <v>1180</v>
      </c>
    </row>
    <row r="49" spans="1:4" s="259" customFormat="1" ht="26.25" thickTop="1" thickBot="1" x14ac:dyDescent="0.25">
      <c r="A49" s="82" t="s">
        <v>1366</v>
      </c>
      <c r="B49" s="80"/>
      <c r="C49" s="73"/>
      <c r="D49" s="81" t="s">
        <v>1122</v>
      </c>
    </row>
    <row r="50" spans="1:4" s="259" customFormat="1" ht="24" thickTop="1" thickBot="1" x14ac:dyDescent="0.25">
      <c r="A50" s="93" t="s">
        <v>1243</v>
      </c>
      <c r="B50" s="94"/>
      <c r="C50" s="77" t="s">
        <v>3</v>
      </c>
      <c r="D50" s="95" t="s">
        <v>1244</v>
      </c>
    </row>
    <row r="51" spans="1:4" s="259" customFormat="1" ht="24" thickTop="1" thickBot="1" x14ac:dyDescent="0.25">
      <c r="A51" s="87" t="s">
        <v>1181</v>
      </c>
      <c r="B51" s="83"/>
      <c r="C51" s="73" t="s">
        <v>4</v>
      </c>
      <c r="D51" s="86" t="s">
        <v>1182</v>
      </c>
    </row>
    <row r="52" spans="1:4" s="259" customFormat="1" ht="24" thickTop="1" thickBot="1" x14ac:dyDescent="0.25">
      <c r="A52" s="93" t="s">
        <v>1183</v>
      </c>
      <c r="B52" s="94"/>
      <c r="C52" s="77" t="s">
        <v>5</v>
      </c>
      <c r="D52" s="95" t="s">
        <v>1184</v>
      </c>
    </row>
    <row r="53" spans="1:4" s="259" customFormat="1" ht="14.25" thickTop="1" thickBot="1" x14ac:dyDescent="0.25">
      <c r="A53" s="87" t="s">
        <v>1185</v>
      </c>
      <c r="B53" s="83"/>
      <c r="C53" s="73" t="s">
        <v>6</v>
      </c>
      <c r="D53" s="86" t="s">
        <v>1186</v>
      </c>
    </row>
    <row r="54" spans="1:4" s="259" customFormat="1" ht="26.25" thickTop="1" x14ac:dyDescent="0.2">
      <c r="A54" s="950" t="s">
        <v>1187</v>
      </c>
      <c r="B54" s="951"/>
      <c r="C54" s="952" t="s">
        <v>7</v>
      </c>
      <c r="D54" s="953" t="s">
        <v>1188</v>
      </c>
    </row>
    <row r="55" spans="1:4" s="259" customFormat="1" ht="23.25" thickBot="1" x14ac:dyDescent="0.25">
      <c r="A55" s="218" t="s">
        <v>1189</v>
      </c>
      <c r="B55" s="219"/>
      <c r="C55" s="72" t="s">
        <v>8</v>
      </c>
      <c r="D55" s="220" t="s">
        <v>1190</v>
      </c>
    </row>
    <row r="56" spans="1:4" s="259" customFormat="1" ht="27" thickTop="1" thickBot="1" x14ac:dyDescent="0.25">
      <c r="A56" s="93" t="s">
        <v>1191</v>
      </c>
      <c r="B56" s="94"/>
      <c r="C56" s="77" t="s">
        <v>9</v>
      </c>
      <c r="D56" s="95" t="s">
        <v>1192</v>
      </c>
    </row>
    <row r="57" spans="1:4" s="259" customFormat="1" ht="24" thickTop="1" thickBot="1" x14ac:dyDescent="0.25">
      <c r="A57" s="87" t="s">
        <v>1193</v>
      </c>
      <c r="B57" s="83"/>
      <c r="C57" s="73" t="s">
        <v>10</v>
      </c>
      <c r="D57" s="86" t="s">
        <v>1194</v>
      </c>
    </row>
    <row r="58" spans="1:4" s="259" customFormat="1" ht="27" thickTop="1" thickBot="1" x14ac:dyDescent="0.25">
      <c r="A58" s="93" t="s">
        <v>1195</v>
      </c>
      <c r="B58" s="94"/>
      <c r="C58" s="77" t="s">
        <v>30</v>
      </c>
      <c r="D58" s="95" t="s">
        <v>1196</v>
      </c>
    </row>
    <row r="59" spans="1:4" s="259" customFormat="1" ht="27" thickTop="1" thickBot="1" x14ac:dyDescent="0.25">
      <c r="A59" s="87" t="s">
        <v>1197</v>
      </c>
      <c r="B59" s="83"/>
      <c r="C59" s="73" t="s">
        <v>31</v>
      </c>
      <c r="D59" s="86" t="s">
        <v>1198</v>
      </c>
    </row>
    <row r="60" spans="1:4" s="259" customFormat="1" ht="27" thickTop="1" thickBot="1" x14ac:dyDescent="0.25">
      <c r="A60" s="93" t="s">
        <v>1199</v>
      </c>
      <c r="B60" s="94"/>
      <c r="C60" s="77" t="s">
        <v>32</v>
      </c>
      <c r="D60" s="95" t="s">
        <v>1200</v>
      </c>
    </row>
    <row r="61" spans="1:4" s="259" customFormat="1" ht="24" thickTop="1" thickBot="1" x14ac:dyDescent="0.25">
      <c r="A61" s="87" t="s">
        <v>1339</v>
      </c>
      <c r="B61" s="83"/>
      <c r="C61" s="73" t="s">
        <v>12</v>
      </c>
      <c r="D61" s="86" t="s">
        <v>1338</v>
      </c>
    </row>
    <row r="62" spans="1:4" s="259" customFormat="1" ht="27" thickTop="1" thickBot="1" x14ac:dyDescent="0.25">
      <c r="A62" s="93" t="s">
        <v>1201</v>
      </c>
      <c r="B62" s="94"/>
      <c r="C62" s="77" t="s">
        <v>13</v>
      </c>
      <c r="D62" s="95" t="s">
        <v>1202</v>
      </c>
    </row>
    <row r="63" spans="1:4" s="259" customFormat="1" ht="27" thickTop="1" thickBot="1" x14ac:dyDescent="0.25">
      <c r="A63" s="87" t="s">
        <v>1203</v>
      </c>
      <c r="B63" s="83"/>
      <c r="C63" s="73" t="s">
        <v>14</v>
      </c>
      <c r="D63" s="86" t="s">
        <v>1204</v>
      </c>
    </row>
    <row r="64" spans="1:4" s="259" customFormat="1" ht="27" thickTop="1" thickBot="1" x14ac:dyDescent="0.25">
      <c r="A64" s="221" t="s">
        <v>1205</v>
      </c>
      <c r="B64" s="222"/>
      <c r="C64" s="223" t="s">
        <v>15</v>
      </c>
      <c r="D64" s="224" t="s">
        <v>1206</v>
      </c>
    </row>
    <row r="65" spans="1:4" s="259" customFormat="1" ht="27" thickTop="1" thickBot="1" x14ac:dyDescent="0.25">
      <c r="A65" s="87" t="s">
        <v>1207</v>
      </c>
      <c r="B65" s="83"/>
      <c r="C65" s="73" t="s">
        <v>33</v>
      </c>
      <c r="D65" s="86" t="s">
        <v>1208</v>
      </c>
    </row>
    <row r="66" spans="1:4" s="259" customFormat="1" ht="27" thickTop="1" thickBot="1" x14ac:dyDescent="0.25">
      <c r="A66" s="93" t="s">
        <v>1368</v>
      </c>
      <c r="B66" s="94"/>
      <c r="C66" s="77" t="s">
        <v>19</v>
      </c>
      <c r="D66" s="95" t="s">
        <v>1373</v>
      </c>
    </row>
    <row r="67" spans="1:4" s="259" customFormat="1" ht="27" thickTop="1" thickBot="1" x14ac:dyDescent="0.25">
      <c r="A67" s="1073" t="s">
        <v>1369</v>
      </c>
      <c r="B67" s="1074"/>
      <c r="C67" s="1075" t="s">
        <v>20</v>
      </c>
      <c r="D67" s="1076" t="s">
        <v>1372</v>
      </c>
    </row>
    <row r="68" spans="1:4" s="259" customFormat="1" ht="27" thickTop="1" thickBot="1" x14ac:dyDescent="0.25">
      <c r="A68" s="93" t="s">
        <v>1370</v>
      </c>
      <c r="B68" s="94"/>
      <c r="C68" s="77" t="s">
        <v>21</v>
      </c>
      <c r="D68" s="95" t="s">
        <v>1371</v>
      </c>
    </row>
    <row r="69" spans="1:4" s="259" customFormat="1" ht="26.25" thickTop="1" thickBot="1" x14ac:dyDescent="0.25">
      <c r="A69" s="82" t="s">
        <v>1365</v>
      </c>
      <c r="B69" s="80" t="s">
        <v>760</v>
      </c>
      <c r="C69" s="73"/>
      <c r="D69" s="81" t="s">
        <v>1363</v>
      </c>
    </row>
    <row r="70" spans="1:4" s="259" customFormat="1" ht="27" thickTop="1" thickBot="1" x14ac:dyDescent="0.25">
      <c r="A70" s="93" t="s">
        <v>1245</v>
      </c>
      <c r="B70" s="94"/>
      <c r="C70" s="77" t="s">
        <v>3</v>
      </c>
      <c r="D70" s="95" t="s">
        <v>1246</v>
      </c>
    </row>
    <row r="71" spans="1:4" s="259" customFormat="1" ht="27" thickTop="1" thickBot="1" x14ac:dyDescent="0.25">
      <c r="A71" s="87" t="s">
        <v>1209</v>
      </c>
      <c r="B71" s="83"/>
      <c r="C71" s="73" t="s">
        <v>4</v>
      </c>
      <c r="D71" s="86" t="s">
        <v>1210</v>
      </c>
    </row>
    <row r="72" spans="1:4" s="259" customFormat="1" ht="27" thickTop="1" thickBot="1" x14ac:dyDescent="0.25">
      <c r="A72" s="93" t="s">
        <v>1211</v>
      </c>
      <c r="B72" s="94"/>
      <c r="C72" s="77" t="s">
        <v>5</v>
      </c>
      <c r="D72" s="95" t="s">
        <v>1212</v>
      </c>
    </row>
    <row r="73" spans="1:4" s="259" customFormat="1" ht="27" thickTop="1" thickBot="1" x14ac:dyDescent="0.25">
      <c r="A73" s="87" t="s">
        <v>1213</v>
      </c>
      <c r="B73" s="83"/>
      <c r="C73" s="73" t="s">
        <v>6</v>
      </c>
      <c r="D73" s="86" t="s">
        <v>1214</v>
      </c>
    </row>
    <row r="74" spans="1:4" s="259" customFormat="1" ht="27" thickTop="1" thickBot="1" x14ac:dyDescent="0.25">
      <c r="A74" s="93" t="s">
        <v>1215</v>
      </c>
      <c r="B74" s="94"/>
      <c r="C74" s="77" t="s">
        <v>1360</v>
      </c>
      <c r="D74" s="95" t="s">
        <v>1216</v>
      </c>
    </row>
    <row r="75" spans="1:4" s="259" customFormat="1" ht="27" thickTop="1" thickBot="1" x14ac:dyDescent="0.25">
      <c r="A75" s="87" t="s">
        <v>1217</v>
      </c>
      <c r="B75" s="83"/>
      <c r="C75" s="73" t="s">
        <v>1361</v>
      </c>
      <c r="D75" s="86" t="s">
        <v>1218</v>
      </c>
    </row>
    <row r="76" spans="1:4" s="259" customFormat="1" ht="27" thickTop="1" thickBot="1" x14ac:dyDescent="0.25">
      <c r="A76" s="221" t="s">
        <v>1219</v>
      </c>
      <c r="B76" s="222"/>
      <c r="C76" s="223" t="s">
        <v>1362</v>
      </c>
      <c r="D76" s="224" t="s">
        <v>1220</v>
      </c>
    </row>
    <row r="77" spans="1:4" s="259" customFormat="1" ht="24" thickTop="1" thickBot="1" x14ac:dyDescent="0.25">
      <c r="A77" s="87" t="s">
        <v>1221</v>
      </c>
      <c r="B77" s="83"/>
      <c r="C77" s="73" t="s">
        <v>8</v>
      </c>
      <c r="D77" s="86" t="s">
        <v>1222</v>
      </c>
    </row>
    <row r="78" spans="1:4" s="259" customFormat="1" ht="26.25" thickTop="1" x14ac:dyDescent="0.2">
      <c r="A78" s="97" t="s">
        <v>1223</v>
      </c>
      <c r="B78" s="98"/>
      <c r="C78" s="79" t="s">
        <v>9</v>
      </c>
      <c r="D78" s="99" t="s">
        <v>1224</v>
      </c>
    </row>
    <row r="79" spans="1:4" s="259" customFormat="1" ht="50.25" thickBot="1" x14ac:dyDescent="0.25">
      <c r="A79" s="1069" t="s">
        <v>1367</v>
      </c>
      <c r="B79" s="1070"/>
      <c r="C79" s="1071"/>
      <c r="D79" s="1072" t="s">
        <v>1364</v>
      </c>
    </row>
    <row r="80" spans="1:4" s="259" customFormat="1" ht="27" thickTop="1" thickBot="1" x14ac:dyDescent="0.25">
      <c r="A80" s="1055" t="s">
        <v>1225</v>
      </c>
      <c r="B80" s="1056"/>
      <c r="C80" s="1057" t="s">
        <v>3</v>
      </c>
      <c r="D80" s="1058" t="s">
        <v>1226</v>
      </c>
    </row>
    <row r="81" spans="1:4" s="259" customFormat="1" ht="27" thickTop="1" thickBot="1" x14ac:dyDescent="0.25">
      <c r="A81" s="1059" t="s">
        <v>955</v>
      </c>
      <c r="B81" s="1060"/>
      <c r="C81" s="1053" t="s">
        <v>4</v>
      </c>
      <c r="D81" s="1061" t="s">
        <v>976</v>
      </c>
    </row>
    <row r="82" spans="1:4" s="259" customFormat="1" ht="27" thickTop="1" thickBot="1" x14ac:dyDescent="0.25">
      <c r="A82" s="1062" t="s">
        <v>954</v>
      </c>
      <c r="B82" s="1056"/>
      <c r="C82" s="1057" t="s">
        <v>5</v>
      </c>
      <c r="D82" s="1058" t="s">
        <v>975</v>
      </c>
    </row>
    <row r="83" spans="1:4" s="259" customFormat="1" ht="26.25" thickTop="1" thickBot="1" x14ac:dyDescent="0.25">
      <c r="A83" s="1051" t="s">
        <v>794</v>
      </c>
      <c r="B83" s="1052"/>
      <c r="C83" s="1053"/>
      <c r="D83" s="1054" t="s">
        <v>39</v>
      </c>
    </row>
    <row r="84" spans="1:4" s="259" customFormat="1" ht="16.5" customHeight="1" thickTop="1" thickBot="1" x14ac:dyDescent="0.25">
      <c r="A84" s="1063" t="s">
        <v>957</v>
      </c>
      <c r="B84" s="1056"/>
      <c r="C84" s="1057"/>
      <c r="D84" s="1058" t="s">
        <v>40</v>
      </c>
    </row>
    <row r="85" spans="1:4" s="259" customFormat="1" ht="16.5" customHeight="1" thickTop="1" thickBot="1" x14ac:dyDescent="0.25">
      <c r="A85" s="1064" t="s">
        <v>956</v>
      </c>
      <c r="B85" s="1060"/>
      <c r="C85" s="1053"/>
      <c r="D85" s="1061" t="s">
        <v>41</v>
      </c>
    </row>
    <row r="86" spans="1:4" s="259" customFormat="1" ht="16.5" customHeight="1" thickTop="1" x14ac:dyDescent="0.2">
      <c r="A86" s="1065" t="s">
        <v>43</v>
      </c>
      <c r="B86" s="1066"/>
      <c r="C86" s="1067"/>
      <c r="D86" s="1068" t="s">
        <v>42</v>
      </c>
    </row>
    <row r="87" spans="1:4" x14ac:dyDescent="0.2">
      <c r="B87" s="2"/>
      <c r="C87" s="2"/>
    </row>
    <row r="88" spans="1:4" x14ac:dyDescent="0.2">
      <c r="B88" s="2"/>
      <c r="C88" s="2"/>
    </row>
    <row r="89" spans="1:4" x14ac:dyDescent="0.2">
      <c r="B89" s="2"/>
      <c r="C89" s="2"/>
    </row>
    <row r="90" spans="1:4" x14ac:dyDescent="0.2">
      <c r="B90" s="2"/>
      <c r="C90" s="2"/>
    </row>
    <row r="101" spans="2:4" x14ac:dyDescent="0.2">
      <c r="B101" s="2"/>
      <c r="D101" s="260"/>
    </row>
    <row r="102" spans="2:4" x14ac:dyDescent="0.2">
      <c r="B102" s="2"/>
      <c r="D102" s="260"/>
    </row>
    <row r="103" spans="2:4" x14ac:dyDescent="0.2">
      <c r="B103" s="2"/>
      <c r="D103" s="260"/>
    </row>
    <row r="104" spans="2:4" x14ac:dyDescent="0.2">
      <c r="B104" s="2"/>
      <c r="D104" s="260"/>
    </row>
    <row r="105" spans="2:4" x14ac:dyDescent="0.2">
      <c r="B105" s="2"/>
      <c r="D105" s="260"/>
    </row>
    <row r="106" spans="2:4" x14ac:dyDescent="0.2">
      <c r="B106" s="2"/>
      <c r="D106" s="260"/>
    </row>
    <row r="107" spans="2:4" x14ac:dyDescent="0.2">
      <c r="B107" s="2"/>
      <c r="D107" s="260"/>
    </row>
    <row r="108" spans="2:4" x14ac:dyDescent="0.2">
      <c r="B108" s="2"/>
      <c r="D108" s="260"/>
    </row>
    <row r="109" spans="2:4" x14ac:dyDescent="0.2">
      <c r="B109" s="2"/>
      <c r="D109" s="260"/>
    </row>
    <row r="110" spans="2:4" x14ac:dyDescent="0.2">
      <c r="B110" s="2"/>
      <c r="D110" s="260"/>
    </row>
    <row r="111" spans="2:4" x14ac:dyDescent="0.2">
      <c r="B111" s="2"/>
      <c r="D111" s="260"/>
    </row>
    <row r="112" spans="2:4" x14ac:dyDescent="0.2">
      <c r="B112" s="2"/>
      <c r="D112" s="260"/>
    </row>
    <row r="113" spans="2:4" x14ac:dyDescent="0.2">
      <c r="B113" s="2"/>
      <c r="D113" s="260"/>
    </row>
    <row r="114" spans="2:4" x14ac:dyDescent="0.2">
      <c r="B114" s="2"/>
      <c r="D114" s="260"/>
    </row>
    <row r="115" spans="2:4" x14ac:dyDescent="0.2">
      <c r="B115" s="2"/>
      <c r="D115" s="260"/>
    </row>
    <row r="116" spans="2:4" x14ac:dyDescent="0.2">
      <c r="B116" s="2"/>
      <c r="D116" s="260"/>
    </row>
    <row r="117" spans="2:4" x14ac:dyDescent="0.2">
      <c r="B117" s="2"/>
      <c r="D117" s="260"/>
    </row>
    <row r="118" spans="2:4" x14ac:dyDescent="0.2">
      <c r="B118" s="2"/>
      <c r="D118" s="260"/>
    </row>
    <row r="119" spans="2:4" x14ac:dyDescent="0.2">
      <c r="B119" s="2"/>
      <c r="D119" s="260"/>
    </row>
    <row r="120" spans="2:4" x14ac:dyDescent="0.2">
      <c r="B120" s="2"/>
      <c r="D120" s="260"/>
    </row>
    <row r="121" spans="2:4" x14ac:dyDescent="0.2">
      <c r="B121" s="2"/>
      <c r="D121" s="260"/>
    </row>
    <row r="122" spans="2:4" x14ac:dyDescent="0.2">
      <c r="B122" s="2"/>
      <c r="D122" s="260"/>
    </row>
    <row r="123" spans="2:4" x14ac:dyDescent="0.2">
      <c r="B123" s="2"/>
      <c r="D123" s="260"/>
    </row>
    <row r="124" spans="2:4" x14ac:dyDescent="0.2">
      <c r="B124" s="2"/>
      <c r="D124" s="260"/>
    </row>
    <row r="125" spans="2:4" x14ac:dyDescent="0.2">
      <c r="B125" s="2"/>
      <c r="D125" s="260"/>
    </row>
    <row r="126" spans="2:4" x14ac:dyDescent="0.2">
      <c r="B126" s="2"/>
      <c r="D126" s="260"/>
    </row>
    <row r="127" spans="2:4" x14ac:dyDescent="0.2">
      <c r="B127" s="2"/>
      <c r="D127" s="260"/>
    </row>
    <row r="128" spans="2:4" x14ac:dyDescent="0.2">
      <c r="B128" s="2"/>
      <c r="D128" s="260"/>
    </row>
    <row r="129" spans="2:4" x14ac:dyDescent="0.2">
      <c r="B129" s="2"/>
      <c r="D129" s="260"/>
    </row>
    <row r="130" spans="2:4" x14ac:dyDescent="0.2">
      <c r="B130" s="2"/>
      <c r="D130" s="260"/>
    </row>
    <row r="131" spans="2:4" x14ac:dyDescent="0.2">
      <c r="B131" s="2"/>
      <c r="D131" s="260"/>
    </row>
    <row r="132" spans="2:4" x14ac:dyDescent="0.2">
      <c r="B132" s="2"/>
      <c r="D132" s="260"/>
    </row>
    <row r="133" spans="2:4" x14ac:dyDescent="0.2">
      <c r="B133" s="2"/>
      <c r="D133" s="260"/>
    </row>
    <row r="134" spans="2:4" x14ac:dyDescent="0.2">
      <c r="B134" s="2"/>
      <c r="D134" s="260"/>
    </row>
    <row r="135" spans="2:4" x14ac:dyDescent="0.2">
      <c r="B135" s="2"/>
      <c r="D135" s="260"/>
    </row>
    <row r="136" spans="2:4" x14ac:dyDescent="0.2">
      <c r="B136" s="2"/>
      <c r="D136" s="260"/>
    </row>
    <row r="137" spans="2:4" x14ac:dyDescent="0.2">
      <c r="B137" s="2"/>
      <c r="D137" s="260"/>
    </row>
    <row r="138" spans="2:4" x14ac:dyDescent="0.2">
      <c r="B138" s="2"/>
      <c r="D138" s="260"/>
    </row>
    <row r="139" spans="2:4" x14ac:dyDescent="0.2">
      <c r="B139" s="2"/>
      <c r="D139" s="260"/>
    </row>
    <row r="140" spans="2:4" x14ac:dyDescent="0.2">
      <c r="B140" s="2"/>
      <c r="D140" s="260"/>
    </row>
    <row r="141" spans="2:4" x14ac:dyDescent="0.2">
      <c r="B141" s="2"/>
      <c r="D141" s="260"/>
    </row>
    <row r="142" spans="2:4" x14ac:dyDescent="0.2">
      <c r="B142" s="2"/>
      <c r="D142" s="260"/>
    </row>
    <row r="143" spans="2:4" x14ac:dyDescent="0.2">
      <c r="B143" s="2"/>
      <c r="D143" s="260"/>
    </row>
    <row r="144" spans="2:4" x14ac:dyDescent="0.2">
      <c r="B144" s="2"/>
      <c r="D144" s="260"/>
    </row>
    <row r="145" spans="2:4" x14ac:dyDescent="0.2">
      <c r="B145" s="2"/>
      <c r="D145" s="260"/>
    </row>
    <row r="146" spans="2:4" x14ac:dyDescent="0.2">
      <c r="B146" s="2"/>
      <c r="D146" s="260"/>
    </row>
  </sheetData>
  <printOptions horizontalCentered="1"/>
  <pageMargins left="0" right="0" top="0.59055118110236227" bottom="0.39370078740157483" header="0.51181102362204722" footer="0.51181102362204722"/>
  <pageSetup paperSize="9" orientation="portrait" r:id="rId1"/>
  <headerFooter alignWithMargins="0"/>
  <rowBreaks count="3" manualBreakCount="3">
    <brk id="28" max="3" man="1"/>
    <brk id="54" max="16383" man="1"/>
    <brk id="78" max="3" man="1"/>
  </rowBreaks>
  <ignoredErrors>
    <ignoredError sqref="C7:C12 C49:C65 C13:C48 C69 C79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15"/>
  <sheetViews>
    <sheetView view="pageBreakPreview" zoomScaleNormal="100" zoomScaleSheetLayoutView="100" workbookViewId="0">
      <selection activeCell="L26" sqref="L26"/>
    </sheetView>
  </sheetViews>
  <sheetFormatPr defaultRowHeight="15" x14ac:dyDescent="0.25"/>
  <cols>
    <col min="1" max="1" width="15.28515625" style="103" customWidth="1"/>
    <col min="2" max="2" width="6.7109375" style="105" customWidth="1"/>
    <col min="3" max="3" width="8.7109375" style="103" customWidth="1"/>
    <col min="4" max="15" width="7.42578125" style="103" customWidth="1"/>
    <col min="16" max="16" width="5.7109375" style="105" customWidth="1"/>
    <col min="17" max="17" width="12.5703125" style="103" customWidth="1"/>
    <col min="18" max="256" width="9.140625" style="40"/>
    <col min="257" max="257" width="18.7109375" style="40" customWidth="1"/>
    <col min="258" max="258" width="5.5703125" style="40" bestFit="1" customWidth="1"/>
    <col min="259" max="259" width="8.7109375" style="40" customWidth="1"/>
    <col min="260" max="271" width="6.7109375" style="40" customWidth="1"/>
    <col min="272" max="272" width="7" style="40" bestFit="1" customWidth="1"/>
    <col min="273" max="273" width="18.7109375" style="40" customWidth="1"/>
    <col min="274" max="512" width="9.140625" style="40"/>
    <col min="513" max="513" width="18.7109375" style="40" customWidth="1"/>
    <col min="514" max="514" width="5.5703125" style="40" bestFit="1" customWidth="1"/>
    <col min="515" max="515" width="8.7109375" style="40" customWidth="1"/>
    <col min="516" max="527" width="6.7109375" style="40" customWidth="1"/>
    <col min="528" max="528" width="7" style="40" bestFit="1" customWidth="1"/>
    <col min="529" max="529" width="18.7109375" style="40" customWidth="1"/>
    <col min="530" max="768" width="9.140625" style="40"/>
    <col min="769" max="769" width="18.7109375" style="40" customWidth="1"/>
    <col min="770" max="770" width="5.5703125" style="40" bestFit="1" customWidth="1"/>
    <col min="771" max="771" width="8.7109375" style="40" customWidth="1"/>
    <col min="772" max="783" width="6.7109375" style="40" customWidth="1"/>
    <col min="784" max="784" width="7" style="40" bestFit="1" customWidth="1"/>
    <col min="785" max="785" width="18.7109375" style="40" customWidth="1"/>
    <col min="786" max="1024" width="9.140625" style="40"/>
    <col min="1025" max="1025" width="18.7109375" style="40" customWidth="1"/>
    <col min="1026" max="1026" width="5.5703125" style="40" bestFit="1" customWidth="1"/>
    <col min="1027" max="1027" width="8.7109375" style="40" customWidth="1"/>
    <col min="1028" max="1039" width="6.7109375" style="40" customWidth="1"/>
    <col min="1040" max="1040" width="7" style="40" bestFit="1" customWidth="1"/>
    <col min="1041" max="1041" width="18.7109375" style="40" customWidth="1"/>
    <col min="1042" max="1280" width="9.140625" style="40"/>
    <col min="1281" max="1281" width="18.7109375" style="40" customWidth="1"/>
    <col min="1282" max="1282" width="5.5703125" style="40" bestFit="1" customWidth="1"/>
    <col min="1283" max="1283" width="8.7109375" style="40" customWidth="1"/>
    <col min="1284" max="1295" width="6.7109375" style="40" customWidth="1"/>
    <col min="1296" max="1296" width="7" style="40" bestFit="1" customWidth="1"/>
    <col min="1297" max="1297" width="18.7109375" style="40" customWidth="1"/>
    <col min="1298" max="1536" width="9.140625" style="40"/>
    <col min="1537" max="1537" width="18.7109375" style="40" customWidth="1"/>
    <col min="1538" max="1538" width="5.5703125" style="40" bestFit="1" customWidth="1"/>
    <col min="1539" max="1539" width="8.7109375" style="40" customWidth="1"/>
    <col min="1540" max="1551" width="6.7109375" style="40" customWidth="1"/>
    <col min="1552" max="1552" width="7" style="40" bestFit="1" customWidth="1"/>
    <col min="1553" max="1553" width="18.7109375" style="40" customWidth="1"/>
    <col min="1554" max="1792" width="9.140625" style="40"/>
    <col min="1793" max="1793" width="18.7109375" style="40" customWidth="1"/>
    <col min="1794" max="1794" width="5.5703125" style="40" bestFit="1" customWidth="1"/>
    <col min="1795" max="1795" width="8.7109375" style="40" customWidth="1"/>
    <col min="1796" max="1807" width="6.7109375" style="40" customWidth="1"/>
    <col min="1808" max="1808" width="7" style="40" bestFit="1" customWidth="1"/>
    <col min="1809" max="1809" width="18.7109375" style="40" customWidth="1"/>
    <col min="1810" max="2048" width="9.140625" style="40"/>
    <col min="2049" max="2049" width="18.7109375" style="40" customWidth="1"/>
    <col min="2050" max="2050" width="5.5703125" style="40" bestFit="1" customWidth="1"/>
    <col min="2051" max="2051" width="8.7109375" style="40" customWidth="1"/>
    <col min="2052" max="2063" width="6.7109375" style="40" customWidth="1"/>
    <col min="2064" max="2064" width="7" style="40" bestFit="1" customWidth="1"/>
    <col min="2065" max="2065" width="18.7109375" style="40" customWidth="1"/>
    <col min="2066" max="2304" width="9.140625" style="40"/>
    <col min="2305" max="2305" width="18.7109375" style="40" customWidth="1"/>
    <col min="2306" max="2306" width="5.5703125" style="40" bestFit="1" customWidth="1"/>
    <col min="2307" max="2307" width="8.7109375" style="40" customWidth="1"/>
    <col min="2308" max="2319" width="6.7109375" style="40" customWidth="1"/>
    <col min="2320" max="2320" width="7" style="40" bestFit="1" customWidth="1"/>
    <col min="2321" max="2321" width="18.7109375" style="40" customWidth="1"/>
    <col min="2322" max="2560" width="9.140625" style="40"/>
    <col min="2561" max="2561" width="18.7109375" style="40" customWidth="1"/>
    <col min="2562" max="2562" width="5.5703125" style="40" bestFit="1" customWidth="1"/>
    <col min="2563" max="2563" width="8.7109375" style="40" customWidth="1"/>
    <col min="2564" max="2575" width="6.7109375" style="40" customWidth="1"/>
    <col min="2576" max="2576" width="7" style="40" bestFit="1" customWidth="1"/>
    <col min="2577" max="2577" width="18.7109375" style="40" customWidth="1"/>
    <col min="2578" max="2816" width="9.140625" style="40"/>
    <col min="2817" max="2817" width="18.7109375" style="40" customWidth="1"/>
    <col min="2818" max="2818" width="5.5703125" style="40" bestFit="1" customWidth="1"/>
    <col min="2819" max="2819" width="8.7109375" style="40" customWidth="1"/>
    <col min="2820" max="2831" width="6.7109375" style="40" customWidth="1"/>
    <col min="2832" max="2832" width="7" style="40" bestFit="1" customWidth="1"/>
    <col min="2833" max="2833" width="18.7109375" style="40" customWidth="1"/>
    <col min="2834" max="3072" width="9.140625" style="40"/>
    <col min="3073" max="3073" width="18.7109375" style="40" customWidth="1"/>
    <col min="3074" max="3074" width="5.5703125" style="40" bestFit="1" customWidth="1"/>
    <col min="3075" max="3075" width="8.7109375" style="40" customWidth="1"/>
    <col min="3076" max="3087" width="6.7109375" style="40" customWidth="1"/>
    <col min="3088" max="3088" width="7" style="40" bestFit="1" customWidth="1"/>
    <col min="3089" max="3089" width="18.7109375" style="40" customWidth="1"/>
    <col min="3090" max="3328" width="9.140625" style="40"/>
    <col min="3329" max="3329" width="18.7109375" style="40" customWidth="1"/>
    <col min="3330" max="3330" width="5.5703125" style="40" bestFit="1" customWidth="1"/>
    <col min="3331" max="3331" width="8.7109375" style="40" customWidth="1"/>
    <col min="3332" max="3343" width="6.7109375" style="40" customWidth="1"/>
    <col min="3344" max="3344" width="7" style="40" bestFit="1" customWidth="1"/>
    <col min="3345" max="3345" width="18.7109375" style="40" customWidth="1"/>
    <col min="3346" max="3584" width="9.140625" style="40"/>
    <col min="3585" max="3585" width="18.7109375" style="40" customWidth="1"/>
    <col min="3586" max="3586" width="5.5703125" style="40" bestFit="1" customWidth="1"/>
    <col min="3587" max="3587" width="8.7109375" style="40" customWidth="1"/>
    <col min="3588" max="3599" width="6.7109375" style="40" customWidth="1"/>
    <col min="3600" max="3600" width="7" style="40" bestFit="1" customWidth="1"/>
    <col min="3601" max="3601" width="18.7109375" style="40" customWidth="1"/>
    <col min="3602" max="3840" width="9.140625" style="40"/>
    <col min="3841" max="3841" width="18.7109375" style="40" customWidth="1"/>
    <col min="3842" max="3842" width="5.5703125" style="40" bestFit="1" customWidth="1"/>
    <col min="3843" max="3843" width="8.7109375" style="40" customWidth="1"/>
    <col min="3844" max="3855" width="6.7109375" style="40" customWidth="1"/>
    <col min="3856" max="3856" width="7" style="40" bestFit="1" customWidth="1"/>
    <col min="3857" max="3857" width="18.7109375" style="40" customWidth="1"/>
    <col min="3858" max="4096" width="9.140625" style="40"/>
    <col min="4097" max="4097" width="18.7109375" style="40" customWidth="1"/>
    <col min="4098" max="4098" width="5.5703125" style="40" bestFit="1" customWidth="1"/>
    <col min="4099" max="4099" width="8.7109375" style="40" customWidth="1"/>
    <col min="4100" max="4111" width="6.7109375" style="40" customWidth="1"/>
    <col min="4112" max="4112" width="7" style="40" bestFit="1" customWidth="1"/>
    <col min="4113" max="4113" width="18.7109375" style="40" customWidth="1"/>
    <col min="4114" max="4352" width="9.140625" style="40"/>
    <col min="4353" max="4353" width="18.7109375" style="40" customWidth="1"/>
    <col min="4354" max="4354" width="5.5703125" style="40" bestFit="1" customWidth="1"/>
    <col min="4355" max="4355" width="8.7109375" style="40" customWidth="1"/>
    <col min="4356" max="4367" width="6.7109375" style="40" customWidth="1"/>
    <col min="4368" max="4368" width="7" style="40" bestFit="1" customWidth="1"/>
    <col min="4369" max="4369" width="18.7109375" style="40" customWidth="1"/>
    <col min="4370" max="4608" width="9.140625" style="40"/>
    <col min="4609" max="4609" width="18.7109375" style="40" customWidth="1"/>
    <col min="4610" max="4610" width="5.5703125" style="40" bestFit="1" customWidth="1"/>
    <col min="4611" max="4611" width="8.7109375" style="40" customWidth="1"/>
    <col min="4612" max="4623" width="6.7109375" style="40" customWidth="1"/>
    <col min="4624" max="4624" width="7" style="40" bestFit="1" customWidth="1"/>
    <col min="4625" max="4625" width="18.7109375" style="40" customWidth="1"/>
    <col min="4626" max="4864" width="9.140625" style="40"/>
    <col min="4865" max="4865" width="18.7109375" style="40" customWidth="1"/>
    <col min="4866" max="4866" width="5.5703125" style="40" bestFit="1" customWidth="1"/>
    <col min="4867" max="4867" width="8.7109375" style="40" customWidth="1"/>
    <col min="4868" max="4879" width="6.7109375" style="40" customWidth="1"/>
    <col min="4880" max="4880" width="7" style="40" bestFit="1" customWidth="1"/>
    <col min="4881" max="4881" width="18.7109375" style="40" customWidth="1"/>
    <col min="4882" max="5120" width="9.140625" style="40"/>
    <col min="5121" max="5121" width="18.7109375" style="40" customWidth="1"/>
    <col min="5122" max="5122" width="5.5703125" style="40" bestFit="1" customWidth="1"/>
    <col min="5123" max="5123" width="8.7109375" style="40" customWidth="1"/>
    <col min="5124" max="5135" width="6.7109375" style="40" customWidth="1"/>
    <col min="5136" max="5136" width="7" style="40" bestFit="1" customWidth="1"/>
    <col min="5137" max="5137" width="18.7109375" style="40" customWidth="1"/>
    <col min="5138" max="5376" width="9.140625" style="40"/>
    <col min="5377" max="5377" width="18.7109375" style="40" customWidth="1"/>
    <col min="5378" max="5378" width="5.5703125" style="40" bestFit="1" customWidth="1"/>
    <col min="5379" max="5379" width="8.7109375" style="40" customWidth="1"/>
    <col min="5380" max="5391" width="6.7109375" style="40" customWidth="1"/>
    <col min="5392" max="5392" width="7" style="40" bestFit="1" customWidth="1"/>
    <col min="5393" max="5393" width="18.7109375" style="40" customWidth="1"/>
    <col min="5394" max="5632" width="9.140625" style="40"/>
    <col min="5633" max="5633" width="18.7109375" style="40" customWidth="1"/>
    <col min="5634" max="5634" width="5.5703125" style="40" bestFit="1" customWidth="1"/>
    <col min="5635" max="5635" width="8.7109375" style="40" customWidth="1"/>
    <col min="5636" max="5647" width="6.7109375" style="40" customWidth="1"/>
    <col min="5648" max="5648" width="7" style="40" bestFit="1" customWidth="1"/>
    <col min="5649" max="5649" width="18.7109375" style="40" customWidth="1"/>
    <col min="5650" max="5888" width="9.140625" style="40"/>
    <col min="5889" max="5889" width="18.7109375" style="40" customWidth="1"/>
    <col min="5890" max="5890" width="5.5703125" style="40" bestFit="1" customWidth="1"/>
    <col min="5891" max="5891" width="8.7109375" style="40" customWidth="1"/>
    <col min="5892" max="5903" width="6.7109375" style="40" customWidth="1"/>
    <col min="5904" max="5904" width="7" style="40" bestFit="1" customWidth="1"/>
    <col min="5905" max="5905" width="18.7109375" style="40" customWidth="1"/>
    <col min="5906" max="6144" width="9.140625" style="40"/>
    <col min="6145" max="6145" width="18.7109375" style="40" customWidth="1"/>
    <col min="6146" max="6146" width="5.5703125" style="40" bestFit="1" customWidth="1"/>
    <col min="6147" max="6147" width="8.7109375" style="40" customWidth="1"/>
    <col min="6148" max="6159" width="6.7109375" style="40" customWidth="1"/>
    <col min="6160" max="6160" width="7" style="40" bestFit="1" customWidth="1"/>
    <col min="6161" max="6161" width="18.7109375" style="40" customWidth="1"/>
    <col min="6162" max="6400" width="9.140625" style="40"/>
    <col min="6401" max="6401" width="18.7109375" style="40" customWidth="1"/>
    <col min="6402" max="6402" width="5.5703125" style="40" bestFit="1" customWidth="1"/>
    <col min="6403" max="6403" width="8.7109375" style="40" customWidth="1"/>
    <col min="6404" max="6415" width="6.7109375" style="40" customWidth="1"/>
    <col min="6416" max="6416" width="7" style="40" bestFit="1" customWidth="1"/>
    <col min="6417" max="6417" width="18.7109375" style="40" customWidth="1"/>
    <col min="6418" max="6656" width="9.140625" style="40"/>
    <col min="6657" max="6657" width="18.7109375" style="40" customWidth="1"/>
    <col min="6658" max="6658" width="5.5703125" style="40" bestFit="1" customWidth="1"/>
    <col min="6659" max="6659" width="8.7109375" style="40" customWidth="1"/>
    <col min="6660" max="6671" width="6.7109375" style="40" customWidth="1"/>
    <col min="6672" max="6672" width="7" style="40" bestFit="1" customWidth="1"/>
    <col min="6673" max="6673" width="18.7109375" style="40" customWidth="1"/>
    <col min="6674" max="6912" width="9.140625" style="40"/>
    <col min="6913" max="6913" width="18.7109375" style="40" customWidth="1"/>
    <col min="6914" max="6914" width="5.5703125" style="40" bestFit="1" customWidth="1"/>
    <col min="6915" max="6915" width="8.7109375" style="40" customWidth="1"/>
    <col min="6916" max="6927" width="6.7109375" style="40" customWidth="1"/>
    <col min="6928" max="6928" width="7" style="40" bestFit="1" customWidth="1"/>
    <col min="6929" max="6929" width="18.7109375" style="40" customWidth="1"/>
    <col min="6930" max="7168" width="9.140625" style="40"/>
    <col min="7169" max="7169" width="18.7109375" style="40" customWidth="1"/>
    <col min="7170" max="7170" width="5.5703125" style="40" bestFit="1" customWidth="1"/>
    <col min="7171" max="7171" width="8.7109375" style="40" customWidth="1"/>
    <col min="7172" max="7183" width="6.7109375" style="40" customWidth="1"/>
    <col min="7184" max="7184" width="7" style="40" bestFit="1" customWidth="1"/>
    <col min="7185" max="7185" width="18.7109375" style="40" customWidth="1"/>
    <col min="7186" max="7424" width="9.140625" style="40"/>
    <col min="7425" max="7425" width="18.7109375" style="40" customWidth="1"/>
    <col min="7426" max="7426" width="5.5703125" style="40" bestFit="1" customWidth="1"/>
    <col min="7427" max="7427" width="8.7109375" style="40" customWidth="1"/>
    <col min="7428" max="7439" width="6.7109375" style="40" customWidth="1"/>
    <col min="7440" max="7440" width="7" style="40" bestFit="1" customWidth="1"/>
    <col min="7441" max="7441" width="18.7109375" style="40" customWidth="1"/>
    <col min="7442" max="7680" width="9.140625" style="40"/>
    <col min="7681" max="7681" width="18.7109375" style="40" customWidth="1"/>
    <col min="7682" max="7682" width="5.5703125" style="40" bestFit="1" customWidth="1"/>
    <col min="7683" max="7683" width="8.7109375" style="40" customWidth="1"/>
    <col min="7684" max="7695" width="6.7109375" style="40" customWidth="1"/>
    <col min="7696" max="7696" width="7" style="40" bestFit="1" customWidth="1"/>
    <col min="7697" max="7697" width="18.7109375" style="40" customWidth="1"/>
    <col min="7698" max="7936" width="9.140625" style="40"/>
    <col min="7937" max="7937" width="18.7109375" style="40" customWidth="1"/>
    <col min="7938" max="7938" width="5.5703125" style="40" bestFit="1" customWidth="1"/>
    <col min="7939" max="7939" width="8.7109375" style="40" customWidth="1"/>
    <col min="7940" max="7951" width="6.7109375" style="40" customWidth="1"/>
    <col min="7952" max="7952" width="7" style="40" bestFit="1" customWidth="1"/>
    <col min="7953" max="7953" width="18.7109375" style="40" customWidth="1"/>
    <col min="7954" max="8192" width="9.140625" style="40"/>
    <col min="8193" max="8193" width="18.7109375" style="40" customWidth="1"/>
    <col min="8194" max="8194" width="5.5703125" style="40" bestFit="1" customWidth="1"/>
    <col min="8195" max="8195" width="8.7109375" style="40" customWidth="1"/>
    <col min="8196" max="8207" width="6.7109375" style="40" customWidth="1"/>
    <col min="8208" max="8208" width="7" style="40" bestFit="1" customWidth="1"/>
    <col min="8209" max="8209" width="18.7109375" style="40" customWidth="1"/>
    <col min="8210" max="8448" width="9.140625" style="40"/>
    <col min="8449" max="8449" width="18.7109375" style="40" customWidth="1"/>
    <col min="8450" max="8450" width="5.5703125" style="40" bestFit="1" customWidth="1"/>
    <col min="8451" max="8451" width="8.7109375" style="40" customWidth="1"/>
    <col min="8452" max="8463" width="6.7109375" style="40" customWidth="1"/>
    <col min="8464" max="8464" width="7" style="40" bestFit="1" customWidth="1"/>
    <col min="8465" max="8465" width="18.7109375" style="40" customWidth="1"/>
    <col min="8466" max="8704" width="9.140625" style="40"/>
    <col min="8705" max="8705" width="18.7109375" style="40" customWidth="1"/>
    <col min="8706" max="8706" width="5.5703125" style="40" bestFit="1" customWidth="1"/>
    <col min="8707" max="8707" width="8.7109375" style="40" customWidth="1"/>
    <col min="8708" max="8719" width="6.7109375" style="40" customWidth="1"/>
    <col min="8720" max="8720" width="7" style="40" bestFit="1" customWidth="1"/>
    <col min="8721" max="8721" width="18.7109375" style="40" customWidth="1"/>
    <col min="8722" max="8960" width="9.140625" style="40"/>
    <col min="8961" max="8961" width="18.7109375" style="40" customWidth="1"/>
    <col min="8962" max="8962" width="5.5703125" style="40" bestFit="1" customWidth="1"/>
    <col min="8963" max="8963" width="8.7109375" style="40" customWidth="1"/>
    <col min="8964" max="8975" width="6.7109375" style="40" customWidth="1"/>
    <col min="8976" max="8976" width="7" style="40" bestFit="1" customWidth="1"/>
    <col min="8977" max="8977" width="18.7109375" style="40" customWidth="1"/>
    <col min="8978" max="9216" width="9.140625" style="40"/>
    <col min="9217" max="9217" width="18.7109375" style="40" customWidth="1"/>
    <col min="9218" max="9218" width="5.5703125" style="40" bestFit="1" customWidth="1"/>
    <col min="9219" max="9219" width="8.7109375" style="40" customWidth="1"/>
    <col min="9220" max="9231" width="6.7109375" style="40" customWidth="1"/>
    <col min="9232" max="9232" width="7" style="40" bestFit="1" customWidth="1"/>
    <col min="9233" max="9233" width="18.7109375" style="40" customWidth="1"/>
    <col min="9234" max="9472" width="9.140625" style="40"/>
    <col min="9473" max="9473" width="18.7109375" style="40" customWidth="1"/>
    <col min="9474" max="9474" width="5.5703125" style="40" bestFit="1" customWidth="1"/>
    <col min="9475" max="9475" width="8.7109375" style="40" customWidth="1"/>
    <col min="9476" max="9487" width="6.7109375" style="40" customWidth="1"/>
    <col min="9488" max="9488" width="7" style="40" bestFit="1" customWidth="1"/>
    <col min="9489" max="9489" width="18.7109375" style="40" customWidth="1"/>
    <col min="9490" max="9728" width="9.140625" style="40"/>
    <col min="9729" max="9729" width="18.7109375" style="40" customWidth="1"/>
    <col min="9730" max="9730" width="5.5703125" style="40" bestFit="1" customWidth="1"/>
    <col min="9731" max="9731" width="8.7109375" style="40" customWidth="1"/>
    <col min="9732" max="9743" width="6.7109375" style="40" customWidth="1"/>
    <col min="9744" max="9744" width="7" style="40" bestFit="1" customWidth="1"/>
    <col min="9745" max="9745" width="18.7109375" style="40" customWidth="1"/>
    <col min="9746" max="9984" width="9.140625" style="40"/>
    <col min="9985" max="9985" width="18.7109375" style="40" customWidth="1"/>
    <col min="9986" max="9986" width="5.5703125" style="40" bestFit="1" customWidth="1"/>
    <col min="9987" max="9987" width="8.7109375" style="40" customWidth="1"/>
    <col min="9988" max="9999" width="6.7109375" style="40" customWidth="1"/>
    <col min="10000" max="10000" width="7" style="40" bestFit="1" customWidth="1"/>
    <col min="10001" max="10001" width="18.7109375" style="40" customWidth="1"/>
    <col min="10002" max="10240" width="9.140625" style="40"/>
    <col min="10241" max="10241" width="18.7109375" style="40" customWidth="1"/>
    <col min="10242" max="10242" width="5.5703125" style="40" bestFit="1" customWidth="1"/>
    <col min="10243" max="10243" width="8.7109375" style="40" customWidth="1"/>
    <col min="10244" max="10255" width="6.7109375" style="40" customWidth="1"/>
    <col min="10256" max="10256" width="7" style="40" bestFit="1" customWidth="1"/>
    <col min="10257" max="10257" width="18.7109375" style="40" customWidth="1"/>
    <col min="10258" max="10496" width="9.140625" style="40"/>
    <col min="10497" max="10497" width="18.7109375" style="40" customWidth="1"/>
    <col min="10498" max="10498" width="5.5703125" style="40" bestFit="1" customWidth="1"/>
    <col min="10499" max="10499" width="8.7109375" style="40" customWidth="1"/>
    <col min="10500" max="10511" width="6.7109375" style="40" customWidth="1"/>
    <col min="10512" max="10512" width="7" style="40" bestFit="1" customWidth="1"/>
    <col min="10513" max="10513" width="18.7109375" style="40" customWidth="1"/>
    <col min="10514" max="10752" width="9.140625" style="40"/>
    <col min="10753" max="10753" width="18.7109375" style="40" customWidth="1"/>
    <col min="10754" max="10754" width="5.5703125" style="40" bestFit="1" customWidth="1"/>
    <col min="10755" max="10755" width="8.7109375" style="40" customWidth="1"/>
    <col min="10756" max="10767" width="6.7109375" style="40" customWidth="1"/>
    <col min="10768" max="10768" width="7" style="40" bestFit="1" customWidth="1"/>
    <col min="10769" max="10769" width="18.7109375" style="40" customWidth="1"/>
    <col min="10770" max="11008" width="9.140625" style="40"/>
    <col min="11009" max="11009" width="18.7109375" style="40" customWidth="1"/>
    <col min="11010" max="11010" width="5.5703125" style="40" bestFit="1" customWidth="1"/>
    <col min="11011" max="11011" width="8.7109375" style="40" customWidth="1"/>
    <col min="11012" max="11023" width="6.7109375" style="40" customWidth="1"/>
    <col min="11024" max="11024" width="7" style="40" bestFit="1" customWidth="1"/>
    <col min="11025" max="11025" width="18.7109375" style="40" customWidth="1"/>
    <col min="11026" max="11264" width="9.140625" style="40"/>
    <col min="11265" max="11265" width="18.7109375" style="40" customWidth="1"/>
    <col min="11266" max="11266" width="5.5703125" style="40" bestFit="1" customWidth="1"/>
    <col min="11267" max="11267" width="8.7109375" style="40" customWidth="1"/>
    <col min="11268" max="11279" width="6.7109375" style="40" customWidth="1"/>
    <col min="11280" max="11280" width="7" style="40" bestFit="1" customWidth="1"/>
    <col min="11281" max="11281" width="18.7109375" style="40" customWidth="1"/>
    <col min="11282" max="11520" width="9.140625" style="40"/>
    <col min="11521" max="11521" width="18.7109375" style="40" customWidth="1"/>
    <col min="11522" max="11522" width="5.5703125" style="40" bestFit="1" customWidth="1"/>
    <col min="11523" max="11523" width="8.7109375" style="40" customWidth="1"/>
    <col min="11524" max="11535" width="6.7109375" style="40" customWidth="1"/>
    <col min="11536" max="11536" width="7" style="40" bestFit="1" customWidth="1"/>
    <col min="11537" max="11537" width="18.7109375" style="40" customWidth="1"/>
    <col min="11538" max="11776" width="9.140625" style="40"/>
    <col min="11777" max="11777" width="18.7109375" style="40" customWidth="1"/>
    <col min="11778" max="11778" width="5.5703125" style="40" bestFit="1" customWidth="1"/>
    <col min="11779" max="11779" width="8.7109375" style="40" customWidth="1"/>
    <col min="11780" max="11791" width="6.7109375" style="40" customWidth="1"/>
    <col min="11792" max="11792" width="7" style="40" bestFit="1" customWidth="1"/>
    <col min="11793" max="11793" width="18.7109375" style="40" customWidth="1"/>
    <col min="11794" max="12032" width="9.140625" style="40"/>
    <col min="12033" max="12033" width="18.7109375" style="40" customWidth="1"/>
    <col min="12034" max="12034" width="5.5703125" style="40" bestFit="1" customWidth="1"/>
    <col min="12035" max="12035" width="8.7109375" style="40" customWidth="1"/>
    <col min="12036" max="12047" width="6.7109375" style="40" customWidth="1"/>
    <col min="12048" max="12048" width="7" style="40" bestFit="1" customWidth="1"/>
    <col min="12049" max="12049" width="18.7109375" style="40" customWidth="1"/>
    <col min="12050" max="12288" width="9.140625" style="40"/>
    <col min="12289" max="12289" width="18.7109375" style="40" customWidth="1"/>
    <col min="12290" max="12290" width="5.5703125" style="40" bestFit="1" customWidth="1"/>
    <col min="12291" max="12291" width="8.7109375" style="40" customWidth="1"/>
    <col min="12292" max="12303" width="6.7109375" style="40" customWidth="1"/>
    <col min="12304" max="12304" width="7" style="40" bestFit="1" customWidth="1"/>
    <col min="12305" max="12305" width="18.7109375" style="40" customWidth="1"/>
    <col min="12306" max="12544" width="9.140625" style="40"/>
    <col min="12545" max="12545" width="18.7109375" style="40" customWidth="1"/>
    <col min="12546" max="12546" width="5.5703125" style="40" bestFit="1" customWidth="1"/>
    <col min="12547" max="12547" width="8.7109375" style="40" customWidth="1"/>
    <col min="12548" max="12559" width="6.7109375" style="40" customWidth="1"/>
    <col min="12560" max="12560" width="7" style="40" bestFit="1" customWidth="1"/>
    <col min="12561" max="12561" width="18.7109375" style="40" customWidth="1"/>
    <col min="12562" max="12800" width="9.140625" style="40"/>
    <col min="12801" max="12801" width="18.7109375" style="40" customWidth="1"/>
    <col min="12802" max="12802" width="5.5703125" style="40" bestFit="1" customWidth="1"/>
    <col min="12803" max="12803" width="8.7109375" style="40" customWidth="1"/>
    <col min="12804" max="12815" width="6.7109375" style="40" customWidth="1"/>
    <col min="12816" max="12816" width="7" style="40" bestFit="1" customWidth="1"/>
    <col min="12817" max="12817" width="18.7109375" style="40" customWidth="1"/>
    <col min="12818" max="13056" width="9.140625" style="40"/>
    <col min="13057" max="13057" width="18.7109375" style="40" customWidth="1"/>
    <col min="13058" max="13058" width="5.5703125" style="40" bestFit="1" customWidth="1"/>
    <col min="13059" max="13059" width="8.7109375" style="40" customWidth="1"/>
    <col min="13060" max="13071" width="6.7109375" style="40" customWidth="1"/>
    <col min="13072" max="13072" width="7" style="40" bestFit="1" customWidth="1"/>
    <col min="13073" max="13073" width="18.7109375" style="40" customWidth="1"/>
    <col min="13074" max="13312" width="9.140625" style="40"/>
    <col min="13313" max="13313" width="18.7109375" style="40" customWidth="1"/>
    <col min="13314" max="13314" width="5.5703125" style="40" bestFit="1" customWidth="1"/>
    <col min="13315" max="13315" width="8.7109375" style="40" customWidth="1"/>
    <col min="13316" max="13327" width="6.7109375" style="40" customWidth="1"/>
    <col min="13328" max="13328" width="7" style="40" bestFit="1" customWidth="1"/>
    <col min="13329" max="13329" width="18.7109375" style="40" customWidth="1"/>
    <col min="13330" max="13568" width="9.140625" style="40"/>
    <col min="13569" max="13569" width="18.7109375" style="40" customWidth="1"/>
    <col min="13570" max="13570" width="5.5703125" style="40" bestFit="1" customWidth="1"/>
    <col min="13571" max="13571" width="8.7109375" style="40" customWidth="1"/>
    <col min="13572" max="13583" width="6.7109375" style="40" customWidth="1"/>
    <col min="13584" max="13584" width="7" style="40" bestFit="1" customWidth="1"/>
    <col min="13585" max="13585" width="18.7109375" style="40" customWidth="1"/>
    <col min="13586" max="13824" width="9.140625" style="40"/>
    <col min="13825" max="13825" width="18.7109375" style="40" customWidth="1"/>
    <col min="13826" max="13826" width="5.5703125" style="40" bestFit="1" customWidth="1"/>
    <col min="13827" max="13827" width="8.7109375" style="40" customWidth="1"/>
    <col min="13828" max="13839" width="6.7109375" style="40" customWidth="1"/>
    <col min="13840" max="13840" width="7" style="40" bestFit="1" customWidth="1"/>
    <col min="13841" max="13841" width="18.7109375" style="40" customWidth="1"/>
    <col min="13842" max="14080" width="9.140625" style="40"/>
    <col min="14081" max="14081" width="18.7109375" style="40" customWidth="1"/>
    <col min="14082" max="14082" width="5.5703125" style="40" bestFit="1" customWidth="1"/>
    <col min="14083" max="14083" width="8.7109375" style="40" customWidth="1"/>
    <col min="14084" max="14095" width="6.7109375" style="40" customWidth="1"/>
    <col min="14096" max="14096" width="7" style="40" bestFit="1" customWidth="1"/>
    <col min="14097" max="14097" width="18.7109375" style="40" customWidth="1"/>
    <col min="14098" max="14336" width="9.140625" style="40"/>
    <col min="14337" max="14337" width="18.7109375" style="40" customWidth="1"/>
    <col min="14338" max="14338" width="5.5703125" style="40" bestFit="1" customWidth="1"/>
    <col min="14339" max="14339" width="8.7109375" style="40" customWidth="1"/>
    <col min="14340" max="14351" width="6.7109375" style="40" customWidth="1"/>
    <col min="14352" max="14352" width="7" style="40" bestFit="1" customWidth="1"/>
    <col min="14353" max="14353" width="18.7109375" style="40" customWidth="1"/>
    <col min="14354" max="14592" width="9.140625" style="40"/>
    <col min="14593" max="14593" width="18.7109375" style="40" customWidth="1"/>
    <col min="14594" max="14594" width="5.5703125" style="40" bestFit="1" customWidth="1"/>
    <col min="14595" max="14595" width="8.7109375" style="40" customWidth="1"/>
    <col min="14596" max="14607" width="6.7109375" style="40" customWidth="1"/>
    <col min="14608" max="14608" width="7" style="40" bestFit="1" customWidth="1"/>
    <col min="14609" max="14609" width="18.7109375" style="40" customWidth="1"/>
    <col min="14610" max="14848" width="9.140625" style="40"/>
    <col min="14849" max="14849" width="18.7109375" style="40" customWidth="1"/>
    <col min="14850" max="14850" width="5.5703125" style="40" bestFit="1" customWidth="1"/>
    <col min="14851" max="14851" width="8.7109375" style="40" customWidth="1"/>
    <col min="14852" max="14863" width="6.7109375" style="40" customWidth="1"/>
    <col min="14864" max="14864" width="7" style="40" bestFit="1" customWidth="1"/>
    <col min="14865" max="14865" width="18.7109375" style="40" customWidth="1"/>
    <col min="14866" max="15104" width="9.140625" style="40"/>
    <col min="15105" max="15105" width="18.7109375" style="40" customWidth="1"/>
    <col min="15106" max="15106" width="5.5703125" style="40" bestFit="1" customWidth="1"/>
    <col min="15107" max="15107" width="8.7109375" style="40" customWidth="1"/>
    <col min="15108" max="15119" width="6.7109375" style="40" customWidth="1"/>
    <col min="15120" max="15120" width="7" style="40" bestFit="1" customWidth="1"/>
    <col min="15121" max="15121" width="18.7109375" style="40" customWidth="1"/>
    <col min="15122" max="15360" width="9.140625" style="40"/>
    <col min="15361" max="15361" width="18.7109375" style="40" customWidth="1"/>
    <col min="15362" max="15362" width="5.5703125" style="40" bestFit="1" customWidth="1"/>
    <col min="15363" max="15363" width="8.7109375" style="40" customWidth="1"/>
    <col min="15364" max="15375" width="6.7109375" style="40" customWidth="1"/>
    <col min="15376" max="15376" width="7" style="40" bestFit="1" customWidth="1"/>
    <col min="15377" max="15377" width="18.7109375" style="40" customWidth="1"/>
    <col min="15378" max="15616" width="9.140625" style="40"/>
    <col min="15617" max="15617" width="18.7109375" style="40" customWidth="1"/>
    <col min="15618" max="15618" width="5.5703125" style="40" bestFit="1" customWidth="1"/>
    <col min="15619" max="15619" width="8.7109375" style="40" customWidth="1"/>
    <col min="15620" max="15631" width="6.7109375" style="40" customWidth="1"/>
    <col min="15632" max="15632" width="7" style="40" bestFit="1" customWidth="1"/>
    <col min="15633" max="15633" width="18.7109375" style="40" customWidth="1"/>
    <col min="15634" max="15872" width="9.140625" style="40"/>
    <col min="15873" max="15873" width="18.7109375" style="40" customWidth="1"/>
    <col min="15874" max="15874" width="5.5703125" style="40" bestFit="1" customWidth="1"/>
    <col min="15875" max="15875" width="8.7109375" style="40" customWidth="1"/>
    <col min="15876" max="15887" width="6.7109375" style="40" customWidth="1"/>
    <col min="15888" max="15888" width="7" style="40" bestFit="1" customWidth="1"/>
    <col min="15889" max="15889" width="18.7109375" style="40" customWidth="1"/>
    <col min="15890" max="16128" width="9.140625" style="40"/>
    <col min="16129" max="16129" width="18.7109375" style="40" customWidth="1"/>
    <col min="16130" max="16130" width="5.5703125" style="40" bestFit="1" customWidth="1"/>
    <col min="16131" max="16131" width="8.7109375" style="40" customWidth="1"/>
    <col min="16132" max="16143" width="6.7109375" style="40" customWidth="1"/>
    <col min="16144" max="16144" width="7" style="40" bestFit="1" customWidth="1"/>
    <col min="16145" max="16145" width="18.7109375" style="40" customWidth="1"/>
    <col min="16146" max="16384" width="9.140625" style="40"/>
  </cols>
  <sheetData>
    <row r="1" spans="1:17" s="265" customFormat="1" ht="20.25" x14ac:dyDescent="0.3">
      <c r="A1" s="1178" t="s">
        <v>984</v>
      </c>
      <c r="B1" s="1178"/>
      <c r="C1" s="1178"/>
      <c r="D1" s="1178"/>
      <c r="E1" s="1178"/>
      <c r="F1" s="1178"/>
      <c r="G1" s="1178"/>
      <c r="H1" s="1178"/>
      <c r="I1" s="1178"/>
      <c r="J1" s="1178"/>
      <c r="K1" s="1178"/>
      <c r="L1" s="1178"/>
      <c r="M1" s="1178"/>
      <c r="N1" s="1178"/>
      <c r="O1" s="1178"/>
      <c r="P1" s="1178"/>
      <c r="Q1" s="1178"/>
    </row>
    <row r="2" spans="1:17" s="264" customFormat="1" ht="15.75" x14ac:dyDescent="0.25">
      <c r="A2" s="1179" t="s">
        <v>725</v>
      </c>
      <c r="B2" s="1179"/>
      <c r="C2" s="1179"/>
      <c r="D2" s="1179"/>
      <c r="E2" s="1179"/>
      <c r="F2" s="1179"/>
      <c r="G2" s="1179"/>
      <c r="H2" s="1179"/>
      <c r="I2" s="1179"/>
      <c r="J2" s="1179"/>
      <c r="K2" s="1179"/>
      <c r="L2" s="1179"/>
      <c r="M2" s="1179"/>
      <c r="N2" s="1179"/>
      <c r="O2" s="1179"/>
      <c r="P2" s="1179"/>
      <c r="Q2" s="1179"/>
    </row>
    <row r="3" spans="1:17" s="264" customFormat="1" ht="15.75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  <c r="K3" s="1179"/>
      <c r="L3" s="1179"/>
      <c r="M3" s="1179"/>
      <c r="N3" s="1179"/>
      <c r="O3" s="1179"/>
      <c r="P3" s="1179"/>
      <c r="Q3" s="1179"/>
    </row>
    <row r="4" spans="1:17" s="264" customFormat="1" ht="15.75" x14ac:dyDescent="0.25">
      <c r="A4" s="1179" t="s">
        <v>535</v>
      </c>
      <c r="B4" s="1179"/>
      <c r="C4" s="1179"/>
      <c r="D4" s="1179"/>
      <c r="E4" s="1179"/>
      <c r="F4" s="1179"/>
      <c r="G4" s="1179"/>
      <c r="H4" s="1179"/>
      <c r="I4" s="1179"/>
      <c r="J4" s="1179"/>
      <c r="K4" s="1179"/>
      <c r="L4" s="1179"/>
      <c r="M4" s="1179"/>
      <c r="N4" s="1179"/>
      <c r="O4" s="1179"/>
      <c r="P4" s="1179"/>
      <c r="Q4" s="1179"/>
    </row>
    <row r="5" spans="1:17" ht="15.75" x14ac:dyDescent="0.3">
      <c r="A5" s="806" t="s">
        <v>251</v>
      </c>
      <c r="B5" s="824"/>
      <c r="C5" s="825"/>
      <c r="D5" s="810"/>
      <c r="E5" s="810"/>
      <c r="F5" s="810"/>
      <c r="G5" s="810"/>
      <c r="H5" s="407"/>
      <c r="I5" s="825"/>
      <c r="J5" s="810"/>
      <c r="K5" s="810"/>
      <c r="L5" s="810"/>
      <c r="M5" s="810"/>
      <c r="N5" s="810"/>
      <c r="O5" s="810"/>
      <c r="P5" s="824"/>
      <c r="Q5" s="826" t="s">
        <v>252</v>
      </c>
    </row>
    <row r="6" spans="1:17" ht="45" customHeight="1" x14ac:dyDescent="0.2">
      <c r="A6" s="106" t="s">
        <v>133</v>
      </c>
      <c r="B6" s="106" t="s">
        <v>727</v>
      </c>
      <c r="C6" s="258" t="s">
        <v>673</v>
      </c>
      <c r="D6" s="100" t="s">
        <v>532</v>
      </c>
      <c r="E6" s="100" t="s">
        <v>531</v>
      </c>
      <c r="F6" s="100" t="s">
        <v>530</v>
      </c>
      <c r="G6" s="100" t="s">
        <v>529</v>
      </c>
      <c r="H6" s="100" t="s">
        <v>528</v>
      </c>
      <c r="I6" s="100" t="s">
        <v>527</v>
      </c>
      <c r="J6" s="100" t="s">
        <v>526</v>
      </c>
      <c r="K6" s="100" t="s">
        <v>525</v>
      </c>
      <c r="L6" s="100" t="s">
        <v>524</v>
      </c>
      <c r="M6" s="100" t="s">
        <v>523</v>
      </c>
      <c r="N6" s="100" t="s">
        <v>522</v>
      </c>
      <c r="O6" s="100" t="s">
        <v>521</v>
      </c>
      <c r="P6" s="100" t="s">
        <v>726</v>
      </c>
      <c r="Q6" s="100" t="s">
        <v>243</v>
      </c>
    </row>
    <row r="7" spans="1:17" ht="13.5" thickBot="1" x14ac:dyDescent="0.25">
      <c r="A7" s="1180" t="s">
        <v>53</v>
      </c>
      <c r="B7" s="356" t="s">
        <v>244</v>
      </c>
      <c r="C7" s="525">
        <f>SUM('B6-1'!C7+'B6-2'!C7)</f>
        <v>6338</v>
      </c>
      <c r="D7" s="526">
        <f>SUM('B6-1'!D7+'B6-2'!D7)</f>
        <v>597</v>
      </c>
      <c r="E7" s="526">
        <f>SUM('B6-1'!E7+'B6-2'!E7)</f>
        <v>555</v>
      </c>
      <c r="F7" s="526">
        <f>SUM('B6-1'!F7+'B6-2'!F7)</f>
        <v>525</v>
      </c>
      <c r="G7" s="526">
        <f>SUM('B6-1'!G7+'B6-2'!G7)</f>
        <v>542</v>
      </c>
      <c r="H7" s="526">
        <f>SUM('B6-1'!H7+'B6-2'!H7)</f>
        <v>499</v>
      </c>
      <c r="I7" s="526">
        <f>SUM('B6-1'!I7+'B6-2'!I7)</f>
        <v>529</v>
      </c>
      <c r="J7" s="526">
        <f>SUM('B6-1'!J7+'B6-2'!J7)</f>
        <v>507</v>
      </c>
      <c r="K7" s="526">
        <f>SUM('B6-1'!K7+'B6-2'!K7)</f>
        <v>476</v>
      </c>
      <c r="L7" s="526">
        <f>SUM('B6-1'!L7+'B6-2'!L7)</f>
        <v>451</v>
      </c>
      <c r="M7" s="526">
        <f>SUM('B6-1'!M7+'B6-2'!M7)</f>
        <v>525</v>
      </c>
      <c r="N7" s="526">
        <f>SUM('B6-1'!N7+'B6-2'!N7)</f>
        <v>543</v>
      </c>
      <c r="O7" s="526">
        <f>SUM('B6-1'!O7+'B6-2'!O7)</f>
        <v>589</v>
      </c>
      <c r="P7" s="107" t="s">
        <v>245</v>
      </c>
      <c r="Q7" s="1181" t="s">
        <v>54</v>
      </c>
    </row>
    <row r="8" spans="1:17" ht="14.25" thickTop="1" thickBot="1" x14ac:dyDescent="0.25">
      <c r="A8" s="1172"/>
      <c r="B8" s="357" t="s">
        <v>246</v>
      </c>
      <c r="C8" s="527">
        <f>SUM('B6-1'!C8+'B6-2'!C8)</f>
        <v>6122</v>
      </c>
      <c r="D8" s="528">
        <f>SUM('B6-1'!D8+'B6-2'!D8)</f>
        <v>468</v>
      </c>
      <c r="E8" s="528">
        <f>SUM('B6-1'!E8+'B6-2'!E8)</f>
        <v>545</v>
      </c>
      <c r="F8" s="528">
        <f>SUM('B6-1'!F8+'B6-2'!F8)</f>
        <v>565</v>
      </c>
      <c r="G8" s="528">
        <f>SUM('B6-1'!G8+'B6-2'!G8)</f>
        <v>544</v>
      </c>
      <c r="H8" s="528">
        <f>SUM('B6-1'!H8+'B6-2'!H8)</f>
        <v>489</v>
      </c>
      <c r="I8" s="528">
        <f>SUM('B6-1'!I8+'B6-2'!I8)</f>
        <v>489</v>
      </c>
      <c r="J8" s="528">
        <f>SUM('B6-1'!J8+'B6-2'!J8)</f>
        <v>453</v>
      </c>
      <c r="K8" s="528">
        <f>SUM('B6-1'!K8+'B6-2'!K8)</f>
        <v>479</v>
      </c>
      <c r="L8" s="528">
        <f>SUM('B6-1'!L8+'B6-2'!L8)</f>
        <v>432</v>
      </c>
      <c r="M8" s="528">
        <f>SUM('B6-1'!M8+'B6-2'!M8)</f>
        <v>545</v>
      </c>
      <c r="N8" s="528">
        <f>SUM('B6-1'!N8+'B6-2'!N8)</f>
        <v>527</v>
      </c>
      <c r="O8" s="528">
        <f>SUM('B6-1'!O8+'B6-2'!O8)</f>
        <v>586</v>
      </c>
      <c r="P8" s="108" t="s">
        <v>771</v>
      </c>
      <c r="Q8" s="1173"/>
    </row>
    <row r="9" spans="1:17" s="37" customFormat="1" ht="14.25" thickTop="1" thickBot="1" x14ac:dyDescent="0.25">
      <c r="A9" s="1172"/>
      <c r="B9" s="357" t="s">
        <v>247</v>
      </c>
      <c r="C9" s="527">
        <f>SUM('B6-1'!C9+'B6-2'!C9)</f>
        <v>12460</v>
      </c>
      <c r="D9" s="527">
        <f>SUM('B6-1'!D9+'B6-2'!D9)</f>
        <v>1065</v>
      </c>
      <c r="E9" s="527">
        <f>SUM('B6-1'!E9+'B6-2'!E9)</f>
        <v>1100</v>
      </c>
      <c r="F9" s="527">
        <f>SUM('B6-1'!F9+'B6-2'!F9)</f>
        <v>1090</v>
      </c>
      <c r="G9" s="527">
        <f>SUM('B6-1'!G9+'B6-2'!G9)</f>
        <v>1086</v>
      </c>
      <c r="H9" s="527">
        <f>SUM('B6-1'!H9+'B6-2'!H9)</f>
        <v>988</v>
      </c>
      <c r="I9" s="527">
        <f>SUM('B6-1'!I9+'B6-2'!I9)</f>
        <v>1018</v>
      </c>
      <c r="J9" s="527">
        <f>SUM('B6-1'!J9+'B6-2'!J9)</f>
        <v>960</v>
      </c>
      <c r="K9" s="527">
        <f>SUM('B6-1'!K9+'B6-2'!K9)</f>
        <v>955</v>
      </c>
      <c r="L9" s="527">
        <f>SUM('B6-1'!L9+'B6-2'!L9)</f>
        <v>883</v>
      </c>
      <c r="M9" s="527">
        <f>SUM('B6-1'!M9+'B6-2'!M9)</f>
        <v>1070</v>
      </c>
      <c r="N9" s="527">
        <f>SUM('B6-1'!N9+'B6-2'!N9)</f>
        <v>1070</v>
      </c>
      <c r="O9" s="527">
        <f>SUM('B6-1'!O9+'B6-2'!O9)</f>
        <v>1175</v>
      </c>
      <c r="P9" s="108" t="s">
        <v>248</v>
      </c>
      <c r="Q9" s="1173"/>
    </row>
    <row r="10" spans="1:17" ht="14.25" thickTop="1" thickBot="1" x14ac:dyDescent="0.25">
      <c r="A10" s="1170" t="s">
        <v>55</v>
      </c>
      <c r="B10" s="358" t="s">
        <v>244</v>
      </c>
      <c r="C10" s="529">
        <f>SUM('B6-1'!C10+'B6-2'!C10)</f>
        <v>4410</v>
      </c>
      <c r="D10" s="530">
        <f>SUM('B6-1'!D10+'B6-2'!D10)</f>
        <v>395</v>
      </c>
      <c r="E10" s="530">
        <f>SUM('B6-1'!E10+'B6-2'!E10)</f>
        <v>383</v>
      </c>
      <c r="F10" s="530">
        <f>SUM('B6-1'!F10+'B6-2'!F10)</f>
        <v>415</v>
      </c>
      <c r="G10" s="530">
        <f>SUM('B6-1'!G10+'B6-2'!G10)</f>
        <v>418</v>
      </c>
      <c r="H10" s="530">
        <f>SUM('B6-1'!H10+'B6-2'!H10)</f>
        <v>454</v>
      </c>
      <c r="I10" s="530">
        <f>SUM('B6-1'!I10+'B6-2'!I10)</f>
        <v>396</v>
      </c>
      <c r="J10" s="530">
        <f>SUM('B6-1'!J10+'B6-2'!J10)</f>
        <v>355</v>
      </c>
      <c r="K10" s="530">
        <f>SUM('B6-1'!K10+'B6-2'!K10)</f>
        <v>409</v>
      </c>
      <c r="L10" s="530">
        <f>SUM('B6-1'!L10+'B6-2'!L10)</f>
        <v>334</v>
      </c>
      <c r="M10" s="530">
        <f>SUM('B6-1'!M10+'B6-2'!M10)</f>
        <v>323</v>
      </c>
      <c r="N10" s="530">
        <f>SUM('B6-1'!N10+'B6-2'!N10)</f>
        <v>228</v>
      </c>
      <c r="O10" s="530">
        <f>SUM('B6-1'!O10+'B6-2'!O10)</f>
        <v>300</v>
      </c>
      <c r="P10" s="109" t="s">
        <v>245</v>
      </c>
      <c r="Q10" s="1171" t="s">
        <v>56</v>
      </c>
    </row>
    <row r="11" spans="1:17" ht="14.25" thickTop="1" thickBot="1" x14ac:dyDescent="0.25">
      <c r="A11" s="1170"/>
      <c r="B11" s="358" t="s">
        <v>246</v>
      </c>
      <c r="C11" s="529">
        <f>SUM('B6-1'!C11+'B6-2'!C11)</f>
        <v>4217</v>
      </c>
      <c r="D11" s="530">
        <f>SUM('B6-1'!D11+'B6-2'!D11)</f>
        <v>365</v>
      </c>
      <c r="E11" s="530">
        <f>SUM('B6-1'!E11+'B6-2'!E11)</f>
        <v>384</v>
      </c>
      <c r="F11" s="530">
        <f>SUM('B6-1'!F11+'B6-2'!F11)</f>
        <v>391</v>
      </c>
      <c r="G11" s="530">
        <f>SUM('B6-1'!G11+'B6-2'!G11)</f>
        <v>379</v>
      </c>
      <c r="H11" s="530">
        <f>SUM('B6-1'!H11+'B6-2'!H11)</f>
        <v>384</v>
      </c>
      <c r="I11" s="530">
        <f>SUM('B6-1'!I11+'B6-2'!I11)</f>
        <v>371</v>
      </c>
      <c r="J11" s="530">
        <f>SUM('B6-1'!J11+'B6-2'!J11)</f>
        <v>377</v>
      </c>
      <c r="K11" s="530">
        <f>SUM('B6-1'!K11+'B6-2'!K11)</f>
        <v>394</v>
      </c>
      <c r="L11" s="530">
        <f>SUM('B6-1'!L11+'B6-2'!L11)</f>
        <v>331</v>
      </c>
      <c r="M11" s="530">
        <f>SUM('B6-1'!M11+'B6-2'!M11)</f>
        <v>313</v>
      </c>
      <c r="N11" s="530">
        <f>SUM('B6-1'!N11+'B6-2'!N11)</f>
        <v>238</v>
      </c>
      <c r="O11" s="530">
        <f>SUM('B6-1'!O11+'B6-2'!O11)</f>
        <v>290</v>
      </c>
      <c r="P11" s="109" t="s">
        <v>771</v>
      </c>
      <c r="Q11" s="1171"/>
    </row>
    <row r="12" spans="1:17" s="37" customFormat="1" ht="14.25" thickTop="1" thickBot="1" x14ac:dyDescent="0.25">
      <c r="A12" s="1170"/>
      <c r="B12" s="358" t="s">
        <v>247</v>
      </c>
      <c r="C12" s="529">
        <f>SUM('B6-1'!C12+'B6-2'!C12)</f>
        <v>8627</v>
      </c>
      <c r="D12" s="529">
        <f>SUM('B6-1'!D12+'B6-2'!D12)</f>
        <v>760</v>
      </c>
      <c r="E12" s="529">
        <f>SUM('B6-1'!E12+'B6-2'!E12)</f>
        <v>767</v>
      </c>
      <c r="F12" s="529">
        <f>SUM('B6-1'!F12+'B6-2'!F12)</f>
        <v>806</v>
      </c>
      <c r="G12" s="529">
        <f>SUM('B6-1'!G12+'B6-2'!G12)</f>
        <v>797</v>
      </c>
      <c r="H12" s="529">
        <f>SUM('B6-1'!H12+'B6-2'!H12)</f>
        <v>838</v>
      </c>
      <c r="I12" s="529">
        <f>SUM('B6-1'!I12+'B6-2'!I12)</f>
        <v>767</v>
      </c>
      <c r="J12" s="529">
        <f>SUM('B6-1'!J12+'B6-2'!J12)</f>
        <v>732</v>
      </c>
      <c r="K12" s="529">
        <f>SUM('B6-1'!K12+'B6-2'!K12)</f>
        <v>803</v>
      </c>
      <c r="L12" s="529">
        <f>SUM('B6-1'!L12+'B6-2'!L12)</f>
        <v>665</v>
      </c>
      <c r="M12" s="529">
        <f>SUM('B6-1'!M12+'B6-2'!M12)</f>
        <v>636</v>
      </c>
      <c r="N12" s="529">
        <f>SUM('B6-1'!N12+'B6-2'!N12)</f>
        <v>466</v>
      </c>
      <c r="O12" s="529">
        <f>SUM('B6-1'!O12+'B6-2'!O12)</f>
        <v>590</v>
      </c>
      <c r="P12" s="109" t="s">
        <v>248</v>
      </c>
      <c r="Q12" s="1171"/>
    </row>
    <row r="13" spans="1:17" ht="14.25" thickTop="1" thickBot="1" x14ac:dyDescent="0.25">
      <c r="A13" s="1172" t="s">
        <v>57</v>
      </c>
      <c r="B13" s="357" t="s">
        <v>244</v>
      </c>
      <c r="C13" s="527">
        <f>SUM('B6-1'!C13+'B6-2'!C13)</f>
        <v>1076</v>
      </c>
      <c r="D13" s="528">
        <f>SUM('B6-1'!D13+'B6-2'!D13)</f>
        <v>91</v>
      </c>
      <c r="E13" s="528">
        <f>SUM('B6-1'!E13+'B6-2'!E13)</f>
        <v>95</v>
      </c>
      <c r="F13" s="528">
        <f>SUM('B6-1'!F13+'B6-2'!F13)</f>
        <v>96</v>
      </c>
      <c r="G13" s="528">
        <f>SUM('B6-1'!G13+'B6-2'!G13)</f>
        <v>73</v>
      </c>
      <c r="H13" s="528">
        <f>SUM('B6-1'!H13+'B6-2'!H13)</f>
        <v>104</v>
      </c>
      <c r="I13" s="528">
        <f>SUM('B6-1'!I13+'B6-2'!I13)</f>
        <v>81</v>
      </c>
      <c r="J13" s="528">
        <f>SUM('B6-1'!J13+'B6-2'!J13)</f>
        <v>99</v>
      </c>
      <c r="K13" s="528">
        <f>SUM('B6-1'!K13+'B6-2'!K13)</f>
        <v>106</v>
      </c>
      <c r="L13" s="528">
        <f>SUM('B6-1'!L13+'B6-2'!L13)</f>
        <v>86</v>
      </c>
      <c r="M13" s="528">
        <f>SUM('B6-1'!M13+'B6-2'!M13)</f>
        <v>76</v>
      </c>
      <c r="N13" s="528">
        <f>SUM('B6-1'!N13+'B6-2'!N13)</f>
        <v>74</v>
      </c>
      <c r="O13" s="528">
        <f>SUM('B6-1'!O13+'B6-2'!O13)</f>
        <v>95</v>
      </c>
      <c r="P13" s="108" t="s">
        <v>245</v>
      </c>
      <c r="Q13" s="1173" t="s">
        <v>58</v>
      </c>
    </row>
    <row r="14" spans="1:17" ht="14.25" thickTop="1" thickBot="1" x14ac:dyDescent="0.25">
      <c r="A14" s="1172"/>
      <c r="B14" s="357" t="s">
        <v>246</v>
      </c>
      <c r="C14" s="527">
        <f>SUM('B6-1'!C14+'B6-2'!C14)</f>
        <v>1012</v>
      </c>
      <c r="D14" s="528">
        <f>SUM('B6-1'!D14+'B6-2'!D14)</f>
        <v>102</v>
      </c>
      <c r="E14" s="528">
        <f>SUM('B6-1'!E14+'B6-2'!E14)</f>
        <v>78</v>
      </c>
      <c r="F14" s="528">
        <f>SUM('B6-1'!F14+'B6-2'!F14)</f>
        <v>92</v>
      </c>
      <c r="G14" s="528">
        <f>SUM('B6-1'!G14+'B6-2'!G14)</f>
        <v>101</v>
      </c>
      <c r="H14" s="528">
        <f>SUM('B6-1'!H14+'B6-2'!H14)</f>
        <v>88</v>
      </c>
      <c r="I14" s="528">
        <f>SUM('B6-1'!I14+'B6-2'!I14)</f>
        <v>102</v>
      </c>
      <c r="J14" s="528">
        <f>SUM('B6-1'!J14+'B6-2'!J14)</f>
        <v>68</v>
      </c>
      <c r="K14" s="528">
        <f>SUM('B6-1'!K14+'B6-2'!K14)</f>
        <v>83</v>
      </c>
      <c r="L14" s="528">
        <f>SUM('B6-1'!L14+'B6-2'!L14)</f>
        <v>84</v>
      </c>
      <c r="M14" s="528">
        <f>SUM('B6-1'!M14+'B6-2'!M14)</f>
        <v>71</v>
      </c>
      <c r="N14" s="528">
        <f>SUM('B6-1'!N14+'B6-2'!N14)</f>
        <v>55</v>
      </c>
      <c r="O14" s="528">
        <f>SUM('B6-1'!O14+'B6-2'!O14)</f>
        <v>88</v>
      </c>
      <c r="P14" s="108" t="s">
        <v>771</v>
      </c>
      <c r="Q14" s="1173"/>
    </row>
    <row r="15" spans="1:17" s="37" customFormat="1" ht="14.25" thickTop="1" thickBot="1" x14ac:dyDescent="0.25">
      <c r="A15" s="1172"/>
      <c r="B15" s="357" t="s">
        <v>247</v>
      </c>
      <c r="C15" s="527">
        <f>SUM('B6-1'!C15+'B6-2'!C15)</f>
        <v>2088</v>
      </c>
      <c r="D15" s="527">
        <f>SUM('B6-1'!D15+'B6-2'!D15)</f>
        <v>193</v>
      </c>
      <c r="E15" s="527">
        <f>SUM('B6-1'!E15+'B6-2'!E15)</f>
        <v>173</v>
      </c>
      <c r="F15" s="527">
        <f>SUM('B6-1'!F15+'B6-2'!F15)</f>
        <v>188</v>
      </c>
      <c r="G15" s="527">
        <f>SUM('B6-1'!G15+'B6-2'!G15)</f>
        <v>174</v>
      </c>
      <c r="H15" s="527">
        <f>SUM('B6-1'!H15+'B6-2'!H15)</f>
        <v>192</v>
      </c>
      <c r="I15" s="527">
        <f>SUM('B6-1'!I15+'B6-2'!I15)</f>
        <v>183</v>
      </c>
      <c r="J15" s="527">
        <f>SUM('B6-1'!J15+'B6-2'!J15)</f>
        <v>167</v>
      </c>
      <c r="K15" s="527">
        <f>SUM('B6-1'!K15+'B6-2'!K15)</f>
        <v>189</v>
      </c>
      <c r="L15" s="527">
        <f>SUM('B6-1'!L15+'B6-2'!L15)</f>
        <v>170</v>
      </c>
      <c r="M15" s="527">
        <f>SUM('B6-1'!M15+'B6-2'!M15)</f>
        <v>147</v>
      </c>
      <c r="N15" s="527">
        <f>SUM('B6-1'!N15+'B6-2'!N15)</f>
        <v>129</v>
      </c>
      <c r="O15" s="527">
        <f>SUM('B6-1'!O15+'B6-2'!O15)</f>
        <v>183</v>
      </c>
      <c r="P15" s="108" t="s">
        <v>248</v>
      </c>
      <c r="Q15" s="1173"/>
    </row>
    <row r="16" spans="1:17" ht="14.25" thickTop="1" thickBot="1" x14ac:dyDescent="0.25">
      <c r="A16" s="1170" t="s">
        <v>59</v>
      </c>
      <c r="B16" s="358" t="s">
        <v>244</v>
      </c>
      <c r="C16" s="529">
        <f>SUM('B6-1'!C16+'B6-2'!C16)</f>
        <v>601</v>
      </c>
      <c r="D16" s="530">
        <f>SUM('B6-1'!D16+'B6-2'!D16)</f>
        <v>41</v>
      </c>
      <c r="E16" s="530">
        <f>SUM('B6-1'!E16+'B6-2'!E16)</f>
        <v>42</v>
      </c>
      <c r="F16" s="530">
        <f>SUM('B6-1'!F16+'B6-2'!F16)</f>
        <v>73</v>
      </c>
      <c r="G16" s="530">
        <f>SUM('B6-1'!G16+'B6-2'!G16)</f>
        <v>54</v>
      </c>
      <c r="H16" s="530">
        <f>SUM('B6-1'!H16+'B6-2'!H16)</f>
        <v>51</v>
      </c>
      <c r="I16" s="530">
        <f>SUM('B6-1'!I16+'B6-2'!I16)</f>
        <v>49</v>
      </c>
      <c r="J16" s="530">
        <f>SUM('B6-1'!J16+'B6-2'!J16)</f>
        <v>62</v>
      </c>
      <c r="K16" s="530">
        <f>SUM('B6-1'!K16+'B6-2'!K16)</f>
        <v>58</v>
      </c>
      <c r="L16" s="530">
        <f>SUM('B6-1'!L16+'B6-2'!L16)</f>
        <v>48</v>
      </c>
      <c r="M16" s="530">
        <f>SUM('B6-1'!M16+'B6-2'!M16)</f>
        <v>48</v>
      </c>
      <c r="N16" s="530">
        <f>SUM('B6-1'!N16+'B6-2'!N16)</f>
        <v>34</v>
      </c>
      <c r="O16" s="530">
        <f>SUM('B6-1'!O16+'B6-2'!O16)</f>
        <v>41</v>
      </c>
      <c r="P16" s="109" t="s">
        <v>245</v>
      </c>
      <c r="Q16" s="1171" t="s">
        <v>60</v>
      </c>
    </row>
    <row r="17" spans="1:17" ht="14.25" thickTop="1" thickBot="1" x14ac:dyDescent="0.25">
      <c r="A17" s="1170"/>
      <c r="B17" s="358" t="s">
        <v>246</v>
      </c>
      <c r="C17" s="529">
        <f>SUM('B6-1'!C17+'B6-2'!C17)</f>
        <v>542</v>
      </c>
      <c r="D17" s="530">
        <f>SUM('B6-1'!D17+'B6-2'!D17)</f>
        <v>51</v>
      </c>
      <c r="E17" s="530">
        <f>SUM('B6-1'!E17+'B6-2'!E17)</f>
        <v>42</v>
      </c>
      <c r="F17" s="530">
        <f>SUM('B6-1'!F17+'B6-2'!F17)</f>
        <v>55</v>
      </c>
      <c r="G17" s="530">
        <f>SUM('B6-1'!G17+'B6-2'!G17)</f>
        <v>44</v>
      </c>
      <c r="H17" s="530">
        <f>SUM('B6-1'!H17+'B6-2'!H17)</f>
        <v>45</v>
      </c>
      <c r="I17" s="530">
        <f>SUM('B6-1'!I17+'B6-2'!I17)</f>
        <v>42</v>
      </c>
      <c r="J17" s="530">
        <f>SUM('B6-1'!J17+'B6-2'!J17)</f>
        <v>65</v>
      </c>
      <c r="K17" s="530">
        <f>SUM('B6-1'!K17+'B6-2'!K17)</f>
        <v>45</v>
      </c>
      <c r="L17" s="530">
        <f>SUM('B6-1'!L17+'B6-2'!L17)</f>
        <v>44</v>
      </c>
      <c r="M17" s="530">
        <f>SUM('B6-1'!M17+'B6-2'!M17)</f>
        <v>43</v>
      </c>
      <c r="N17" s="530">
        <f>SUM('B6-1'!N17+'B6-2'!N17)</f>
        <v>24</v>
      </c>
      <c r="O17" s="530">
        <f>SUM('B6-1'!O17+'B6-2'!O17)</f>
        <v>42</v>
      </c>
      <c r="P17" s="109" t="s">
        <v>771</v>
      </c>
      <c r="Q17" s="1171"/>
    </row>
    <row r="18" spans="1:17" s="37" customFormat="1" ht="14.25" thickTop="1" thickBot="1" x14ac:dyDescent="0.25">
      <c r="A18" s="1170"/>
      <c r="B18" s="358" t="s">
        <v>247</v>
      </c>
      <c r="C18" s="529">
        <f>SUM('B6-1'!C18+'B6-2'!C18)</f>
        <v>1143</v>
      </c>
      <c r="D18" s="529">
        <f>SUM('B6-1'!D18+'B6-2'!D18)</f>
        <v>92</v>
      </c>
      <c r="E18" s="529">
        <f>SUM('B6-1'!E18+'B6-2'!E18)</f>
        <v>84</v>
      </c>
      <c r="F18" s="529">
        <f>SUM('B6-1'!F18+'B6-2'!F18)</f>
        <v>128</v>
      </c>
      <c r="G18" s="529">
        <f>SUM('B6-1'!G18+'B6-2'!G18)</f>
        <v>98</v>
      </c>
      <c r="H18" s="529">
        <f>SUM('B6-1'!H18+'B6-2'!H18)</f>
        <v>96</v>
      </c>
      <c r="I18" s="529">
        <f>SUM('B6-1'!I18+'B6-2'!I18)</f>
        <v>91</v>
      </c>
      <c r="J18" s="529">
        <f>SUM('B6-1'!J18+'B6-2'!J18)</f>
        <v>127</v>
      </c>
      <c r="K18" s="529">
        <f>SUM('B6-1'!K18+'B6-2'!K18)</f>
        <v>103</v>
      </c>
      <c r="L18" s="529">
        <f>SUM('B6-1'!L18+'B6-2'!L18)</f>
        <v>92</v>
      </c>
      <c r="M18" s="529">
        <f>SUM('B6-1'!M18+'B6-2'!M18)</f>
        <v>91</v>
      </c>
      <c r="N18" s="529">
        <f>SUM('B6-1'!N18+'B6-2'!N18)</f>
        <v>58</v>
      </c>
      <c r="O18" s="529">
        <f>SUM('B6-1'!O18+'B6-2'!O18)</f>
        <v>83</v>
      </c>
      <c r="P18" s="109" t="s">
        <v>248</v>
      </c>
      <c r="Q18" s="1171"/>
    </row>
    <row r="19" spans="1:17" ht="14.25" thickTop="1" thickBot="1" x14ac:dyDescent="0.25">
      <c r="A19" s="1172" t="s">
        <v>61</v>
      </c>
      <c r="B19" s="357" t="s">
        <v>244</v>
      </c>
      <c r="C19" s="527">
        <f>SUM('B6-1'!C19+'B6-2'!C19)</f>
        <v>392</v>
      </c>
      <c r="D19" s="528">
        <f>SUM('B6-1'!D19+'B6-2'!D19)</f>
        <v>40</v>
      </c>
      <c r="E19" s="528">
        <f>SUM('B6-1'!E19+'B6-2'!E19)</f>
        <v>23</v>
      </c>
      <c r="F19" s="528">
        <f>SUM('B6-1'!F19+'B6-2'!F19)</f>
        <v>27</v>
      </c>
      <c r="G19" s="528">
        <f>SUM('B6-1'!G19+'B6-2'!G19)</f>
        <v>21</v>
      </c>
      <c r="H19" s="528">
        <f>SUM('B6-1'!H19+'B6-2'!H19)</f>
        <v>27</v>
      </c>
      <c r="I19" s="528">
        <f>SUM('B6-1'!I19+'B6-2'!I19)</f>
        <v>36</v>
      </c>
      <c r="J19" s="528">
        <f>SUM('B6-1'!J19+'B6-2'!J19)</f>
        <v>39</v>
      </c>
      <c r="K19" s="528">
        <f>SUM('B6-1'!K19+'B6-2'!K19)</f>
        <v>41</v>
      </c>
      <c r="L19" s="528">
        <f>SUM('B6-1'!L19+'B6-2'!L19)</f>
        <v>38</v>
      </c>
      <c r="M19" s="528">
        <f>SUM('B6-1'!M19+'B6-2'!M19)</f>
        <v>42</v>
      </c>
      <c r="N19" s="528">
        <f>SUM('B6-1'!N19+'B6-2'!N19)</f>
        <v>27</v>
      </c>
      <c r="O19" s="528">
        <f>SUM('B6-1'!O19+'B6-2'!O19)</f>
        <v>31</v>
      </c>
      <c r="P19" s="108" t="s">
        <v>245</v>
      </c>
      <c r="Q19" s="1173" t="s">
        <v>62</v>
      </c>
    </row>
    <row r="20" spans="1:17" ht="14.25" thickTop="1" thickBot="1" x14ac:dyDescent="0.25">
      <c r="A20" s="1172"/>
      <c r="B20" s="357" t="s">
        <v>246</v>
      </c>
      <c r="C20" s="527">
        <f>SUM('B6-1'!C20+'B6-2'!C20)</f>
        <v>386</v>
      </c>
      <c r="D20" s="528">
        <f>SUM('B6-1'!D20+'B6-2'!D20)</f>
        <v>29</v>
      </c>
      <c r="E20" s="528">
        <f>SUM('B6-1'!E20+'B6-2'!E20)</f>
        <v>37</v>
      </c>
      <c r="F20" s="528">
        <f>SUM('B6-1'!F20+'B6-2'!F20)</f>
        <v>26</v>
      </c>
      <c r="G20" s="528">
        <f>SUM('B6-1'!G20+'B6-2'!G20)</f>
        <v>27</v>
      </c>
      <c r="H20" s="528">
        <f>SUM('B6-1'!H20+'B6-2'!H20)</f>
        <v>27</v>
      </c>
      <c r="I20" s="528">
        <f>SUM('B6-1'!I20+'B6-2'!I20)</f>
        <v>30</v>
      </c>
      <c r="J20" s="528">
        <f>SUM('B6-1'!J20+'B6-2'!J20)</f>
        <v>42</v>
      </c>
      <c r="K20" s="528">
        <f>SUM('B6-1'!K20+'B6-2'!K20)</f>
        <v>36</v>
      </c>
      <c r="L20" s="528">
        <f>SUM('B6-1'!L20+'B6-2'!L20)</f>
        <v>28</v>
      </c>
      <c r="M20" s="528">
        <f>SUM('B6-1'!M20+'B6-2'!M20)</f>
        <v>38</v>
      </c>
      <c r="N20" s="528">
        <f>SUM('B6-1'!N20+'B6-2'!N20)</f>
        <v>31</v>
      </c>
      <c r="O20" s="528">
        <f>SUM('B6-1'!O20+'B6-2'!O20)</f>
        <v>35</v>
      </c>
      <c r="P20" s="108" t="s">
        <v>771</v>
      </c>
      <c r="Q20" s="1173"/>
    </row>
    <row r="21" spans="1:17" s="37" customFormat="1" ht="14.25" thickTop="1" thickBot="1" x14ac:dyDescent="0.25">
      <c r="A21" s="1172"/>
      <c r="B21" s="357" t="s">
        <v>247</v>
      </c>
      <c r="C21" s="527">
        <f>SUM('B6-1'!C21+'B6-2'!C21)</f>
        <v>778</v>
      </c>
      <c r="D21" s="527">
        <f>SUM('B6-1'!D21+'B6-2'!D21)</f>
        <v>69</v>
      </c>
      <c r="E21" s="527">
        <f>SUM('B6-1'!E21+'B6-2'!E21)</f>
        <v>60</v>
      </c>
      <c r="F21" s="527">
        <f>SUM('B6-1'!F21+'B6-2'!F21)</f>
        <v>53</v>
      </c>
      <c r="G21" s="527">
        <f>SUM('B6-1'!G21+'B6-2'!G21)</f>
        <v>48</v>
      </c>
      <c r="H21" s="527">
        <f>SUM('B6-1'!H21+'B6-2'!H21)</f>
        <v>54</v>
      </c>
      <c r="I21" s="527">
        <f>SUM('B6-1'!I21+'B6-2'!I21)</f>
        <v>66</v>
      </c>
      <c r="J21" s="527">
        <f>SUM('B6-1'!J21+'B6-2'!J21)</f>
        <v>81</v>
      </c>
      <c r="K21" s="527">
        <f>SUM('B6-1'!K21+'B6-2'!K21)</f>
        <v>77</v>
      </c>
      <c r="L21" s="527">
        <f>SUM('B6-1'!L21+'B6-2'!L21)</f>
        <v>66</v>
      </c>
      <c r="M21" s="527">
        <f>SUM('B6-1'!M21+'B6-2'!M21)</f>
        <v>80</v>
      </c>
      <c r="N21" s="527">
        <f>SUM('B6-1'!N21+'B6-2'!N21)</f>
        <v>58</v>
      </c>
      <c r="O21" s="527">
        <f>SUM('B6-1'!O21+'B6-2'!O21)</f>
        <v>66</v>
      </c>
      <c r="P21" s="108" t="s">
        <v>248</v>
      </c>
      <c r="Q21" s="1173"/>
    </row>
    <row r="22" spans="1:17" s="37" customFormat="1" ht="14.25" thickTop="1" thickBot="1" x14ac:dyDescent="0.25">
      <c r="A22" s="1170" t="s">
        <v>63</v>
      </c>
      <c r="B22" s="358" t="s">
        <v>244</v>
      </c>
      <c r="C22" s="529">
        <f>SUM('B6-1'!C22+'B6-2'!C22)</f>
        <v>44</v>
      </c>
      <c r="D22" s="530">
        <f>SUM('B6-1'!D22+'B6-2'!D22)</f>
        <v>6</v>
      </c>
      <c r="E22" s="530">
        <f>SUM('B6-1'!E22+'B6-2'!E22)</f>
        <v>6</v>
      </c>
      <c r="F22" s="530">
        <f>SUM('B6-1'!F22+'B6-2'!F22)</f>
        <v>6</v>
      </c>
      <c r="G22" s="530">
        <f>SUM('B6-1'!G22+'B6-2'!G22)</f>
        <v>3</v>
      </c>
      <c r="H22" s="530">
        <f>SUM('B6-1'!H22+'B6-2'!H22)</f>
        <v>1</v>
      </c>
      <c r="I22" s="530">
        <f>SUM('B6-1'!I22+'B6-2'!I22)</f>
        <v>4</v>
      </c>
      <c r="J22" s="530">
        <f>SUM('B6-1'!J22+'B6-2'!J22)</f>
        <v>2</v>
      </c>
      <c r="K22" s="530">
        <f>SUM('B6-1'!K22+'B6-2'!K22)</f>
        <v>3</v>
      </c>
      <c r="L22" s="530">
        <f>SUM('B6-1'!L22+'B6-2'!L22)</f>
        <v>3</v>
      </c>
      <c r="M22" s="530">
        <f>SUM('B6-1'!M22+'B6-2'!M22)</f>
        <v>4</v>
      </c>
      <c r="N22" s="530">
        <f>SUM('B6-1'!N22+'B6-2'!N22)</f>
        <v>4</v>
      </c>
      <c r="O22" s="530">
        <f>SUM('B6-1'!O22+'B6-2'!O22)</f>
        <v>2</v>
      </c>
      <c r="P22" s="109" t="s">
        <v>245</v>
      </c>
      <c r="Q22" s="1171" t="s">
        <v>64</v>
      </c>
    </row>
    <row r="23" spans="1:17" s="37" customFormat="1" ht="14.25" thickTop="1" thickBot="1" x14ac:dyDescent="0.25">
      <c r="A23" s="1170"/>
      <c r="B23" s="358" t="s">
        <v>246</v>
      </c>
      <c r="C23" s="529">
        <f>SUM('B6-1'!C23+'B6-2'!C23)</f>
        <v>49</v>
      </c>
      <c r="D23" s="530">
        <f>SUM('B6-1'!D23+'B6-2'!D23)</f>
        <v>5</v>
      </c>
      <c r="E23" s="530">
        <f>SUM('B6-1'!E23+'B6-2'!E23)</f>
        <v>4</v>
      </c>
      <c r="F23" s="530">
        <f>SUM('B6-1'!F23+'B6-2'!F23)</f>
        <v>4</v>
      </c>
      <c r="G23" s="530">
        <f>SUM('B6-1'!G23+'B6-2'!G23)</f>
        <v>10</v>
      </c>
      <c r="H23" s="530">
        <f>SUM('B6-1'!H23+'B6-2'!H23)</f>
        <v>2</v>
      </c>
      <c r="I23" s="530">
        <f>SUM('B6-1'!I23+'B6-2'!I23)</f>
        <v>4</v>
      </c>
      <c r="J23" s="530">
        <f>SUM('B6-1'!J23+'B6-2'!J23)</f>
        <v>3</v>
      </c>
      <c r="K23" s="530">
        <f>SUM('B6-1'!K23+'B6-2'!K23)</f>
        <v>2</v>
      </c>
      <c r="L23" s="530">
        <f>SUM('B6-1'!L23+'B6-2'!L23)</f>
        <v>5</v>
      </c>
      <c r="M23" s="530">
        <f>SUM('B6-1'!M23+'B6-2'!M23)</f>
        <v>2</v>
      </c>
      <c r="N23" s="530">
        <f>SUM('B6-1'!N23+'B6-2'!N23)</f>
        <v>2</v>
      </c>
      <c r="O23" s="530">
        <f>SUM('B6-1'!O23+'B6-2'!O23)</f>
        <v>6</v>
      </c>
      <c r="P23" s="109" t="s">
        <v>771</v>
      </c>
      <c r="Q23" s="1171"/>
    </row>
    <row r="24" spans="1:17" s="37" customFormat="1" ht="14.25" thickTop="1" thickBot="1" x14ac:dyDescent="0.25">
      <c r="A24" s="1170"/>
      <c r="B24" s="358" t="s">
        <v>247</v>
      </c>
      <c r="C24" s="529">
        <f>SUM('B6-1'!C24+'B6-2'!C24)</f>
        <v>93</v>
      </c>
      <c r="D24" s="529">
        <f>SUM('B6-1'!D24+'B6-2'!D24)</f>
        <v>11</v>
      </c>
      <c r="E24" s="529">
        <f>SUM('B6-1'!E24+'B6-2'!E24)</f>
        <v>10</v>
      </c>
      <c r="F24" s="529">
        <f>SUM('B6-1'!F24+'B6-2'!F24)</f>
        <v>10</v>
      </c>
      <c r="G24" s="529">
        <f>SUM('B6-1'!G24+'B6-2'!G24)</f>
        <v>13</v>
      </c>
      <c r="H24" s="529">
        <f>SUM('B6-1'!H24+'B6-2'!H24)</f>
        <v>3</v>
      </c>
      <c r="I24" s="529">
        <f>SUM('B6-1'!I24+'B6-2'!I24)</f>
        <v>8</v>
      </c>
      <c r="J24" s="529">
        <f>SUM('B6-1'!J24+'B6-2'!J24)</f>
        <v>5</v>
      </c>
      <c r="K24" s="529">
        <f>SUM('B6-1'!K24+'B6-2'!K24)</f>
        <v>5</v>
      </c>
      <c r="L24" s="529">
        <f>SUM('B6-1'!L24+'B6-2'!L24)</f>
        <v>8</v>
      </c>
      <c r="M24" s="529">
        <f>SUM('B6-1'!M24+'B6-2'!M24)</f>
        <v>6</v>
      </c>
      <c r="N24" s="529">
        <f>SUM('B6-1'!N24+'B6-2'!N24)</f>
        <v>6</v>
      </c>
      <c r="O24" s="529">
        <f>SUM('B6-1'!O24+'B6-2'!O24)</f>
        <v>8</v>
      </c>
      <c r="P24" s="109" t="s">
        <v>248</v>
      </c>
      <c r="Q24" s="1171"/>
    </row>
    <row r="25" spans="1:17" ht="14.25" thickTop="1" thickBot="1" x14ac:dyDescent="0.25">
      <c r="A25" s="1172" t="s">
        <v>985</v>
      </c>
      <c r="B25" s="357" t="s">
        <v>244</v>
      </c>
      <c r="C25" s="527">
        <f>SUM('B6-1'!C25+'B6-2'!C25)</f>
        <v>0</v>
      </c>
      <c r="D25" s="528">
        <f>SUM('B6-1'!D25+'B6-2'!D25)</f>
        <v>0</v>
      </c>
      <c r="E25" s="528">
        <f>SUM('B6-1'!E25+'B6-2'!E25)</f>
        <v>0</v>
      </c>
      <c r="F25" s="528">
        <f>SUM('B6-1'!F25+'B6-2'!F25)</f>
        <v>0</v>
      </c>
      <c r="G25" s="528">
        <f>SUM('B6-1'!G25+'B6-2'!G25)</f>
        <v>0</v>
      </c>
      <c r="H25" s="528">
        <f>SUM('B6-1'!H25+'B6-2'!H25)</f>
        <v>0</v>
      </c>
      <c r="I25" s="528">
        <f>SUM('B6-1'!I25+'B6-2'!I25)</f>
        <v>0</v>
      </c>
      <c r="J25" s="528">
        <f>SUM('B6-1'!J25+'B6-2'!J25)</f>
        <v>0</v>
      </c>
      <c r="K25" s="528">
        <f>SUM('B6-1'!K25+'B6-2'!K25)</f>
        <v>0</v>
      </c>
      <c r="L25" s="528">
        <f>SUM('B6-1'!L25+'B6-2'!L25)</f>
        <v>0</v>
      </c>
      <c r="M25" s="528">
        <f>SUM('B6-1'!M25+'B6-2'!M25)</f>
        <v>0</v>
      </c>
      <c r="N25" s="528">
        <f>SUM('B6-1'!N25+'B6-2'!N25)</f>
        <v>0</v>
      </c>
      <c r="O25" s="528">
        <f>SUM('B6-1'!O25+'B6-2'!O25)</f>
        <v>0</v>
      </c>
      <c r="P25" s="108" t="s">
        <v>245</v>
      </c>
      <c r="Q25" s="1173" t="s">
        <v>65</v>
      </c>
    </row>
    <row r="26" spans="1:17" ht="14.25" thickTop="1" thickBot="1" x14ac:dyDescent="0.25">
      <c r="A26" s="1172"/>
      <c r="B26" s="357" t="s">
        <v>246</v>
      </c>
      <c r="C26" s="527">
        <f>SUM('B6-1'!C26+'B6-2'!C26)</f>
        <v>0</v>
      </c>
      <c r="D26" s="528">
        <f>SUM('B6-1'!D26+'B6-2'!D26)</f>
        <v>0</v>
      </c>
      <c r="E26" s="528">
        <f>SUM('B6-1'!E26+'B6-2'!E26)</f>
        <v>0</v>
      </c>
      <c r="F26" s="528">
        <f>SUM('B6-1'!F26+'B6-2'!F26)</f>
        <v>0</v>
      </c>
      <c r="G26" s="528">
        <f>SUM('B6-1'!G26+'B6-2'!G26)</f>
        <v>0</v>
      </c>
      <c r="H26" s="528">
        <f>SUM('B6-1'!H26+'B6-2'!H26)</f>
        <v>0</v>
      </c>
      <c r="I26" s="528">
        <f>SUM('B6-1'!I26+'B6-2'!I26)</f>
        <v>0</v>
      </c>
      <c r="J26" s="528">
        <f>SUM('B6-1'!J26+'B6-2'!J26)</f>
        <v>0</v>
      </c>
      <c r="K26" s="528">
        <f>SUM('B6-1'!K26+'B6-2'!K26)</f>
        <v>0</v>
      </c>
      <c r="L26" s="528">
        <f>SUM('B6-1'!L26+'B6-2'!L26)</f>
        <v>0</v>
      </c>
      <c r="M26" s="528">
        <f>SUM('B6-1'!M26+'B6-2'!M26)</f>
        <v>0</v>
      </c>
      <c r="N26" s="528">
        <f>SUM('B6-1'!N26+'B6-2'!N26)</f>
        <v>0</v>
      </c>
      <c r="O26" s="528">
        <f>SUM('B6-1'!O26+'B6-2'!O26)</f>
        <v>0</v>
      </c>
      <c r="P26" s="108" t="s">
        <v>771</v>
      </c>
      <c r="Q26" s="1173"/>
    </row>
    <row r="27" spans="1:17" s="37" customFormat="1" ht="14.25" thickTop="1" thickBot="1" x14ac:dyDescent="0.25">
      <c r="A27" s="1176"/>
      <c r="B27" s="359" t="s">
        <v>247</v>
      </c>
      <c r="C27" s="531">
        <f>SUM('B6-1'!C27+'B6-2'!C27)</f>
        <v>0</v>
      </c>
      <c r="D27" s="531">
        <f>SUM('B6-1'!D27+'B6-2'!D27)</f>
        <v>0</v>
      </c>
      <c r="E27" s="531">
        <f>SUM('B6-1'!E27+'B6-2'!E27)</f>
        <v>0</v>
      </c>
      <c r="F27" s="531">
        <f>SUM('B6-1'!F27+'B6-2'!F27)</f>
        <v>0</v>
      </c>
      <c r="G27" s="531">
        <f>SUM('B6-1'!G27+'B6-2'!G27)</f>
        <v>0</v>
      </c>
      <c r="H27" s="531">
        <f>SUM('B6-1'!H27+'B6-2'!H27)</f>
        <v>0</v>
      </c>
      <c r="I27" s="531">
        <f>SUM('B6-1'!I27+'B6-2'!I27)</f>
        <v>0</v>
      </c>
      <c r="J27" s="531">
        <f>SUM('B6-1'!J27+'B6-2'!J27)</f>
        <v>0</v>
      </c>
      <c r="K27" s="531">
        <f>SUM('B6-1'!K27+'B6-2'!K27)</f>
        <v>0</v>
      </c>
      <c r="L27" s="531">
        <f>SUM('B6-1'!L27+'B6-2'!L27)</f>
        <v>0</v>
      </c>
      <c r="M27" s="531">
        <f>SUM('B6-1'!M27+'B6-2'!M27)</f>
        <v>0</v>
      </c>
      <c r="N27" s="531">
        <f>SUM('B6-1'!N27+'B6-2'!N27)</f>
        <v>0</v>
      </c>
      <c r="O27" s="531">
        <f>SUM('B6-1'!O27+'B6-2'!O27)</f>
        <v>0</v>
      </c>
      <c r="P27" s="111" t="s">
        <v>248</v>
      </c>
      <c r="Q27" s="1177"/>
    </row>
    <row r="28" spans="1:17" s="37" customFormat="1" ht="14.25" thickTop="1" thickBot="1" x14ac:dyDescent="0.25">
      <c r="A28" s="1170" t="s">
        <v>983</v>
      </c>
      <c r="B28" s="358" t="s">
        <v>244</v>
      </c>
      <c r="C28" s="529">
        <f>SUM('B6-1'!C28+'B6-2'!C28)</f>
        <v>114</v>
      </c>
      <c r="D28" s="530">
        <f>SUM('B6-1'!D28+'B6-2'!D28)</f>
        <v>2</v>
      </c>
      <c r="E28" s="530">
        <f>SUM('B6-1'!E28+'B6-2'!E28)</f>
        <v>6</v>
      </c>
      <c r="F28" s="530">
        <f>SUM('B6-1'!F28+'B6-2'!F28)</f>
        <v>13</v>
      </c>
      <c r="G28" s="530">
        <f>SUM('B6-1'!G28+'B6-2'!G28)</f>
        <v>12</v>
      </c>
      <c r="H28" s="530">
        <f>SUM('B6-1'!H28+'B6-2'!H28)</f>
        <v>11</v>
      </c>
      <c r="I28" s="530">
        <f>SUM('B6-1'!I28+'B6-2'!I28)</f>
        <v>9</v>
      </c>
      <c r="J28" s="530">
        <f>SUM('B6-1'!J28+'B6-2'!J28)</f>
        <v>13</v>
      </c>
      <c r="K28" s="530">
        <f>SUM('B6-1'!K28+'B6-2'!K28)</f>
        <v>9</v>
      </c>
      <c r="L28" s="530">
        <f>SUM('B6-1'!L28+'B6-2'!L28)</f>
        <v>8</v>
      </c>
      <c r="M28" s="530">
        <f>SUM('B6-1'!M28+'B6-2'!M28)</f>
        <v>13</v>
      </c>
      <c r="N28" s="530">
        <f>SUM('B6-1'!N28+'B6-2'!N28)</f>
        <v>10</v>
      </c>
      <c r="O28" s="530">
        <f>SUM('B6-1'!O28+'B6-2'!O28)</f>
        <v>8</v>
      </c>
      <c r="P28" s="109" t="s">
        <v>245</v>
      </c>
      <c r="Q28" s="1171" t="s">
        <v>240</v>
      </c>
    </row>
    <row r="29" spans="1:17" s="37" customFormat="1" ht="14.25" thickTop="1" thickBot="1" x14ac:dyDescent="0.25">
      <c r="A29" s="1170"/>
      <c r="B29" s="358" t="s">
        <v>246</v>
      </c>
      <c r="C29" s="529">
        <f>SUM('B6-1'!C29+'B6-2'!C29)</f>
        <v>140</v>
      </c>
      <c r="D29" s="530">
        <f>SUM('B6-1'!D29+'B6-2'!D29)</f>
        <v>7</v>
      </c>
      <c r="E29" s="530">
        <f>SUM('B6-1'!E29+'B6-2'!E29)</f>
        <v>6</v>
      </c>
      <c r="F29" s="530">
        <f>SUM('B6-1'!F29+'B6-2'!F29)</f>
        <v>8</v>
      </c>
      <c r="G29" s="530">
        <f>SUM('B6-1'!G29+'B6-2'!G29)</f>
        <v>13</v>
      </c>
      <c r="H29" s="530">
        <f>SUM('B6-1'!H29+'B6-2'!H29)</f>
        <v>18</v>
      </c>
      <c r="I29" s="530">
        <f>SUM('B6-1'!I29+'B6-2'!I29)</f>
        <v>11</v>
      </c>
      <c r="J29" s="530">
        <f>SUM('B6-1'!J29+'B6-2'!J29)</f>
        <v>8</v>
      </c>
      <c r="K29" s="530">
        <f>SUM('B6-1'!K29+'B6-2'!K29)</f>
        <v>11</v>
      </c>
      <c r="L29" s="530">
        <f>SUM('B6-1'!L29+'B6-2'!L29)</f>
        <v>20</v>
      </c>
      <c r="M29" s="530">
        <f>SUM('B6-1'!M29+'B6-2'!M29)</f>
        <v>8</v>
      </c>
      <c r="N29" s="530">
        <f>SUM('B6-1'!N29+'B6-2'!N29)</f>
        <v>13</v>
      </c>
      <c r="O29" s="530">
        <f>SUM('B6-1'!O29+'B6-2'!O29)</f>
        <v>17</v>
      </c>
      <c r="P29" s="109" t="s">
        <v>771</v>
      </c>
      <c r="Q29" s="1171"/>
    </row>
    <row r="30" spans="1:17" s="37" customFormat="1" ht="13.5" thickTop="1" x14ac:dyDescent="0.2">
      <c r="A30" s="1174"/>
      <c r="B30" s="360" t="s">
        <v>247</v>
      </c>
      <c r="C30" s="532">
        <f>SUM('B6-1'!C30+'B6-2'!C30)</f>
        <v>254</v>
      </c>
      <c r="D30" s="532">
        <f>SUM('B6-1'!D30+'B6-2'!D30)</f>
        <v>9</v>
      </c>
      <c r="E30" s="532">
        <f>SUM('B6-1'!E30+'B6-2'!E30)</f>
        <v>12</v>
      </c>
      <c r="F30" s="532">
        <f>SUM('B6-1'!F30+'B6-2'!F30)</f>
        <v>21</v>
      </c>
      <c r="G30" s="532">
        <f>SUM('B6-1'!G30+'B6-2'!G30)</f>
        <v>25</v>
      </c>
      <c r="H30" s="532">
        <f>SUM('B6-1'!H30+'B6-2'!H30)</f>
        <v>29</v>
      </c>
      <c r="I30" s="532">
        <f>SUM('B6-1'!I30+'B6-2'!I30)</f>
        <v>20</v>
      </c>
      <c r="J30" s="532">
        <f>SUM('B6-1'!J30+'B6-2'!J30)</f>
        <v>21</v>
      </c>
      <c r="K30" s="532">
        <f>SUM('B6-1'!K30+'B6-2'!K30)</f>
        <v>20</v>
      </c>
      <c r="L30" s="532">
        <f>SUM('B6-1'!L30+'B6-2'!L30)</f>
        <v>28</v>
      </c>
      <c r="M30" s="532">
        <f>SUM('B6-1'!M30+'B6-2'!M30)</f>
        <v>21</v>
      </c>
      <c r="N30" s="532">
        <f>SUM('B6-1'!N30+'B6-2'!N30)</f>
        <v>23</v>
      </c>
      <c r="O30" s="532">
        <f>SUM('B6-1'!O30+'B6-2'!O30)</f>
        <v>25</v>
      </c>
      <c r="P30" s="110" t="s">
        <v>248</v>
      </c>
      <c r="Q30" s="1175"/>
    </row>
    <row r="31" spans="1:17" ht="13.5" thickBot="1" x14ac:dyDescent="0.25">
      <c r="A31" s="1164" t="s">
        <v>66</v>
      </c>
      <c r="B31" s="361" t="s">
        <v>244</v>
      </c>
      <c r="C31" s="533">
        <f>SUM('B6-1'!C31+'B6-2'!C31)</f>
        <v>12975</v>
      </c>
      <c r="D31" s="534">
        <f>SUM('B6-1'!D31+'B6-2'!D31)</f>
        <v>1172</v>
      </c>
      <c r="E31" s="534">
        <f>SUM('B6-1'!E31+'B6-2'!E31)</f>
        <v>1110</v>
      </c>
      <c r="F31" s="534">
        <f>SUM('B6-1'!F31+'B6-2'!F31)</f>
        <v>1155</v>
      </c>
      <c r="G31" s="534">
        <f>SUM('B6-1'!G31+'B6-2'!G31)</f>
        <v>1123</v>
      </c>
      <c r="H31" s="534">
        <f>SUM('B6-1'!H31+'B6-2'!H31)</f>
        <v>1147</v>
      </c>
      <c r="I31" s="534">
        <f>SUM('B6-1'!I31+'B6-2'!I31)</f>
        <v>1104</v>
      </c>
      <c r="J31" s="534">
        <f>SUM('B6-1'!J31+'B6-2'!J31)</f>
        <v>1077</v>
      </c>
      <c r="K31" s="534">
        <f>SUM('B6-1'!K31+'B6-2'!K31)</f>
        <v>1102</v>
      </c>
      <c r="L31" s="534">
        <f>SUM('B6-1'!L31+'B6-2'!L31)</f>
        <v>968</v>
      </c>
      <c r="M31" s="534">
        <f>SUM('B6-1'!M31+'B6-2'!M31)</f>
        <v>1031</v>
      </c>
      <c r="N31" s="534">
        <f>SUM('B6-1'!N31+'B6-2'!N31)</f>
        <v>920</v>
      </c>
      <c r="O31" s="534">
        <f>SUM('B6-1'!O31+'B6-2'!O31)</f>
        <v>1066</v>
      </c>
      <c r="P31" s="113" t="s">
        <v>245</v>
      </c>
      <c r="Q31" s="1167" t="s">
        <v>67</v>
      </c>
    </row>
    <row r="32" spans="1:17" ht="14.25" thickTop="1" thickBot="1" x14ac:dyDescent="0.25">
      <c r="A32" s="1165"/>
      <c r="B32" s="357" t="s">
        <v>246</v>
      </c>
      <c r="C32" s="527">
        <f>SUM('B6-1'!C32+'B6-2'!C32)</f>
        <v>12468</v>
      </c>
      <c r="D32" s="535">
        <f>SUM('B6-1'!D32+'B6-2'!D32)</f>
        <v>1027</v>
      </c>
      <c r="E32" s="535">
        <f>SUM('B6-1'!E32+'B6-2'!E32)</f>
        <v>1096</v>
      </c>
      <c r="F32" s="535">
        <f>SUM('B6-1'!F32+'B6-2'!F32)</f>
        <v>1141</v>
      </c>
      <c r="G32" s="535">
        <f>SUM('B6-1'!G32+'B6-2'!G32)</f>
        <v>1118</v>
      </c>
      <c r="H32" s="535">
        <f>SUM('B6-1'!H32+'B6-2'!H32)</f>
        <v>1053</v>
      </c>
      <c r="I32" s="535">
        <f>SUM('B6-1'!I32+'B6-2'!I32)</f>
        <v>1049</v>
      </c>
      <c r="J32" s="535">
        <f>SUM('B6-1'!J32+'B6-2'!J32)</f>
        <v>1016</v>
      </c>
      <c r="K32" s="535">
        <f>SUM('B6-1'!K32+'B6-2'!K32)</f>
        <v>1050</v>
      </c>
      <c r="L32" s="535">
        <f>SUM('B6-1'!L32+'B6-2'!L32)</f>
        <v>944</v>
      </c>
      <c r="M32" s="535">
        <f>SUM('B6-1'!M32+'B6-2'!M32)</f>
        <v>1020</v>
      </c>
      <c r="N32" s="535">
        <f>SUM('B6-1'!N32+'B6-2'!N32)</f>
        <v>890</v>
      </c>
      <c r="O32" s="535">
        <f>SUM('B6-1'!O32+'B6-2'!O32)</f>
        <v>1064</v>
      </c>
      <c r="P32" s="108" t="s">
        <v>771</v>
      </c>
      <c r="Q32" s="1168"/>
    </row>
    <row r="33" spans="1:17" s="37" customFormat="1" ht="13.5" thickTop="1" x14ac:dyDescent="0.2">
      <c r="A33" s="1166"/>
      <c r="B33" s="362" t="s">
        <v>247</v>
      </c>
      <c r="C33" s="536">
        <f>SUM('B6-1'!C33+'B6-2'!C33)</f>
        <v>25443</v>
      </c>
      <c r="D33" s="536">
        <f>SUM('B6-1'!D33+'B6-2'!D33)</f>
        <v>2199</v>
      </c>
      <c r="E33" s="536">
        <f>SUM('B6-1'!E33+'B6-2'!E33)</f>
        <v>2206</v>
      </c>
      <c r="F33" s="536">
        <f>SUM('B6-1'!F33+'B6-2'!F33)</f>
        <v>2296</v>
      </c>
      <c r="G33" s="536">
        <f>SUM('B6-1'!G33+'B6-2'!G33)</f>
        <v>2241</v>
      </c>
      <c r="H33" s="536">
        <f>SUM('B6-1'!H33+'B6-2'!H33)</f>
        <v>2200</v>
      </c>
      <c r="I33" s="536">
        <f>SUM('B6-1'!I33+'B6-2'!I33)</f>
        <v>2153</v>
      </c>
      <c r="J33" s="536">
        <f>SUM('B6-1'!J33+'B6-2'!J33)</f>
        <v>2093</v>
      </c>
      <c r="K33" s="536">
        <f>SUM('B6-1'!K33+'B6-2'!K33)</f>
        <v>2152</v>
      </c>
      <c r="L33" s="536">
        <f>SUM('B6-1'!L33+'B6-2'!L33)</f>
        <v>1912</v>
      </c>
      <c r="M33" s="536">
        <f>SUM('B6-1'!M33+'B6-2'!M33)</f>
        <v>2051</v>
      </c>
      <c r="N33" s="536">
        <f>SUM('B6-1'!N33+'B6-2'!N33)</f>
        <v>1810</v>
      </c>
      <c r="O33" s="536">
        <f>SUM('B6-1'!O33+'B6-2'!O33)</f>
        <v>2130</v>
      </c>
      <c r="P33" s="114" t="s">
        <v>248</v>
      </c>
      <c r="Q33" s="1169"/>
    </row>
    <row r="34" spans="1:17" x14ac:dyDescent="0.25">
      <c r="A34" s="40"/>
      <c r="B34" s="103"/>
      <c r="P34" s="103"/>
      <c r="Q34" s="40"/>
    </row>
    <row r="35" spans="1:17" x14ac:dyDescent="0.25">
      <c r="A35" s="40"/>
      <c r="B35" s="103"/>
      <c r="P35" s="103"/>
      <c r="Q35" s="40"/>
    </row>
    <row r="36" spans="1:17" x14ac:dyDescent="0.25">
      <c r="A36" s="40"/>
      <c r="B36" s="103"/>
      <c r="P36" s="103"/>
      <c r="Q36" s="40"/>
    </row>
    <row r="37" spans="1:17" ht="45.75" thickBot="1" x14ac:dyDescent="0.3">
      <c r="A37" s="40"/>
      <c r="B37" s="103"/>
      <c r="G37" s="319" t="s">
        <v>206</v>
      </c>
      <c r="H37" s="319" t="s">
        <v>205</v>
      </c>
      <c r="P37" s="103"/>
      <c r="Q37" s="40"/>
    </row>
    <row r="38" spans="1:17" ht="60.75" thickBot="1" x14ac:dyDescent="0.3">
      <c r="A38" s="2"/>
      <c r="B38" s="300" t="s">
        <v>49</v>
      </c>
      <c r="C38" s="300" t="s">
        <v>52</v>
      </c>
      <c r="F38" s="100" t="s">
        <v>521</v>
      </c>
      <c r="G38" s="103">
        <f>O31</f>
        <v>1066</v>
      </c>
      <c r="H38" s="103">
        <f>O32</f>
        <v>1064</v>
      </c>
      <c r="P38" s="103"/>
      <c r="Q38" s="40"/>
    </row>
    <row r="39" spans="1:17" ht="27.75" thickBot="1" x14ac:dyDescent="0.3">
      <c r="A39" s="6" t="s">
        <v>684</v>
      </c>
      <c r="B39" s="7">
        <f>'B6-1'!C9</f>
        <v>2867</v>
      </c>
      <c r="C39" s="5">
        <f>'B6-2'!C9</f>
        <v>9593</v>
      </c>
      <c r="F39" s="100" t="s">
        <v>522</v>
      </c>
      <c r="G39" s="103">
        <f>N31</f>
        <v>920</v>
      </c>
      <c r="H39" s="103">
        <f>N32</f>
        <v>890</v>
      </c>
      <c r="P39" s="103"/>
      <c r="Q39" s="40"/>
    </row>
    <row r="40" spans="1:17" ht="27.75" thickBot="1" x14ac:dyDescent="0.3">
      <c r="A40" s="8" t="s">
        <v>686</v>
      </c>
      <c r="B40" s="7">
        <f>'B6-1'!C12</f>
        <v>3507</v>
      </c>
      <c r="C40" s="5">
        <f>'B6-2'!C12</f>
        <v>5120</v>
      </c>
      <c r="F40" s="100" t="s">
        <v>523</v>
      </c>
      <c r="G40" s="103">
        <f>M31</f>
        <v>1031</v>
      </c>
      <c r="H40" s="103">
        <f>M32</f>
        <v>1020</v>
      </c>
      <c r="P40" s="103"/>
      <c r="Q40" s="40"/>
    </row>
    <row r="41" spans="1:17" ht="27.75" thickBot="1" x14ac:dyDescent="0.3">
      <c r="A41" s="8" t="s">
        <v>685</v>
      </c>
      <c r="B41" s="7">
        <f>'B6-1'!C15</f>
        <v>382</v>
      </c>
      <c r="C41" s="5">
        <f>'B6-2'!C15</f>
        <v>1706</v>
      </c>
      <c r="F41" s="100" t="s">
        <v>524</v>
      </c>
      <c r="G41" s="103">
        <f>L31</f>
        <v>968</v>
      </c>
      <c r="H41" s="103">
        <f>L32</f>
        <v>944</v>
      </c>
      <c r="P41" s="103"/>
      <c r="Q41" s="40"/>
    </row>
    <row r="42" spans="1:17" ht="27.75" thickBot="1" x14ac:dyDescent="0.3">
      <c r="A42" s="8" t="s">
        <v>687</v>
      </c>
      <c r="B42" s="7">
        <f>'B6-1'!C18</f>
        <v>650</v>
      </c>
      <c r="C42" s="5">
        <f>'B6-2'!C18</f>
        <v>493</v>
      </c>
      <c r="F42" s="100" t="s">
        <v>525</v>
      </c>
      <c r="G42" s="103">
        <f>K31</f>
        <v>1102</v>
      </c>
      <c r="H42" s="103">
        <f>K32</f>
        <v>1050</v>
      </c>
      <c r="P42" s="103"/>
      <c r="Q42" s="40"/>
    </row>
    <row r="43" spans="1:17" ht="27.75" thickBot="1" x14ac:dyDescent="0.3">
      <c r="A43" s="8" t="s">
        <v>688</v>
      </c>
      <c r="B43" s="7">
        <f>'B6-1'!C21</f>
        <v>248</v>
      </c>
      <c r="C43" s="5">
        <f>'B6-2'!C21</f>
        <v>530</v>
      </c>
      <c r="F43" s="100" t="s">
        <v>526</v>
      </c>
      <c r="G43" s="103">
        <f>J31</f>
        <v>1077</v>
      </c>
      <c r="H43" s="103">
        <f>J32</f>
        <v>1016</v>
      </c>
      <c r="P43" s="103"/>
      <c r="Q43" s="40"/>
    </row>
    <row r="44" spans="1:17" ht="27.75" thickBot="1" x14ac:dyDescent="0.3">
      <c r="A44" s="8" t="s">
        <v>689</v>
      </c>
      <c r="B44" s="7">
        <f>'B6-1'!C24</f>
        <v>46</v>
      </c>
      <c r="C44" s="5">
        <f>'B6-2'!C24</f>
        <v>47</v>
      </c>
      <c r="F44" s="100" t="s">
        <v>527</v>
      </c>
      <c r="G44" s="103">
        <f>I31</f>
        <v>1104</v>
      </c>
      <c r="H44" s="103">
        <f>I32</f>
        <v>1049</v>
      </c>
      <c r="P44" s="103"/>
      <c r="Q44" s="40"/>
    </row>
    <row r="45" spans="1:17" ht="27.75" thickBot="1" x14ac:dyDescent="0.3">
      <c r="A45" s="8" t="s">
        <v>690</v>
      </c>
      <c r="B45" s="7">
        <f>'B6-1'!C27</f>
        <v>0</v>
      </c>
      <c r="C45" s="5">
        <f>'B6-2'!C27</f>
        <v>0</v>
      </c>
      <c r="F45" s="100" t="s">
        <v>528</v>
      </c>
      <c r="G45" s="103">
        <f>H31</f>
        <v>1147</v>
      </c>
      <c r="H45" s="103">
        <f>H32</f>
        <v>1053</v>
      </c>
      <c r="P45" s="103"/>
      <c r="Q45" s="40"/>
    </row>
    <row r="46" spans="1:17" ht="27" x14ac:dyDescent="0.25">
      <c r="A46" s="40"/>
      <c r="B46" s="103">
        <f>SUM(B39:B45)</f>
        <v>7700</v>
      </c>
      <c r="C46" s="103">
        <f>SUM(C39:C45)</f>
        <v>17489</v>
      </c>
      <c r="F46" s="100" t="s">
        <v>529</v>
      </c>
      <c r="G46" s="103">
        <f>G31</f>
        <v>1123</v>
      </c>
      <c r="H46" s="103">
        <f>G32</f>
        <v>1118</v>
      </c>
      <c r="P46" s="103"/>
      <c r="Q46" s="40"/>
    </row>
    <row r="47" spans="1:17" ht="27" x14ac:dyDescent="0.25">
      <c r="A47" s="40"/>
      <c r="B47" s="103">
        <f>'B6-1'!C30</f>
        <v>254</v>
      </c>
      <c r="F47" s="100" t="s">
        <v>530</v>
      </c>
      <c r="G47" s="103">
        <f>F31</f>
        <v>1155</v>
      </c>
      <c r="H47" s="103">
        <f>F32</f>
        <v>1141</v>
      </c>
      <c r="P47" s="103"/>
      <c r="Q47" s="40"/>
    </row>
    <row r="48" spans="1:17" ht="27" x14ac:dyDescent="0.25">
      <c r="A48" s="40"/>
      <c r="B48" s="103">
        <f>SUM(B46:B47)</f>
        <v>7954</v>
      </c>
      <c r="F48" s="100" t="s">
        <v>531</v>
      </c>
      <c r="G48" s="103">
        <f>E31</f>
        <v>1110</v>
      </c>
      <c r="H48" s="103">
        <f>E32</f>
        <v>1096</v>
      </c>
      <c r="P48" s="103"/>
      <c r="Q48" s="40"/>
    </row>
    <row r="49" spans="2:16" s="40" customFormat="1" ht="27" x14ac:dyDescent="0.25">
      <c r="B49" s="103"/>
      <c r="C49" s="103"/>
      <c r="D49" s="103"/>
      <c r="E49" s="103"/>
      <c r="F49" s="100" t="s">
        <v>532</v>
      </c>
      <c r="G49" s="103">
        <f>D31</f>
        <v>1172</v>
      </c>
      <c r="H49" s="103">
        <f>D32</f>
        <v>1027</v>
      </c>
      <c r="I49" s="103"/>
      <c r="J49" s="103"/>
      <c r="K49" s="103"/>
      <c r="L49" s="103"/>
      <c r="M49" s="103"/>
      <c r="N49" s="103"/>
      <c r="O49" s="103"/>
      <c r="P49" s="103"/>
    </row>
    <row r="50" spans="2:16" s="40" customFormat="1" x14ac:dyDescent="0.25">
      <c r="B50" s="103"/>
      <c r="C50" s="103"/>
      <c r="D50" s="103"/>
      <c r="E50" s="103"/>
      <c r="F50" s="103"/>
      <c r="G50" s="103">
        <f>SUM(G38:G49)</f>
        <v>12975</v>
      </c>
      <c r="H50" s="103">
        <f>SUM(H38:H49)</f>
        <v>12468</v>
      </c>
      <c r="I50" s="103"/>
      <c r="J50" s="103"/>
      <c r="K50" s="103"/>
      <c r="L50" s="103"/>
      <c r="M50" s="103"/>
      <c r="N50" s="103"/>
      <c r="O50" s="103"/>
      <c r="P50" s="103"/>
    </row>
    <row r="51" spans="2:16" s="40" customFormat="1" x14ac:dyDescent="0.25"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</row>
    <row r="52" spans="2:16" s="40" customFormat="1" x14ac:dyDescent="0.25"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</row>
    <row r="53" spans="2:16" s="40" customFormat="1" x14ac:dyDescent="0.25"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</row>
    <row r="54" spans="2:16" s="40" customFormat="1" x14ac:dyDescent="0.25"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</row>
    <row r="55" spans="2:16" s="40" customFormat="1" x14ac:dyDescent="0.25"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</row>
    <row r="56" spans="2:16" s="40" customFormat="1" x14ac:dyDescent="0.25"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</row>
    <row r="57" spans="2:16" s="40" customFormat="1" x14ac:dyDescent="0.25"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</row>
    <row r="58" spans="2:16" s="40" customFormat="1" x14ac:dyDescent="0.25"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</row>
    <row r="59" spans="2:16" s="40" customFormat="1" x14ac:dyDescent="0.25"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</row>
    <row r="60" spans="2:16" s="40" customFormat="1" x14ac:dyDescent="0.25"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</row>
    <row r="61" spans="2:16" s="40" customFormat="1" x14ac:dyDescent="0.25"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</row>
    <row r="62" spans="2:16" s="40" customFormat="1" x14ac:dyDescent="0.25"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</row>
    <row r="63" spans="2:16" s="40" customFormat="1" x14ac:dyDescent="0.25"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</row>
    <row r="64" spans="2:16" s="40" customFormat="1" x14ac:dyDescent="0.25"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</row>
    <row r="65" spans="2:16" s="40" customFormat="1" x14ac:dyDescent="0.25"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</row>
    <row r="66" spans="2:16" s="40" customFormat="1" x14ac:dyDescent="0.25"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</row>
    <row r="67" spans="2:16" s="40" customFormat="1" x14ac:dyDescent="0.25"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</row>
    <row r="68" spans="2:16" s="40" customFormat="1" x14ac:dyDescent="0.25"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</row>
    <row r="69" spans="2:16" s="40" customFormat="1" x14ac:dyDescent="0.25"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</row>
    <row r="70" spans="2:16" s="40" customFormat="1" x14ac:dyDescent="0.25"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</row>
    <row r="71" spans="2:16" s="40" customFormat="1" x14ac:dyDescent="0.25"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</row>
    <row r="72" spans="2:16" s="40" customFormat="1" x14ac:dyDescent="0.25"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</row>
    <row r="73" spans="2:16" s="40" customFormat="1" x14ac:dyDescent="0.25"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</row>
    <row r="74" spans="2:16" s="40" customFormat="1" x14ac:dyDescent="0.25"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</row>
    <row r="75" spans="2:16" s="40" customFormat="1" x14ac:dyDescent="0.25"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</row>
    <row r="76" spans="2:16" s="40" customFormat="1" x14ac:dyDescent="0.25"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</row>
    <row r="77" spans="2:16" s="40" customFormat="1" x14ac:dyDescent="0.25"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</row>
    <row r="78" spans="2:16" s="40" customFormat="1" x14ac:dyDescent="0.25"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</row>
    <row r="79" spans="2:16" s="40" customFormat="1" x14ac:dyDescent="0.25"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</row>
    <row r="80" spans="2:16" s="40" customFormat="1" x14ac:dyDescent="0.25"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</row>
    <row r="81" spans="2:16" s="40" customFormat="1" x14ac:dyDescent="0.25"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</row>
    <row r="82" spans="2:16" s="40" customFormat="1" x14ac:dyDescent="0.25"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</row>
    <row r="83" spans="2:16" s="40" customFormat="1" x14ac:dyDescent="0.25"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</row>
    <row r="84" spans="2:16" s="40" customFormat="1" x14ac:dyDescent="0.25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</row>
    <row r="85" spans="2:16" s="40" customFormat="1" x14ac:dyDescent="0.25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</row>
    <row r="86" spans="2:16" s="40" customFormat="1" x14ac:dyDescent="0.25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</row>
    <row r="87" spans="2:16" s="40" customFormat="1" x14ac:dyDescent="0.25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</row>
    <row r="88" spans="2:16" s="40" customFormat="1" x14ac:dyDescent="0.25"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</row>
    <row r="89" spans="2:16" s="40" customFormat="1" x14ac:dyDescent="0.25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</row>
    <row r="90" spans="2:16" s="40" customFormat="1" x14ac:dyDescent="0.25"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</row>
    <row r="91" spans="2:16" s="40" customFormat="1" x14ac:dyDescent="0.25"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</row>
    <row r="92" spans="2:16" s="40" customFormat="1" x14ac:dyDescent="0.25"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</row>
    <row r="93" spans="2:16" s="40" customFormat="1" x14ac:dyDescent="0.25"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</row>
    <row r="94" spans="2:16" s="40" customFormat="1" x14ac:dyDescent="0.25"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</row>
    <row r="95" spans="2:16" s="40" customFormat="1" x14ac:dyDescent="0.25"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</row>
    <row r="96" spans="2:16" s="40" customFormat="1" x14ac:dyDescent="0.25"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</row>
    <row r="97" spans="2:16" s="40" customFormat="1" x14ac:dyDescent="0.25"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</row>
    <row r="98" spans="2:16" s="40" customFormat="1" x14ac:dyDescent="0.25"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</row>
    <row r="99" spans="2:16" s="40" customFormat="1" x14ac:dyDescent="0.25"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</row>
    <row r="100" spans="2:16" s="40" customFormat="1" x14ac:dyDescent="0.25"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</row>
    <row r="101" spans="2:16" s="40" customFormat="1" x14ac:dyDescent="0.25"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</row>
    <row r="102" spans="2:16" s="40" customFormat="1" x14ac:dyDescent="0.25"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</row>
    <row r="103" spans="2:16" s="40" customFormat="1" x14ac:dyDescent="0.25"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</row>
    <row r="104" spans="2:16" s="40" customFormat="1" x14ac:dyDescent="0.25"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</row>
    <row r="105" spans="2:16" s="40" customFormat="1" x14ac:dyDescent="0.25"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</row>
    <row r="106" spans="2:16" s="40" customFormat="1" x14ac:dyDescent="0.25"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</row>
    <row r="107" spans="2:16" s="40" customFormat="1" x14ac:dyDescent="0.25"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</row>
    <row r="108" spans="2:16" s="40" customFormat="1" x14ac:dyDescent="0.25"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</row>
    <row r="109" spans="2:16" s="40" customFormat="1" x14ac:dyDescent="0.25"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</row>
    <row r="110" spans="2:16" s="40" customFormat="1" x14ac:dyDescent="0.25"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</row>
    <row r="111" spans="2:16" s="40" customFormat="1" x14ac:dyDescent="0.25"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</row>
    <row r="112" spans="2:16" s="40" customFormat="1" x14ac:dyDescent="0.25"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</row>
    <row r="113" spans="2:16" s="40" customFormat="1" x14ac:dyDescent="0.25"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</row>
    <row r="114" spans="2:16" s="40" customFormat="1" x14ac:dyDescent="0.25"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</row>
    <row r="115" spans="2:16" s="40" customFormat="1" x14ac:dyDescent="0.25"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</row>
    <row r="116" spans="2:16" s="40" customFormat="1" x14ac:dyDescent="0.25"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</row>
    <row r="117" spans="2:16" s="40" customFormat="1" x14ac:dyDescent="0.25"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</row>
    <row r="118" spans="2:16" s="40" customFormat="1" x14ac:dyDescent="0.25"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</row>
    <row r="119" spans="2:16" s="40" customFormat="1" x14ac:dyDescent="0.25"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</row>
    <row r="120" spans="2:16" s="40" customFormat="1" x14ac:dyDescent="0.25"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</row>
    <row r="121" spans="2:16" s="40" customFormat="1" x14ac:dyDescent="0.25"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</row>
    <row r="122" spans="2:16" s="40" customFormat="1" x14ac:dyDescent="0.25"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</row>
    <row r="123" spans="2:16" s="40" customFormat="1" x14ac:dyDescent="0.25"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</row>
    <row r="124" spans="2:16" s="40" customFormat="1" x14ac:dyDescent="0.25"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</row>
    <row r="125" spans="2:16" s="40" customFormat="1" x14ac:dyDescent="0.25"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</row>
    <row r="126" spans="2:16" s="40" customFormat="1" x14ac:dyDescent="0.25"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</row>
    <row r="127" spans="2:16" s="40" customFormat="1" x14ac:dyDescent="0.25"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</row>
    <row r="128" spans="2:16" s="40" customFormat="1" x14ac:dyDescent="0.25"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</row>
    <row r="129" spans="2:16" s="40" customFormat="1" x14ac:dyDescent="0.25"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</row>
    <row r="130" spans="2:16" s="40" customFormat="1" x14ac:dyDescent="0.25"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</row>
    <row r="131" spans="2:16" s="40" customFormat="1" x14ac:dyDescent="0.25"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</row>
    <row r="132" spans="2:16" s="40" customFormat="1" x14ac:dyDescent="0.25"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</row>
    <row r="133" spans="2:16" s="40" customFormat="1" x14ac:dyDescent="0.25"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</row>
    <row r="134" spans="2:16" s="40" customFormat="1" x14ac:dyDescent="0.25"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</row>
    <row r="135" spans="2:16" s="40" customFormat="1" x14ac:dyDescent="0.25"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</row>
    <row r="136" spans="2:16" s="40" customFormat="1" x14ac:dyDescent="0.25"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</row>
    <row r="137" spans="2:16" s="40" customFormat="1" x14ac:dyDescent="0.25"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</row>
    <row r="138" spans="2:16" s="40" customFormat="1" x14ac:dyDescent="0.25"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</row>
    <row r="139" spans="2:16" s="40" customFormat="1" x14ac:dyDescent="0.25"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</row>
    <row r="140" spans="2:16" s="40" customFormat="1" x14ac:dyDescent="0.25"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</row>
    <row r="141" spans="2:16" s="40" customFormat="1" x14ac:dyDescent="0.25"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</row>
    <row r="142" spans="2:16" s="40" customFormat="1" x14ac:dyDescent="0.25"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</row>
    <row r="143" spans="2:16" s="40" customFormat="1" x14ac:dyDescent="0.25"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</row>
    <row r="144" spans="2:16" s="40" customFormat="1" x14ac:dyDescent="0.25"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</row>
    <row r="145" spans="2:16" s="40" customFormat="1" x14ac:dyDescent="0.25"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</row>
    <row r="146" spans="2:16" s="40" customFormat="1" x14ac:dyDescent="0.25"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</row>
    <row r="147" spans="2:16" s="40" customFormat="1" x14ac:dyDescent="0.25"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</row>
    <row r="148" spans="2:16" s="40" customFormat="1" x14ac:dyDescent="0.25"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</row>
    <row r="149" spans="2:16" s="40" customFormat="1" x14ac:dyDescent="0.25"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</row>
    <row r="150" spans="2:16" s="40" customFormat="1" x14ac:dyDescent="0.25"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</row>
    <row r="151" spans="2:16" s="40" customFormat="1" x14ac:dyDescent="0.25"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</row>
    <row r="152" spans="2:16" s="40" customFormat="1" x14ac:dyDescent="0.25"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</row>
    <row r="153" spans="2:16" s="40" customFormat="1" x14ac:dyDescent="0.25"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</row>
    <row r="154" spans="2:16" s="40" customFormat="1" x14ac:dyDescent="0.25"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</row>
    <row r="155" spans="2:16" s="40" customFormat="1" x14ac:dyDescent="0.25"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</row>
    <row r="156" spans="2:16" s="40" customFormat="1" x14ac:dyDescent="0.25"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</row>
    <row r="157" spans="2:16" s="40" customFormat="1" x14ac:dyDescent="0.25"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</row>
    <row r="158" spans="2:16" s="40" customFormat="1" x14ac:dyDescent="0.25"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</row>
    <row r="159" spans="2:16" s="40" customFormat="1" x14ac:dyDescent="0.25"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</row>
    <row r="160" spans="2:16" s="40" customFormat="1" x14ac:dyDescent="0.25"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</row>
    <row r="161" spans="2:16" s="40" customFormat="1" x14ac:dyDescent="0.25"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</row>
    <row r="162" spans="2:16" s="40" customFormat="1" x14ac:dyDescent="0.25"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  <row r="163" spans="2:16" s="40" customFormat="1" x14ac:dyDescent="0.25"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</row>
    <row r="164" spans="2:16" s="40" customFormat="1" x14ac:dyDescent="0.25"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</row>
    <row r="165" spans="2:16" s="40" customFormat="1" x14ac:dyDescent="0.25"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</row>
    <row r="166" spans="2:16" s="40" customFormat="1" x14ac:dyDescent="0.25"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</row>
    <row r="167" spans="2:16" s="40" customFormat="1" x14ac:dyDescent="0.25"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</row>
    <row r="168" spans="2:16" s="40" customFormat="1" x14ac:dyDescent="0.25"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</row>
    <row r="169" spans="2:16" s="40" customFormat="1" x14ac:dyDescent="0.25"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</row>
    <row r="170" spans="2:16" s="40" customFormat="1" x14ac:dyDescent="0.25"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</row>
    <row r="171" spans="2:16" s="40" customFormat="1" x14ac:dyDescent="0.25"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</row>
    <row r="172" spans="2:16" s="40" customFormat="1" x14ac:dyDescent="0.25"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</row>
    <row r="173" spans="2:16" s="40" customFormat="1" x14ac:dyDescent="0.25"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</row>
    <row r="174" spans="2:16" s="40" customFormat="1" x14ac:dyDescent="0.25"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</row>
    <row r="175" spans="2:16" s="40" customFormat="1" x14ac:dyDescent="0.25"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</row>
    <row r="176" spans="2:16" s="40" customFormat="1" x14ac:dyDescent="0.25"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</row>
    <row r="177" spans="2:16" s="40" customFormat="1" x14ac:dyDescent="0.25"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</row>
    <row r="178" spans="2:16" s="40" customFormat="1" x14ac:dyDescent="0.25"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</row>
    <row r="179" spans="2:16" s="40" customFormat="1" x14ac:dyDescent="0.25"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</row>
    <row r="180" spans="2:16" s="40" customFormat="1" x14ac:dyDescent="0.25"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</row>
    <row r="181" spans="2:16" s="40" customFormat="1" x14ac:dyDescent="0.25"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</row>
    <row r="182" spans="2:16" s="40" customFormat="1" x14ac:dyDescent="0.25"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</row>
    <row r="183" spans="2:16" s="40" customFormat="1" x14ac:dyDescent="0.25"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</row>
    <row r="184" spans="2:16" s="40" customFormat="1" x14ac:dyDescent="0.25"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</row>
    <row r="185" spans="2:16" s="40" customFormat="1" x14ac:dyDescent="0.25"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</row>
    <row r="186" spans="2:16" s="40" customFormat="1" x14ac:dyDescent="0.25"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</row>
    <row r="187" spans="2:16" s="40" customFormat="1" x14ac:dyDescent="0.25"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</row>
    <row r="188" spans="2:16" s="40" customFormat="1" x14ac:dyDescent="0.25"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</row>
    <row r="189" spans="2:16" s="40" customFormat="1" x14ac:dyDescent="0.25"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</row>
    <row r="190" spans="2:16" s="40" customFormat="1" x14ac:dyDescent="0.25"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</row>
    <row r="191" spans="2:16" s="40" customFormat="1" x14ac:dyDescent="0.25"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</row>
    <row r="192" spans="2:16" s="40" customFormat="1" x14ac:dyDescent="0.25"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</row>
    <row r="193" spans="2:16" s="40" customFormat="1" x14ac:dyDescent="0.25"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</row>
    <row r="194" spans="2:16" s="40" customFormat="1" x14ac:dyDescent="0.25"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</row>
    <row r="195" spans="2:16" s="40" customFormat="1" x14ac:dyDescent="0.25"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</row>
    <row r="196" spans="2:16" s="40" customFormat="1" x14ac:dyDescent="0.25"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</row>
    <row r="197" spans="2:16" s="40" customFormat="1" x14ac:dyDescent="0.25"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</row>
    <row r="198" spans="2:16" s="40" customFormat="1" x14ac:dyDescent="0.25"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</row>
    <row r="199" spans="2:16" s="40" customFormat="1" x14ac:dyDescent="0.25"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</row>
    <row r="200" spans="2:16" s="40" customFormat="1" x14ac:dyDescent="0.25"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</row>
    <row r="201" spans="2:16" s="40" customFormat="1" x14ac:dyDescent="0.25"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</row>
    <row r="202" spans="2:16" s="40" customFormat="1" x14ac:dyDescent="0.25"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</row>
    <row r="203" spans="2:16" s="40" customFormat="1" x14ac:dyDescent="0.25"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</row>
    <row r="204" spans="2:16" s="40" customFormat="1" x14ac:dyDescent="0.25"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</row>
    <row r="205" spans="2:16" s="40" customFormat="1" x14ac:dyDescent="0.25"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</row>
    <row r="206" spans="2:16" s="40" customFormat="1" x14ac:dyDescent="0.25"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</row>
    <row r="207" spans="2:16" s="40" customFormat="1" x14ac:dyDescent="0.25"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</row>
    <row r="208" spans="2:16" s="40" customFormat="1" x14ac:dyDescent="0.25"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</row>
    <row r="209" spans="2:16" s="40" customFormat="1" x14ac:dyDescent="0.25"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</row>
    <row r="210" spans="2:16" s="40" customFormat="1" x14ac:dyDescent="0.25"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</row>
    <row r="211" spans="2:16" s="40" customFormat="1" x14ac:dyDescent="0.25"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</row>
    <row r="212" spans="2:16" s="40" customFormat="1" x14ac:dyDescent="0.25"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</row>
    <row r="213" spans="2:16" s="40" customFormat="1" x14ac:dyDescent="0.25">
      <c r="B213" s="105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5"/>
    </row>
    <row r="214" spans="2:16" s="40" customFormat="1" x14ac:dyDescent="0.25">
      <c r="B214" s="105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5"/>
    </row>
    <row r="215" spans="2:16" s="40" customFormat="1" x14ac:dyDescent="0.25">
      <c r="B215" s="105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5"/>
    </row>
  </sheetData>
  <mergeCells count="22">
    <mergeCell ref="A1:Q1"/>
    <mergeCell ref="A2:Q2"/>
    <mergeCell ref="A3:Q3"/>
    <mergeCell ref="A4:Q4"/>
    <mergeCell ref="A7:A9"/>
    <mergeCell ref="Q7:Q9"/>
    <mergeCell ref="A10:A12"/>
    <mergeCell ref="Q10:Q12"/>
    <mergeCell ref="A13:A15"/>
    <mergeCell ref="Q13:Q15"/>
    <mergeCell ref="A16:A18"/>
    <mergeCell ref="Q16:Q18"/>
    <mergeCell ref="A28:A30"/>
    <mergeCell ref="Q28:Q30"/>
    <mergeCell ref="A31:A33"/>
    <mergeCell ref="Q31:Q33"/>
    <mergeCell ref="A19:A21"/>
    <mergeCell ref="Q19:Q21"/>
    <mergeCell ref="A22:A24"/>
    <mergeCell ref="Q22:Q24"/>
    <mergeCell ref="A25:A27"/>
    <mergeCell ref="Q25:Q27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view="pageBreakPreview" zoomScaleNormal="100" zoomScaleSheetLayoutView="100" workbookViewId="0">
      <selection activeCell="A14" sqref="A14"/>
    </sheetView>
  </sheetViews>
  <sheetFormatPr defaultRowHeight="15" x14ac:dyDescent="0.25"/>
  <cols>
    <col min="1" max="1" width="25.7109375" style="103" customWidth="1"/>
    <col min="2" max="9" width="9.7109375" style="103" customWidth="1"/>
    <col min="10" max="10" width="25.7109375" style="103" customWidth="1"/>
    <col min="11" max="256" width="9.140625" style="40"/>
    <col min="257" max="257" width="25.7109375" style="40" customWidth="1"/>
    <col min="258" max="265" width="9.7109375" style="40" customWidth="1"/>
    <col min="266" max="266" width="25.7109375" style="40" customWidth="1"/>
    <col min="267" max="512" width="9.140625" style="40"/>
    <col min="513" max="513" width="25.7109375" style="40" customWidth="1"/>
    <col min="514" max="521" width="9.7109375" style="40" customWidth="1"/>
    <col min="522" max="522" width="25.7109375" style="40" customWidth="1"/>
    <col min="523" max="768" width="9.140625" style="40"/>
    <col min="769" max="769" width="25.7109375" style="40" customWidth="1"/>
    <col min="770" max="777" width="9.7109375" style="40" customWidth="1"/>
    <col min="778" max="778" width="25.7109375" style="40" customWidth="1"/>
    <col min="779" max="1024" width="9.140625" style="40"/>
    <col min="1025" max="1025" width="25.7109375" style="40" customWidth="1"/>
    <col min="1026" max="1033" width="9.7109375" style="40" customWidth="1"/>
    <col min="1034" max="1034" width="25.7109375" style="40" customWidth="1"/>
    <col min="1035" max="1280" width="9.140625" style="40"/>
    <col min="1281" max="1281" width="25.7109375" style="40" customWidth="1"/>
    <col min="1282" max="1289" width="9.7109375" style="40" customWidth="1"/>
    <col min="1290" max="1290" width="25.7109375" style="40" customWidth="1"/>
    <col min="1291" max="1536" width="9.140625" style="40"/>
    <col min="1537" max="1537" width="25.7109375" style="40" customWidth="1"/>
    <col min="1538" max="1545" width="9.7109375" style="40" customWidth="1"/>
    <col min="1546" max="1546" width="25.7109375" style="40" customWidth="1"/>
    <col min="1547" max="1792" width="9.140625" style="40"/>
    <col min="1793" max="1793" width="25.7109375" style="40" customWidth="1"/>
    <col min="1794" max="1801" width="9.7109375" style="40" customWidth="1"/>
    <col min="1802" max="1802" width="25.7109375" style="40" customWidth="1"/>
    <col min="1803" max="2048" width="9.140625" style="40"/>
    <col min="2049" max="2049" width="25.7109375" style="40" customWidth="1"/>
    <col min="2050" max="2057" width="9.7109375" style="40" customWidth="1"/>
    <col min="2058" max="2058" width="25.7109375" style="40" customWidth="1"/>
    <col min="2059" max="2304" width="9.140625" style="40"/>
    <col min="2305" max="2305" width="25.7109375" style="40" customWidth="1"/>
    <col min="2306" max="2313" width="9.7109375" style="40" customWidth="1"/>
    <col min="2314" max="2314" width="25.7109375" style="40" customWidth="1"/>
    <col min="2315" max="2560" width="9.140625" style="40"/>
    <col min="2561" max="2561" width="25.7109375" style="40" customWidth="1"/>
    <col min="2562" max="2569" width="9.7109375" style="40" customWidth="1"/>
    <col min="2570" max="2570" width="25.7109375" style="40" customWidth="1"/>
    <col min="2571" max="2816" width="9.140625" style="40"/>
    <col min="2817" max="2817" width="25.7109375" style="40" customWidth="1"/>
    <col min="2818" max="2825" width="9.7109375" style="40" customWidth="1"/>
    <col min="2826" max="2826" width="25.7109375" style="40" customWidth="1"/>
    <col min="2827" max="3072" width="9.140625" style="40"/>
    <col min="3073" max="3073" width="25.7109375" style="40" customWidth="1"/>
    <col min="3074" max="3081" width="9.7109375" style="40" customWidth="1"/>
    <col min="3082" max="3082" width="25.7109375" style="40" customWidth="1"/>
    <col min="3083" max="3328" width="9.140625" style="40"/>
    <col min="3329" max="3329" width="25.7109375" style="40" customWidth="1"/>
    <col min="3330" max="3337" width="9.7109375" style="40" customWidth="1"/>
    <col min="3338" max="3338" width="25.7109375" style="40" customWidth="1"/>
    <col min="3339" max="3584" width="9.140625" style="40"/>
    <col min="3585" max="3585" width="25.7109375" style="40" customWidth="1"/>
    <col min="3586" max="3593" width="9.7109375" style="40" customWidth="1"/>
    <col min="3594" max="3594" width="25.7109375" style="40" customWidth="1"/>
    <col min="3595" max="3840" width="9.140625" style="40"/>
    <col min="3841" max="3841" width="25.7109375" style="40" customWidth="1"/>
    <col min="3842" max="3849" width="9.7109375" style="40" customWidth="1"/>
    <col min="3850" max="3850" width="25.7109375" style="40" customWidth="1"/>
    <col min="3851" max="4096" width="9.140625" style="40"/>
    <col min="4097" max="4097" width="25.7109375" style="40" customWidth="1"/>
    <col min="4098" max="4105" width="9.7109375" style="40" customWidth="1"/>
    <col min="4106" max="4106" width="25.7109375" style="40" customWidth="1"/>
    <col min="4107" max="4352" width="9.140625" style="40"/>
    <col min="4353" max="4353" width="25.7109375" style="40" customWidth="1"/>
    <col min="4354" max="4361" width="9.7109375" style="40" customWidth="1"/>
    <col min="4362" max="4362" width="25.7109375" style="40" customWidth="1"/>
    <col min="4363" max="4608" width="9.140625" style="40"/>
    <col min="4609" max="4609" width="25.7109375" style="40" customWidth="1"/>
    <col min="4610" max="4617" width="9.7109375" style="40" customWidth="1"/>
    <col min="4618" max="4618" width="25.7109375" style="40" customWidth="1"/>
    <col min="4619" max="4864" width="9.140625" style="40"/>
    <col min="4865" max="4865" width="25.7109375" style="40" customWidth="1"/>
    <col min="4866" max="4873" width="9.7109375" style="40" customWidth="1"/>
    <col min="4874" max="4874" width="25.7109375" style="40" customWidth="1"/>
    <col min="4875" max="5120" width="9.140625" style="40"/>
    <col min="5121" max="5121" width="25.7109375" style="40" customWidth="1"/>
    <col min="5122" max="5129" width="9.7109375" style="40" customWidth="1"/>
    <col min="5130" max="5130" width="25.7109375" style="40" customWidth="1"/>
    <col min="5131" max="5376" width="9.140625" style="40"/>
    <col min="5377" max="5377" width="25.7109375" style="40" customWidth="1"/>
    <col min="5378" max="5385" width="9.7109375" style="40" customWidth="1"/>
    <col min="5386" max="5386" width="25.7109375" style="40" customWidth="1"/>
    <col min="5387" max="5632" width="9.140625" style="40"/>
    <col min="5633" max="5633" width="25.7109375" style="40" customWidth="1"/>
    <col min="5634" max="5641" width="9.7109375" style="40" customWidth="1"/>
    <col min="5642" max="5642" width="25.7109375" style="40" customWidth="1"/>
    <col min="5643" max="5888" width="9.140625" style="40"/>
    <col min="5889" max="5889" width="25.7109375" style="40" customWidth="1"/>
    <col min="5890" max="5897" width="9.7109375" style="40" customWidth="1"/>
    <col min="5898" max="5898" width="25.7109375" style="40" customWidth="1"/>
    <col min="5899" max="6144" width="9.140625" style="40"/>
    <col min="6145" max="6145" width="25.7109375" style="40" customWidth="1"/>
    <col min="6146" max="6153" width="9.7109375" style="40" customWidth="1"/>
    <col min="6154" max="6154" width="25.7109375" style="40" customWidth="1"/>
    <col min="6155" max="6400" width="9.140625" style="40"/>
    <col min="6401" max="6401" width="25.7109375" style="40" customWidth="1"/>
    <col min="6402" max="6409" width="9.7109375" style="40" customWidth="1"/>
    <col min="6410" max="6410" width="25.7109375" style="40" customWidth="1"/>
    <col min="6411" max="6656" width="9.140625" style="40"/>
    <col min="6657" max="6657" width="25.7109375" style="40" customWidth="1"/>
    <col min="6658" max="6665" width="9.7109375" style="40" customWidth="1"/>
    <col min="6666" max="6666" width="25.7109375" style="40" customWidth="1"/>
    <col min="6667" max="6912" width="9.140625" style="40"/>
    <col min="6913" max="6913" width="25.7109375" style="40" customWidth="1"/>
    <col min="6914" max="6921" width="9.7109375" style="40" customWidth="1"/>
    <col min="6922" max="6922" width="25.7109375" style="40" customWidth="1"/>
    <col min="6923" max="7168" width="9.140625" style="40"/>
    <col min="7169" max="7169" width="25.7109375" style="40" customWidth="1"/>
    <col min="7170" max="7177" width="9.7109375" style="40" customWidth="1"/>
    <col min="7178" max="7178" width="25.7109375" style="40" customWidth="1"/>
    <col min="7179" max="7424" width="9.140625" style="40"/>
    <col min="7425" max="7425" width="25.7109375" style="40" customWidth="1"/>
    <col min="7426" max="7433" width="9.7109375" style="40" customWidth="1"/>
    <col min="7434" max="7434" width="25.7109375" style="40" customWidth="1"/>
    <col min="7435" max="7680" width="9.140625" style="40"/>
    <col min="7681" max="7681" width="25.7109375" style="40" customWidth="1"/>
    <col min="7682" max="7689" width="9.7109375" style="40" customWidth="1"/>
    <col min="7690" max="7690" width="25.7109375" style="40" customWidth="1"/>
    <col min="7691" max="7936" width="9.140625" style="40"/>
    <col min="7937" max="7937" width="25.7109375" style="40" customWidth="1"/>
    <col min="7938" max="7945" width="9.7109375" style="40" customWidth="1"/>
    <col min="7946" max="7946" width="25.7109375" style="40" customWidth="1"/>
    <col min="7947" max="8192" width="9.140625" style="40"/>
    <col min="8193" max="8193" width="25.7109375" style="40" customWidth="1"/>
    <col min="8194" max="8201" width="9.7109375" style="40" customWidth="1"/>
    <col min="8202" max="8202" width="25.7109375" style="40" customWidth="1"/>
    <col min="8203" max="8448" width="9.140625" style="40"/>
    <col min="8449" max="8449" width="25.7109375" style="40" customWidth="1"/>
    <col min="8450" max="8457" width="9.7109375" style="40" customWidth="1"/>
    <col min="8458" max="8458" width="25.7109375" style="40" customWidth="1"/>
    <col min="8459" max="8704" width="9.140625" style="40"/>
    <col min="8705" max="8705" width="25.7109375" style="40" customWidth="1"/>
    <col min="8706" max="8713" width="9.7109375" style="40" customWidth="1"/>
    <col min="8714" max="8714" width="25.7109375" style="40" customWidth="1"/>
    <col min="8715" max="8960" width="9.140625" style="40"/>
    <col min="8961" max="8961" width="25.7109375" style="40" customWidth="1"/>
    <col min="8962" max="8969" width="9.7109375" style="40" customWidth="1"/>
    <col min="8970" max="8970" width="25.7109375" style="40" customWidth="1"/>
    <col min="8971" max="9216" width="9.140625" style="40"/>
    <col min="9217" max="9217" width="25.7109375" style="40" customWidth="1"/>
    <col min="9218" max="9225" width="9.7109375" style="40" customWidth="1"/>
    <col min="9226" max="9226" width="25.7109375" style="40" customWidth="1"/>
    <col min="9227" max="9472" width="9.140625" style="40"/>
    <col min="9473" max="9473" width="25.7109375" style="40" customWidth="1"/>
    <col min="9474" max="9481" width="9.7109375" style="40" customWidth="1"/>
    <col min="9482" max="9482" width="25.7109375" style="40" customWidth="1"/>
    <col min="9483" max="9728" width="9.140625" style="40"/>
    <col min="9729" max="9729" width="25.7109375" style="40" customWidth="1"/>
    <col min="9730" max="9737" width="9.7109375" style="40" customWidth="1"/>
    <col min="9738" max="9738" width="25.7109375" style="40" customWidth="1"/>
    <col min="9739" max="9984" width="9.140625" style="40"/>
    <col min="9985" max="9985" width="25.7109375" style="40" customWidth="1"/>
    <col min="9986" max="9993" width="9.7109375" style="40" customWidth="1"/>
    <col min="9994" max="9994" width="25.7109375" style="40" customWidth="1"/>
    <col min="9995" max="10240" width="9.140625" style="40"/>
    <col min="10241" max="10241" width="25.7109375" style="40" customWidth="1"/>
    <col min="10242" max="10249" width="9.7109375" style="40" customWidth="1"/>
    <col min="10250" max="10250" width="25.7109375" style="40" customWidth="1"/>
    <col min="10251" max="10496" width="9.140625" style="40"/>
    <col min="10497" max="10497" width="25.7109375" style="40" customWidth="1"/>
    <col min="10498" max="10505" width="9.7109375" style="40" customWidth="1"/>
    <col min="10506" max="10506" width="25.7109375" style="40" customWidth="1"/>
    <col min="10507" max="10752" width="9.140625" style="40"/>
    <col min="10753" max="10753" width="25.7109375" style="40" customWidth="1"/>
    <col min="10754" max="10761" width="9.7109375" style="40" customWidth="1"/>
    <col min="10762" max="10762" width="25.7109375" style="40" customWidth="1"/>
    <col min="10763" max="11008" width="9.140625" style="40"/>
    <col min="11009" max="11009" width="25.7109375" style="40" customWidth="1"/>
    <col min="11010" max="11017" width="9.7109375" style="40" customWidth="1"/>
    <col min="11018" max="11018" width="25.7109375" style="40" customWidth="1"/>
    <col min="11019" max="11264" width="9.140625" style="40"/>
    <col min="11265" max="11265" width="25.7109375" style="40" customWidth="1"/>
    <col min="11266" max="11273" width="9.7109375" style="40" customWidth="1"/>
    <col min="11274" max="11274" width="25.7109375" style="40" customWidth="1"/>
    <col min="11275" max="11520" width="9.140625" style="40"/>
    <col min="11521" max="11521" width="25.7109375" style="40" customWidth="1"/>
    <col min="11522" max="11529" width="9.7109375" style="40" customWidth="1"/>
    <col min="11530" max="11530" width="25.7109375" style="40" customWidth="1"/>
    <col min="11531" max="11776" width="9.140625" style="40"/>
    <col min="11777" max="11777" width="25.7109375" style="40" customWidth="1"/>
    <col min="11778" max="11785" width="9.7109375" style="40" customWidth="1"/>
    <col min="11786" max="11786" width="25.7109375" style="40" customWidth="1"/>
    <col min="11787" max="12032" width="9.140625" style="40"/>
    <col min="12033" max="12033" width="25.7109375" style="40" customWidth="1"/>
    <col min="12034" max="12041" width="9.7109375" style="40" customWidth="1"/>
    <col min="12042" max="12042" width="25.7109375" style="40" customWidth="1"/>
    <col min="12043" max="12288" width="9.140625" style="40"/>
    <col min="12289" max="12289" width="25.7109375" style="40" customWidth="1"/>
    <col min="12290" max="12297" width="9.7109375" style="40" customWidth="1"/>
    <col min="12298" max="12298" width="25.7109375" style="40" customWidth="1"/>
    <col min="12299" max="12544" width="9.140625" style="40"/>
    <col min="12545" max="12545" width="25.7109375" style="40" customWidth="1"/>
    <col min="12546" max="12553" width="9.7109375" style="40" customWidth="1"/>
    <col min="12554" max="12554" width="25.7109375" style="40" customWidth="1"/>
    <col min="12555" max="12800" width="9.140625" style="40"/>
    <col min="12801" max="12801" width="25.7109375" style="40" customWidth="1"/>
    <col min="12802" max="12809" width="9.7109375" style="40" customWidth="1"/>
    <col min="12810" max="12810" width="25.7109375" style="40" customWidth="1"/>
    <col min="12811" max="13056" width="9.140625" style="40"/>
    <col min="13057" max="13057" width="25.7109375" style="40" customWidth="1"/>
    <col min="13058" max="13065" width="9.7109375" style="40" customWidth="1"/>
    <col min="13066" max="13066" width="25.7109375" style="40" customWidth="1"/>
    <col min="13067" max="13312" width="9.140625" style="40"/>
    <col min="13313" max="13313" width="25.7109375" style="40" customWidth="1"/>
    <col min="13314" max="13321" width="9.7109375" style="40" customWidth="1"/>
    <col min="13322" max="13322" width="25.7109375" style="40" customWidth="1"/>
    <col min="13323" max="13568" width="9.140625" style="40"/>
    <col min="13569" max="13569" width="25.7109375" style="40" customWidth="1"/>
    <col min="13570" max="13577" width="9.7109375" style="40" customWidth="1"/>
    <col min="13578" max="13578" width="25.7109375" style="40" customWidth="1"/>
    <col min="13579" max="13824" width="9.140625" style="40"/>
    <col min="13825" max="13825" width="25.7109375" style="40" customWidth="1"/>
    <col min="13826" max="13833" width="9.7109375" style="40" customWidth="1"/>
    <col min="13834" max="13834" width="25.7109375" style="40" customWidth="1"/>
    <col min="13835" max="14080" width="9.140625" style="40"/>
    <col min="14081" max="14081" width="25.7109375" style="40" customWidth="1"/>
    <col min="14082" max="14089" width="9.7109375" style="40" customWidth="1"/>
    <col min="14090" max="14090" width="25.7109375" style="40" customWidth="1"/>
    <col min="14091" max="14336" width="9.140625" style="40"/>
    <col min="14337" max="14337" width="25.7109375" style="40" customWidth="1"/>
    <col min="14338" max="14345" width="9.7109375" style="40" customWidth="1"/>
    <col min="14346" max="14346" width="25.7109375" style="40" customWidth="1"/>
    <col min="14347" max="14592" width="9.140625" style="40"/>
    <col min="14593" max="14593" width="25.7109375" style="40" customWidth="1"/>
    <col min="14594" max="14601" width="9.7109375" style="40" customWidth="1"/>
    <col min="14602" max="14602" width="25.7109375" style="40" customWidth="1"/>
    <col min="14603" max="14848" width="9.140625" style="40"/>
    <col min="14849" max="14849" width="25.7109375" style="40" customWidth="1"/>
    <col min="14850" max="14857" width="9.7109375" style="40" customWidth="1"/>
    <col min="14858" max="14858" width="25.7109375" style="40" customWidth="1"/>
    <col min="14859" max="15104" width="9.140625" style="40"/>
    <col min="15105" max="15105" width="25.7109375" style="40" customWidth="1"/>
    <col min="15106" max="15113" width="9.7109375" style="40" customWidth="1"/>
    <col min="15114" max="15114" width="25.7109375" style="40" customWidth="1"/>
    <col min="15115" max="15360" width="9.140625" style="40"/>
    <col min="15361" max="15361" width="25.7109375" style="40" customWidth="1"/>
    <col min="15362" max="15369" width="9.7109375" style="40" customWidth="1"/>
    <col min="15370" max="15370" width="25.7109375" style="40" customWidth="1"/>
    <col min="15371" max="15616" width="9.140625" style="40"/>
    <col min="15617" max="15617" width="25.7109375" style="40" customWidth="1"/>
    <col min="15618" max="15625" width="9.7109375" style="40" customWidth="1"/>
    <col min="15626" max="15626" width="25.7109375" style="40" customWidth="1"/>
    <col min="15627" max="15872" width="9.140625" style="40"/>
    <col min="15873" max="15873" width="25.7109375" style="40" customWidth="1"/>
    <col min="15874" max="15881" width="9.7109375" style="40" customWidth="1"/>
    <col min="15882" max="15882" width="25.7109375" style="40" customWidth="1"/>
    <col min="15883" max="16128" width="9.140625" style="40"/>
    <col min="16129" max="16129" width="25.7109375" style="40" customWidth="1"/>
    <col min="16130" max="16137" width="9.7109375" style="40" customWidth="1"/>
    <col min="16138" max="16138" width="25.7109375" style="40" customWidth="1"/>
    <col min="16139" max="16384" width="9.140625" style="40"/>
  </cols>
  <sheetData>
    <row r="1" spans="1:11" ht="25.5" customHeight="1" x14ac:dyDescent="0.3">
      <c r="A1" s="1182" t="s">
        <v>986</v>
      </c>
      <c r="B1" s="1182"/>
      <c r="C1" s="1182"/>
      <c r="D1" s="1182"/>
      <c r="E1" s="1182"/>
      <c r="F1" s="1182"/>
      <c r="G1" s="1182"/>
      <c r="H1" s="1182"/>
      <c r="I1" s="1182"/>
      <c r="J1" s="1182"/>
    </row>
    <row r="2" spans="1:11" ht="19.5" customHeight="1" x14ac:dyDescent="0.25">
      <c r="A2" s="1183" t="s">
        <v>253</v>
      </c>
      <c r="B2" s="1183"/>
      <c r="C2" s="1183"/>
      <c r="D2" s="1183"/>
      <c r="E2" s="1183"/>
      <c r="F2" s="1183"/>
      <c r="G2" s="1183"/>
      <c r="H2" s="1183"/>
      <c r="I2" s="1183"/>
      <c r="J2" s="1183"/>
    </row>
    <row r="3" spans="1:11" ht="15.75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</row>
    <row r="4" spans="1:11" ht="15.75" x14ac:dyDescent="0.3">
      <c r="A4" s="806" t="s">
        <v>254</v>
      </c>
      <c r="B4" s="826"/>
      <c r="C4" s="810"/>
      <c r="D4" s="810"/>
      <c r="E4" s="810"/>
      <c r="F4" s="810"/>
      <c r="G4" s="810"/>
      <c r="H4" s="810"/>
      <c r="I4" s="810"/>
      <c r="J4" s="823" t="s">
        <v>120</v>
      </c>
    </row>
    <row r="5" spans="1:11" ht="18.75" customHeight="1" x14ac:dyDescent="0.2">
      <c r="A5" s="1184" t="s">
        <v>133</v>
      </c>
      <c r="B5" s="1186" t="s">
        <v>540</v>
      </c>
      <c r="C5" s="1187"/>
      <c r="D5" s="1187"/>
      <c r="E5" s="1187"/>
      <c r="F5" s="1187" t="s">
        <v>539</v>
      </c>
      <c r="G5" s="1187"/>
      <c r="H5" s="1187"/>
      <c r="I5" s="1188"/>
      <c r="J5" s="1189" t="s">
        <v>243</v>
      </c>
    </row>
    <row r="6" spans="1:11" ht="39" customHeight="1" x14ac:dyDescent="0.2">
      <c r="A6" s="1185"/>
      <c r="B6" s="244" t="s">
        <v>680</v>
      </c>
      <c r="C6" s="244" t="s">
        <v>538</v>
      </c>
      <c r="D6" s="244" t="s">
        <v>537</v>
      </c>
      <c r="E6" s="244" t="s">
        <v>536</v>
      </c>
      <c r="F6" s="244" t="s">
        <v>680</v>
      </c>
      <c r="G6" s="244" t="s">
        <v>538</v>
      </c>
      <c r="H6" s="244" t="s">
        <v>537</v>
      </c>
      <c r="I6" s="244" t="s">
        <v>536</v>
      </c>
      <c r="J6" s="1190"/>
    </row>
    <row r="7" spans="1:11" ht="24.95" customHeight="1" thickBot="1" x14ac:dyDescent="0.25">
      <c r="A7" s="411" t="s">
        <v>53</v>
      </c>
      <c r="B7" s="540">
        <f>SUM(C7:E7)</f>
        <v>9593</v>
      </c>
      <c r="C7" s="508">
        <v>22</v>
      </c>
      <c r="D7" s="508">
        <v>336</v>
      </c>
      <c r="E7" s="508">
        <v>9235</v>
      </c>
      <c r="F7" s="541">
        <f>I7+H7+G7</f>
        <v>2867</v>
      </c>
      <c r="G7" s="508">
        <v>24</v>
      </c>
      <c r="H7" s="508">
        <v>124</v>
      </c>
      <c r="I7" s="508">
        <v>2719</v>
      </c>
      <c r="J7" s="242" t="s">
        <v>54</v>
      </c>
    </row>
    <row r="8" spans="1:11" ht="24.95" customHeight="1" thickBot="1" x14ac:dyDescent="0.25">
      <c r="A8" s="413" t="s">
        <v>55</v>
      </c>
      <c r="B8" s="542">
        <f t="shared" ref="B8:B14" si="0">SUM(C8:E8)</f>
        <v>5120</v>
      </c>
      <c r="C8" s="510">
        <v>15</v>
      </c>
      <c r="D8" s="510">
        <v>162</v>
      </c>
      <c r="E8" s="510">
        <v>4943</v>
      </c>
      <c r="F8" s="990">
        <f t="shared" ref="F8:F14" si="1">I8+H8+G8</f>
        <v>3507</v>
      </c>
      <c r="G8" s="510">
        <v>13</v>
      </c>
      <c r="H8" s="510">
        <v>156</v>
      </c>
      <c r="I8" s="510">
        <v>3338</v>
      </c>
      <c r="J8" s="123" t="s">
        <v>56</v>
      </c>
      <c r="K8" s="306"/>
    </row>
    <row r="9" spans="1:11" ht="24.95" customHeight="1" thickBot="1" x14ac:dyDescent="0.25">
      <c r="A9" s="412" t="s">
        <v>57</v>
      </c>
      <c r="B9" s="543">
        <f t="shared" si="0"/>
        <v>1706</v>
      </c>
      <c r="C9" s="512">
        <v>6</v>
      </c>
      <c r="D9" s="512">
        <v>46</v>
      </c>
      <c r="E9" s="512">
        <v>1654</v>
      </c>
      <c r="F9" s="541">
        <f t="shared" si="1"/>
        <v>382</v>
      </c>
      <c r="G9" s="512">
        <v>0</v>
      </c>
      <c r="H9" s="512">
        <v>18</v>
      </c>
      <c r="I9" s="512">
        <v>364</v>
      </c>
      <c r="J9" s="243" t="s">
        <v>58</v>
      </c>
    </row>
    <row r="10" spans="1:11" ht="24.95" customHeight="1" thickBot="1" x14ac:dyDescent="0.25">
      <c r="A10" s="413" t="s">
        <v>59</v>
      </c>
      <c r="B10" s="542">
        <f t="shared" si="0"/>
        <v>493</v>
      </c>
      <c r="C10" s="510">
        <v>3</v>
      </c>
      <c r="D10" s="510">
        <v>16</v>
      </c>
      <c r="E10" s="510">
        <v>474</v>
      </c>
      <c r="F10" s="990">
        <f t="shared" si="1"/>
        <v>650</v>
      </c>
      <c r="G10" s="510">
        <v>0</v>
      </c>
      <c r="H10" s="510">
        <v>30</v>
      </c>
      <c r="I10" s="510">
        <v>620</v>
      </c>
      <c r="J10" s="123" t="s">
        <v>1396</v>
      </c>
    </row>
    <row r="11" spans="1:11" ht="24.95" customHeight="1" thickBot="1" x14ac:dyDescent="0.25">
      <c r="A11" s="412" t="s">
        <v>61</v>
      </c>
      <c r="B11" s="543">
        <f t="shared" si="0"/>
        <v>530</v>
      </c>
      <c r="C11" s="512">
        <v>0</v>
      </c>
      <c r="D11" s="512">
        <v>14</v>
      </c>
      <c r="E11" s="512">
        <v>516</v>
      </c>
      <c r="F11" s="541">
        <f t="shared" si="1"/>
        <v>248</v>
      </c>
      <c r="G11" s="512">
        <v>0</v>
      </c>
      <c r="H11" s="512">
        <v>8</v>
      </c>
      <c r="I11" s="512">
        <v>240</v>
      </c>
      <c r="J11" s="243" t="s">
        <v>62</v>
      </c>
    </row>
    <row r="12" spans="1:11" ht="24.95" customHeight="1" thickBot="1" x14ac:dyDescent="0.25">
      <c r="A12" s="413" t="s">
        <v>63</v>
      </c>
      <c r="B12" s="542">
        <f t="shared" si="0"/>
        <v>47</v>
      </c>
      <c r="C12" s="510">
        <v>0</v>
      </c>
      <c r="D12" s="510">
        <v>4</v>
      </c>
      <c r="E12" s="510">
        <v>43</v>
      </c>
      <c r="F12" s="990">
        <f t="shared" si="1"/>
        <v>46</v>
      </c>
      <c r="G12" s="510">
        <v>0</v>
      </c>
      <c r="H12" s="510">
        <v>0</v>
      </c>
      <c r="I12" s="510">
        <v>46</v>
      </c>
      <c r="J12" s="123" t="s">
        <v>64</v>
      </c>
    </row>
    <row r="13" spans="1:11" ht="24.95" customHeight="1" thickBot="1" x14ac:dyDescent="0.25">
      <c r="A13" s="412" t="s">
        <v>982</v>
      </c>
      <c r="B13" s="543">
        <f t="shared" si="0"/>
        <v>0</v>
      </c>
      <c r="C13" s="512">
        <v>0</v>
      </c>
      <c r="D13" s="512">
        <v>0</v>
      </c>
      <c r="E13" s="512">
        <v>0</v>
      </c>
      <c r="F13" s="541">
        <f t="shared" si="1"/>
        <v>0</v>
      </c>
      <c r="G13" s="512">
        <v>0</v>
      </c>
      <c r="H13" s="512">
        <v>0</v>
      </c>
      <c r="I13" s="512">
        <v>0</v>
      </c>
      <c r="J13" s="243" t="s">
        <v>65</v>
      </c>
    </row>
    <row r="14" spans="1:11" ht="24.95" customHeight="1" x14ac:dyDescent="0.2">
      <c r="A14" s="414" t="s">
        <v>983</v>
      </c>
      <c r="B14" s="544">
        <f t="shared" si="0"/>
        <v>0</v>
      </c>
      <c r="C14" s="545">
        <v>0</v>
      </c>
      <c r="D14" s="545">
        <v>0</v>
      </c>
      <c r="E14" s="545">
        <v>0</v>
      </c>
      <c r="F14" s="991">
        <f t="shared" si="1"/>
        <v>254</v>
      </c>
      <c r="G14" s="545">
        <v>0</v>
      </c>
      <c r="H14" s="545">
        <v>14</v>
      </c>
      <c r="I14" s="545">
        <v>240</v>
      </c>
      <c r="J14" s="125" t="s">
        <v>240</v>
      </c>
    </row>
    <row r="15" spans="1:11" ht="30" customHeight="1" x14ac:dyDescent="0.2">
      <c r="A15" s="426" t="s">
        <v>66</v>
      </c>
      <c r="B15" s="546">
        <f t="shared" ref="B15:I15" si="2">SUM(B7:B14)</f>
        <v>17489</v>
      </c>
      <c r="C15" s="546">
        <f t="shared" si="2"/>
        <v>46</v>
      </c>
      <c r="D15" s="546">
        <f t="shared" si="2"/>
        <v>578</v>
      </c>
      <c r="E15" s="546">
        <f t="shared" si="2"/>
        <v>16865</v>
      </c>
      <c r="F15" s="546">
        <f t="shared" si="2"/>
        <v>7954</v>
      </c>
      <c r="G15" s="546">
        <f t="shared" si="2"/>
        <v>37</v>
      </c>
      <c r="H15" s="546">
        <f t="shared" si="2"/>
        <v>350</v>
      </c>
      <c r="I15" s="546">
        <f t="shared" si="2"/>
        <v>7567</v>
      </c>
      <c r="J15" s="127" t="s">
        <v>67</v>
      </c>
    </row>
    <row r="16" spans="1:11" ht="16.5" customHeight="1" x14ac:dyDescent="0.25"/>
  </sheetData>
  <mergeCells count="7">
    <mergeCell ref="A1:J1"/>
    <mergeCell ref="A2:J2"/>
    <mergeCell ref="A3:J3"/>
    <mergeCell ref="A5:A6"/>
    <mergeCell ref="B5:E5"/>
    <mergeCell ref="F5:I5"/>
    <mergeCell ref="J5:J6"/>
  </mergeCells>
  <printOptions horizontalCentered="1" verticalCentered="1"/>
  <pageMargins left="0.74803149606299213" right="0.74803149606299213" top="0.59055118110236227" bottom="0" header="0.51181102362204722" footer="0.51181102362204722"/>
  <pageSetup paperSize="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view="pageBreakPreview" zoomScaleNormal="100" zoomScaleSheetLayoutView="100" workbookViewId="0">
      <selection activeCell="I9" sqref="I9"/>
    </sheetView>
  </sheetViews>
  <sheetFormatPr defaultRowHeight="15" x14ac:dyDescent="0.25"/>
  <cols>
    <col min="1" max="1" width="23.28515625" style="103" bestFit="1" customWidth="1"/>
    <col min="2" max="2" width="7.7109375" style="105" customWidth="1"/>
    <col min="3" max="11" width="8.7109375" style="103" customWidth="1"/>
    <col min="12" max="12" width="7.7109375" style="103" customWidth="1"/>
    <col min="13" max="13" width="20.28515625" style="103" bestFit="1" customWidth="1"/>
    <col min="14" max="256" width="9.140625" style="40"/>
    <col min="257" max="257" width="23.28515625" style="40" bestFit="1" customWidth="1"/>
    <col min="258" max="258" width="7.7109375" style="40" customWidth="1"/>
    <col min="259" max="267" width="8.7109375" style="40" customWidth="1"/>
    <col min="268" max="268" width="7.7109375" style="40" customWidth="1"/>
    <col min="269" max="269" width="20.28515625" style="40" bestFit="1" customWidth="1"/>
    <col min="270" max="512" width="9.140625" style="40"/>
    <col min="513" max="513" width="23.28515625" style="40" bestFit="1" customWidth="1"/>
    <col min="514" max="514" width="7.7109375" style="40" customWidth="1"/>
    <col min="515" max="523" width="8.7109375" style="40" customWidth="1"/>
    <col min="524" max="524" width="7.7109375" style="40" customWidth="1"/>
    <col min="525" max="525" width="20.28515625" style="40" bestFit="1" customWidth="1"/>
    <col min="526" max="768" width="9.140625" style="40"/>
    <col min="769" max="769" width="23.28515625" style="40" bestFit="1" customWidth="1"/>
    <col min="770" max="770" width="7.7109375" style="40" customWidth="1"/>
    <col min="771" max="779" width="8.7109375" style="40" customWidth="1"/>
    <col min="780" max="780" width="7.7109375" style="40" customWidth="1"/>
    <col min="781" max="781" width="20.28515625" style="40" bestFit="1" customWidth="1"/>
    <col min="782" max="1024" width="9.140625" style="40"/>
    <col min="1025" max="1025" width="23.28515625" style="40" bestFit="1" customWidth="1"/>
    <col min="1026" max="1026" width="7.7109375" style="40" customWidth="1"/>
    <col min="1027" max="1035" width="8.7109375" style="40" customWidth="1"/>
    <col min="1036" max="1036" width="7.7109375" style="40" customWidth="1"/>
    <col min="1037" max="1037" width="20.28515625" style="40" bestFit="1" customWidth="1"/>
    <col min="1038" max="1280" width="9.140625" style="40"/>
    <col min="1281" max="1281" width="23.28515625" style="40" bestFit="1" customWidth="1"/>
    <col min="1282" max="1282" width="7.7109375" style="40" customWidth="1"/>
    <col min="1283" max="1291" width="8.7109375" style="40" customWidth="1"/>
    <col min="1292" max="1292" width="7.7109375" style="40" customWidth="1"/>
    <col min="1293" max="1293" width="20.28515625" style="40" bestFit="1" customWidth="1"/>
    <col min="1294" max="1536" width="9.140625" style="40"/>
    <col min="1537" max="1537" width="23.28515625" style="40" bestFit="1" customWidth="1"/>
    <col min="1538" max="1538" width="7.7109375" style="40" customWidth="1"/>
    <col min="1539" max="1547" width="8.7109375" style="40" customWidth="1"/>
    <col min="1548" max="1548" width="7.7109375" style="40" customWidth="1"/>
    <col min="1549" max="1549" width="20.28515625" style="40" bestFit="1" customWidth="1"/>
    <col min="1550" max="1792" width="9.140625" style="40"/>
    <col min="1793" max="1793" width="23.28515625" style="40" bestFit="1" customWidth="1"/>
    <col min="1794" max="1794" width="7.7109375" style="40" customWidth="1"/>
    <col min="1795" max="1803" width="8.7109375" style="40" customWidth="1"/>
    <col min="1804" max="1804" width="7.7109375" style="40" customWidth="1"/>
    <col min="1805" max="1805" width="20.28515625" style="40" bestFit="1" customWidth="1"/>
    <col min="1806" max="2048" width="9.140625" style="40"/>
    <col min="2049" max="2049" width="23.28515625" style="40" bestFit="1" customWidth="1"/>
    <col min="2050" max="2050" width="7.7109375" style="40" customWidth="1"/>
    <col min="2051" max="2059" width="8.7109375" style="40" customWidth="1"/>
    <col min="2060" max="2060" width="7.7109375" style="40" customWidth="1"/>
    <col min="2061" max="2061" width="20.28515625" style="40" bestFit="1" customWidth="1"/>
    <col min="2062" max="2304" width="9.140625" style="40"/>
    <col min="2305" max="2305" width="23.28515625" style="40" bestFit="1" customWidth="1"/>
    <col min="2306" max="2306" width="7.7109375" style="40" customWidth="1"/>
    <col min="2307" max="2315" width="8.7109375" style="40" customWidth="1"/>
    <col min="2316" max="2316" width="7.7109375" style="40" customWidth="1"/>
    <col min="2317" max="2317" width="20.28515625" style="40" bestFit="1" customWidth="1"/>
    <col min="2318" max="2560" width="9.140625" style="40"/>
    <col min="2561" max="2561" width="23.28515625" style="40" bestFit="1" customWidth="1"/>
    <col min="2562" max="2562" width="7.7109375" style="40" customWidth="1"/>
    <col min="2563" max="2571" width="8.7109375" style="40" customWidth="1"/>
    <col min="2572" max="2572" width="7.7109375" style="40" customWidth="1"/>
    <col min="2573" max="2573" width="20.28515625" style="40" bestFit="1" customWidth="1"/>
    <col min="2574" max="2816" width="9.140625" style="40"/>
    <col min="2817" max="2817" width="23.28515625" style="40" bestFit="1" customWidth="1"/>
    <col min="2818" max="2818" width="7.7109375" style="40" customWidth="1"/>
    <col min="2819" max="2827" width="8.7109375" style="40" customWidth="1"/>
    <col min="2828" max="2828" width="7.7109375" style="40" customWidth="1"/>
    <col min="2829" max="2829" width="20.28515625" style="40" bestFit="1" customWidth="1"/>
    <col min="2830" max="3072" width="9.140625" style="40"/>
    <col min="3073" max="3073" width="23.28515625" style="40" bestFit="1" customWidth="1"/>
    <col min="3074" max="3074" width="7.7109375" style="40" customWidth="1"/>
    <col min="3075" max="3083" width="8.7109375" style="40" customWidth="1"/>
    <col min="3084" max="3084" width="7.7109375" style="40" customWidth="1"/>
    <col min="3085" max="3085" width="20.28515625" style="40" bestFit="1" customWidth="1"/>
    <col min="3086" max="3328" width="9.140625" style="40"/>
    <col min="3329" max="3329" width="23.28515625" style="40" bestFit="1" customWidth="1"/>
    <col min="3330" max="3330" width="7.7109375" style="40" customWidth="1"/>
    <col min="3331" max="3339" width="8.7109375" style="40" customWidth="1"/>
    <col min="3340" max="3340" width="7.7109375" style="40" customWidth="1"/>
    <col min="3341" max="3341" width="20.28515625" style="40" bestFit="1" customWidth="1"/>
    <col min="3342" max="3584" width="9.140625" style="40"/>
    <col min="3585" max="3585" width="23.28515625" style="40" bestFit="1" customWidth="1"/>
    <col min="3586" max="3586" width="7.7109375" style="40" customWidth="1"/>
    <col min="3587" max="3595" width="8.7109375" style="40" customWidth="1"/>
    <col min="3596" max="3596" width="7.7109375" style="40" customWidth="1"/>
    <col min="3597" max="3597" width="20.28515625" style="40" bestFit="1" customWidth="1"/>
    <col min="3598" max="3840" width="9.140625" style="40"/>
    <col min="3841" max="3841" width="23.28515625" style="40" bestFit="1" customWidth="1"/>
    <col min="3842" max="3842" width="7.7109375" style="40" customWidth="1"/>
    <col min="3843" max="3851" width="8.7109375" style="40" customWidth="1"/>
    <col min="3852" max="3852" width="7.7109375" style="40" customWidth="1"/>
    <col min="3853" max="3853" width="20.28515625" style="40" bestFit="1" customWidth="1"/>
    <col min="3854" max="4096" width="9.140625" style="40"/>
    <col min="4097" max="4097" width="23.28515625" style="40" bestFit="1" customWidth="1"/>
    <col min="4098" max="4098" width="7.7109375" style="40" customWidth="1"/>
    <col min="4099" max="4107" width="8.7109375" style="40" customWidth="1"/>
    <col min="4108" max="4108" width="7.7109375" style="40" customWidth="1"/>
    <col min="4109" max="4109" width="20.28515625" style="40" bestFit="1" customWidth="1"/>
    <col min="4110" max="4352" width="9.140625" style="40"/>
    <col min="4353" max="4353" width="23.28515625" style="40" bestFit="1" customWidth="1"/>
    <col min="4354" max="4354" width="7.7109375" style="40" customWidth="1"/>
    <col min="4355" max="4363" width="8.7109375" style="40" customWidth="1"/>
    <col min="4364" max="4364" width="7.7109375" style="40" customWidth="1"/>
    <col min="4365" max="4365" width="20.28515625" style="40" bestFit="1" customWidth="1"/>
    <col min="4366" max="4608" width="9.140625" style="40"/>
    <col min="4609" max="4609" width="23.28515625" style="40" bestFit="1" customWidth="1"/>
    <col min="4610" max="4610" width="7.7109375" style="40" customWidth="1"/>
    <col min="4611" max="4619" width="8.7109375" style="40" customWidth="1"/>
    <col min="4620" max="4620" width="7.7109375" style="40" customWidth="1"/>
    <col min="4621" max="4621" width="20.28515625" style="40" bestFit="1" customWidth="1"/>
    <col min="4622" max="4864" width="9.140625" style="40"/>
    <col min="4865" max="4865" width="23.28515625" style="40" bestFit="1" customWidth="1"/>
    <col min="4866" max="4866" width="7.7109375" style="40" customWidth="1"/>
    <col min="4867" max="4875" width="8.7109375" style="40" customWidth="1"/>
    <col min="4876" max="4876" width="7.7109375" style="40" customWidth="1"/>
    <col min="4877" max="4877" width="20.28515625" style="40" bestFit="1" customWidth="1"/>
    <col min="4878" max="5120" width="9.140625" style="40"/>
    <col min="5121" max="5121" width="23.28515625" style="40" bestFit="1" customWidth="1"/>
    <col min="5122" max="5122" width="7.7109375" style="40" customWidth="1"/>
    <col min="5123" max="5131" width="8.7109375" style="40" customWidth="1"/>
    <col min="5132" max="5132" width="7.7109375" style="40" customWidth="1"/>
    <col min="5133" max="5133" width="20.28515625" style="40" bestFit="1" customWidth="1"/>
    <col min="5134" max="5376" width="9.140625" style="40"/>
    <col min="5377" max="5377" width="23.28515625" style="40" bestFit="1" customWidth="1"/>
    <col min="5378" max="5378" width="7.7109375" style="40" customWidth="1"/>
    <col min="5379" max="5387" width="8.7109375" style="40" customWidth="1"/>
    <col min="5388" max="5388" width="7.7109375" style="40" customWidth="1"/>
    <col min="5389" max="5389" width="20.28515625" style="40" bestFit="1" customWidth="1"/>
    <col min="5390" max="5632" width="9.140625" style="40"/>
    <col min="5633" max="5633" width="23.28515625" style="40" bestFit="1" customWidth="1"/>
    <col min="5634" max="5634" width="7.7109375" style="40" customWidth="1"/>
    <col min="5635" max="5643" width="8.7109375" style="40" customWidth="1"/>
    <col min="5644" max="5644" width="7.7109375" style="40" customWidth="1"/>
    <col min="5645" max="5645" width="20.28515625" style="40" bestFit="1" customWidth="1"/>
    <col min="5646" max="5888" width="9.140625" style="40"/>
    <col min="5889" max="5889" width="23.28515625" style="40" bestFit="1" customWidth="1"/>
    <col min="5890" max="5890" width="7.7109375" style="40" customWidth="1"/>
    <col min="5891" max="5899" width="8.7109375" style="40" customWidth="1"/>
    <col min="5900" max="5900" width="7.7109375" style="40" customWidth="1"/>
    <col min="5901" max="5901" width="20.28515625" style="40" bestFit="1" customWidth="1"/>
    <col min="5902" max="6144" width="9.140625" style="40"/>
    <col min="6145" max="6145" width="23.28515625" style="40" bestFit="1" customWidth="1"/>
    <col min="6146" max="6146" width="7.7109375" style="40" customWidth="1"/>
    <col min="6147" max="6155" width="8.7109375" style="40" customWidth="1"/>
    <col min="6156" max="6156" width="7.7109375" style="40" customWidth="1"/>
    <col min="6157" max="6157" width="20.28515625" style="40" bestFit="1" customWidth="1"/>
    <col min="6158" max="6400" width="9.140625" style="40"/>
    <col min="6401" max="6401" width="23.28515625" style="40" bestFit="1" customWidth="1"/>
    <col min="6402" max="6402" width="7.7109375" style="40" customWidth="1"/>
    <col min="6403" max="6411" width="8.7109375" style="40" customWidth="1"/>
    <col min="6412" max="6412" width="7.7109375" style="40" customWidth="1"/>
    <col min="6413" max="6413" width="20.28515625" style="40" bestFit="1" customWidth="1"/>
    <col min="6414" max="6656" width="9.140625" style="40"/>
    <col min="6657" max="6657" width="23.28515625" style="40" bestFit="1" customWidth="1"/>
    <col min="6658" max="6658" width="7.7109375" style="40" customWidth="1"/>
    <col min="6659" max="6667" width="8.7109375" style="40" customWidth="1"/>
    <col min="6668" max="6668" width="7.7109375" style="40" customWidth="1"/>
    <col min="6669" max="6669" width="20.28515625" style="40" bestFit="1" customWidth="1"/>
    <col min="6670" max="6912" width="9.140625" style="40"/>
    <col min="6913" max="6913" width="23.28515625" style="40" bestFit="1" customWidth="1"/>
    <col min="6914" max="6914" width="7.7109375" style="40" customWidth="1"/>
    <col min="6915" max="6923" width="8.7109375" style="40" customWidth="1"/>
    <col min="6924" max="6924" width="7.7109375" style="40" customWidth="1"/>
    <col min="6925" max="6925" width="20.28515625" style="40" bestFit="1" customWidth="1"/>
    <col min="6926" max="7168" width="9.140625" style="40"/>
    <col min="7169" max="7169" width="23.28515625" style="40" bestFit="1" customWidth="1"/>
    <col min="7170" max="7170" width="7.7109375" style="40" customWidth="1"/>
    <col min="7171" max="7179" width="8.7109375" style="40" customWidth="1"/>
    <col min="7180" max="7180" width="7.7109375" style="40" customWidth="1"/>
    <col min="7181" max="7181" width="20.28515625" style="40" bestFit="1" customWidth="1"/>
    <col min="7182" max="7424" width="9.140625" style="40"/>
    <col min="7425" max="7425" width="23.28515625" style="40" bestFit="1" customWidth="1"/>
    <col min="7426" max="7426" width="7.7109375" style="40" customWidth="1"/>
    <col min="7427" max="7435" width="8.7109375" style="40" customWidth="1"/>
    <col min="7436" max="7436" width="7.7109375" style="40" customWidth="1"/>
    <col min="7437" max="7437" width="20.28515625" style="40" bestFit="1" customWidth="1"/>
    <col min="7438" max="7680" width="9.140625" style="40"/>
    <col min="7681" max="7681" width="23.28515625" style="40" bestFit="1" customWidth="1"/>
    <col min="7682" max="7682" width="7.7109375" style="40" customWidth="1"/>
    <col min="7683" max="7691" width="8.7109375" style="40" customWidth="1"/>
    <col min="7692" max="7692" width="7.7109375" style="40" customWidth="1"/>
    <col min="7693" max="7693" width="20.28515625" style="40" bestFit="1" customWidth="1"/>
    <col min="7694" max="7936" width="9.140625" style="40"/>
    <col min="7937" max="7937" width="23.28515625" style="40" bestFit="1" customWidth="1"/>
    <col min="7938" max="7938" width="7.7109375" style="40" customWidth="1"/>
    <col min="7939" max="7947" width="8.7109375" style="40" customWidth="1"/>
    <col min="7948" max="7948" width="7.7109375" style="40" customWidth="1"/>
    <col min="7949" max="7949" width="20.28515625" style="40" bestFit="1" customWidth="1"/>
    <col min="7950" max="8192" width="9.140625" style="40"/>
    <col min="8193" max="8193" width="23.28515625" style="40" bestFit="1" customWidth="1"/>
    <col min="8194" max="8194" width="7.7109375" style="40" customWidth="1"/>
    <col min="8195" max="8203" width="8.7109375" style="40" customWidth="1"/>
    <col min="8204" max="8204" width="7.7109375" style="40" customWidth="1"/>
    <col min="8205" max="8205" width="20.28515625" style="40" bestFit="1" customWidth="1"/>
    <col min="8206" max="8448" width="9.140625" style="40"/>
    <col min="8449" max="8449" width="23.28515625" style="40" bestFit="1" customWidth="1"/>
    <col min="8450" max="8450" width="7.7109375" style="40" customWidth="1"/>
    <col min="8451" max="8459" width="8.7109375" style="40" customWidth="1"/>
    <col min="8460" max="8460" width="7.7109375" style="40" customWidth="1"/>
    <col min="8461" max="8461" width="20.28515625" style="40" bestFit="1" customWidth="1"/>
    <col min="8462" max="8704" width="9.140625" style="40"/>
    <col min="8705" max="8705" width="23.28515625" style="40" bestFit="1" customWidth="1"/>
    <col min="8706" max="8706" width="7.7109375" style="40" customWidth="1"/>
    <col min="8707" max="8715" width="8.7109375" style="40" customWidth="1"/>
    <col min="8716" max="8716" width="7.7109375" style="40" customWidth="1"/>
    <col min="8717" max="8717" width="20.28515625" style="40" bestFit="1" customWidth="1"/>
    <col min="8718" max="8960" width="9.140625" style="40"/>
    <col min="8961" max="8961" width="23.28515625" style="40" bestFit="1" customWidth="1"/>
    <col min="8962" max="8962" width="7.7109375" style="40" customWidth="1"/>
    <col min="8963" max="8971" width="8.7109375" style="40" customWidth="1"/>
    <col min="8972" max="8972" width="7.7109375" style="40" customWidth="1"/>
    <col min="8973" max="8973" width="20.28515625" style="40" bestFit="1" customWidth="1"/>
    <col min="8974" max="9216" width="9.140625" style="40"/>
    <col min="9217" max="9217" width="23.28515625" style="40" bestFit="1" customWidth="1"/>
    <col min="9218" max="9218" width="7.7109375" style="40" customWidth="1"/>
    <col min="9219" max="9227" width="8.7109375" style="40" customWidth="1"/>
    <col min="9228" max="9228" width="7.7109375" style="40" customWidth="1"/>
    <col min="9229" max="9229" width="20.28515625" style="40" bestFit="1" customWidth="1"/>
    <col min="9230" max="9472" width="9.140625" style="40"/>
    <col min="9473" max="9473" width="23.28515625" style="40" bestFit="1" customWidth="1"/>
    <col min="9474" max="9474" width="7.7109375" style="40" customWidth="1"/>
    <col min="9475" max="9483" width="8.7109375" style="40" customWidth="1"/>
    <col min="9484" max="9484" width="7.7109375" style="40" customWidth="1"/>
    <col min="9485" max="9485" width="20.28515625" style="40" bestFit="1" customWidth="1"/>
    <col min="9486" max="9728" width="9.140625" style="40"/>
    <col min="9729" max="9729" width="23.28515625" style="40" bestFit="1" customWidth="1"/>
    <col min="9730" max="9730" width="7.7109375" style="40" customWidth="1"/>
    <col min="9731" max="9739" width="8.7109375" style="40" customWidth="1"/>
    <col min="9740" max="9740" width="7.7109375" style="40" customWidth="1"/>
    <col min="9741" max="9741" width="20.28515625" style="40" bestFit="1" customWidth="1"/>
    <col min="9742" max="9984" width="9.140625" style="40"/>
    <col min="9985" max="9985" width="23.28515625" style="40" bestFit="1" customWidth="1"/>
    <col min="9986" max="9986" width="7.7109375" style="40" customWidth="1"/>
    <col min="9987" max="9995" width="8.7109375" style="40" customWidth="1"/>
    <col min="9996" max="9996" width="7.7109375" style="40" customWidth="1"/>
    <col min="9997" max="9997" width="20.28515625" style="40" bestFit="1" customWidth="1"/>
    <col min="9998" max="10240" width="9.140625" style="40"/>
    <col min="10241" max="10241" width="23.28515625" style="40" bestFit="1" customWidth="1"/>
    <col min="10242" max="10242" width="7.7109375" style="40" customWidth="1"/>
    <col min="10243" max="10251" width="8.7109375" style="40" customWidth="1"/>
    <col min="10252" max="10252" width="7.7109375" style="40" customWidth="1"/>
    <col min="10253" max="10253" width="20.28515625" style="40" bestFit="1" customWidth="1"/>
    <col min="10254" max="10496" width="9.140625" style="40"/>
    <col min="10497" max="10497" width="23.28515625" style="40" bestFit="1" customWidth="1"/>
    <col min="10498" max="10498" width="7.7109375" style="40" customWidth="1"/>
    <col min="10499" max="10507" width="8.7109375" style="40" customWidth="1"/>
    <col min="10508" max="10508" width="7.7109375" style="40" customWidth="1"/>
    <col min="10509" max="10509" width="20.28515625" style="40" bestFit="1" customWidth="1"/>
    <col min="10510" max="10752" width="9.140625" style="40"/>
    <col min="10753" max="10753" width="23.28515625" style="40" bestFit="1" customWidth="1"/>
    <col min="10754" max="10754" width="7.7109375" style="40" customWidth="1"/>
    <col min="10755" max="10763" width="8.7109375" style="40" customWidth="1"/>
    <col min="10764" max="10764" width="7.7109375" style="40" customWidth="1"/>
    <col min="10765" max="10765" width="20.28515625" style="40" bestFit="1" customWidth="1"/>
    <col min="10766" max="11008" width="9.140625" style="40"/>
    <col min="11009" max="11009" width="23.28515625" style="40" bestFit="1" customWidth="1"/>
    <col min="11010" max="11010" width="7.7109375" style="40" customWidth="1"/>
    <col min="11011" max="11019" width="8.7109375" style="40" customWidth="1"/>
    <col min="11020" max="11020" width="7.7109375" style="40" customWidth="1"/>
    <col min="11021" max="11021" width="20.28515625" style="40" bestFit="1" customWidth="1"/>
    <col min="11022" max="11264" width="9.140625" style="40"/>
    <col min="11265" max="11265" width="23.28515625" style="40" bestFit="1" customWidth="1"/>
    <col min="11266" max="11266" width="7.7109375" style="40" customWidth="1"/>
    <col min="11267" max="11275" width="8.7109375" style="40" customWidth="1"/>
    <col min="11276" max="11276" width="7.7109375" style="40" customWidth="1"/>
    <col min="11277" max="11277" width="20.28515625" style="40" bestFit="1" customWidth="1"/>
    <col min="11278" max="11520" width="9.140625" style="40"/>
    <col min="11521" max="11521" width="23.28515625" style="40" bestFit="1" customWidth="1"/>
    <col min="11522" max="11522" width="7.7109375" style="40" customWidth="1"/>
    <col min="11523" max="11531" width="8.7109375" style="40" customWidth="1"/>
    <col min="11532" max="11532" width="7.7109375" style="40" customWidth="1"/>
    <col min="11533" max="11533" width="20.28515625" style="40" bestFit="1" customWidth="1"/>
    <col min="11534" max="11776" width="9.140625" style="40"/>
    <col min="11777" max="11777" width="23.28515625" style="40" bestFit="1" customWidth="1"/>
    <col min="11778" max="11778" width="7.7109375" style="40" customWidth="1"/>
    <col min="11779" max="11787" width="8.7109375" style="40" customWidth="1"/>
    <col min="11788" max="11788" width="7.7109375" style="40" customWidth="1"/>
    <col min="11789" max="11789" width="20.28515625" style="40" bestFit="1" customWidth="1"/>
    <col min="11790" max="12032" width="9.140625" style="40"/>
    <col min="12033" max="12033" width="23.28515625" style="40" bestFit="1" customWidth="1"/>
    <col min="12034" max="12034" width="7.7109375" style="40" customWidth="1"/>
    <col min="12035" max="12043" width="8.7109375" style="40" customWidth="1"/>
    <col min="12044" max="12044" width="7.7109375" style="40" customWidth="1"/>
    <col min="12045" max="12045" width="20.28515625" style="40" bestFit="1" customWidth="1"/>
    <col min="12046" max="12288" width="9.140625" style="40"/>
    <col min="12289" max="12289" width="23.28515625" style="40" bestFit="1" customWidth="1"/>
    <col min="12290" max="12290" width="7.7109375" style="40" customWidth="1"/>
    <col min="12291" max="12299" width="8.7109375" style="40" customWidth="1"/>
    <col min="12300" max="12300" width="7.7109375" style="40" customWidth="1"/>
    <col min="12301" max="12301" width="20.28515625" style="40" bestFit="1" customWidth="1"/>
    <col min="12302" max="12544" width="9.140625" style="40"/>
    <col min="12545" max="12545" width="23.28515625" style="40" bestFit="1" customWidth="1"/>
    <col min="12546" max="12546" width="7.7109375" style="40" customWidth="1"/>
    <col min="12547" max="12555" width="8.7109375" style="40" customWidth="1"/>
    <col min="12556" max="12556" width="7.7109375" style="40" customWidth="1"/>
    <col min="12557" max="12557" width="20.28515625" style="40" bestFit="1" customWidth="1"/>
    <col min="12558" max="12800" width="9.140625" style="40"/>
    <col min="12801" max="12801" width="23.28515625" style="40" bestFit="1" customWidth="1"/>
    <col min="12802" max="12802" width="7.7109375" style="40" customWidth="1"/>
    <col min="12803" max="12811" width="8.7109375" style="40" customWidth="1"/>
    <col min="12812" max="12812" width="7.7109375" style="40" customWidth="1"/>
    <col min="12813" max="12813" width="20.28515625" style="40" bestFit="1" customWidth="1"/>
    <col min="12814" max="13056" width="9.140625" style="40"/>
    <col min="13057" max="13057" width="23.28515625" style="40" bestFit="1" customWidth="1"/>
    <col min="13058" max="13058" width="7.7109375" style="40" customWidth="1"/>
    <col min="13059" max="13067" width="8.7109375" style="40" customWidth="1"/>
    <col min="13068" max="13068" width="7.7109375" style="40" customWidth="1"/>
    <col min="13069" max="13069" width="20.28515625" style="40" bestFit="1" customWidth="1"/>
    <col min="13070" max="13312" width="9.140625" style="40"/>
    <col min="13313" max="13313" width="23.28515625" style="40" bestFit="1" customWidth="1"/>
    <col min="13314" max="13314" width="7.7109375" style="40" customWidth="1"/>
    <col min="13315" max="13323" width="8.7109375" style="40" customWidth="1"/>
    <col min="13324" max="13324" width="7.7109375" style="40" customWidth="1"/>
    <col min="13325" max="13325" width="20.28515625" style="40" bestFit="1" customWidth="1"/>
    <col min="13326" max="13568" width="9.140625" style="40"/>
    <col min="13569" max="13569" width="23.28515625" style="40" bestFit="1" customWidth="1"/>
    <col min="13570" max="13570" width="7.7109375" style="40" customWidth="1"/>
    <col min="13571" max="13579" width="8.7109375" style="40" customWidth="1"/>
    <col min="13580" max="13580" width="7.7109375" style="40" customWidth="1"/>
    <col min="13581" max="13581" width="20.28515625" style="40" bestFit="1" customWidth="1"/>
    <col min="13582" max="13824" width="9.140625" style="40"/>
    <col min="13825" max="13825" width="23.28515625" style="40" bestFit="1" customWidth="1"/>
    <col min="13826" max="13826" width="7.7109375" style="40" customWidth="1"/>
    <col min="13827" max="13835" width="8.7109375" style="40" customWidth="1"/>
    <col min="13836" max="13836" width="7.7109375" style="40" customWidth="1"/>
    <col min="13837" max="13837" width="20.28515625" style="40" bestFit="1" customWidth="1"/>
    <col min="13838" max="14080" width="9.140625" style="40"/>
    <col min="14081" max="14081" width="23.28515625" style="40" bestFit="1" customWidth="1"/>
    <col min="14082" max="14082" width="7.7109375" style="40" customWidth="1"/>
    <col min="14083" max="14091" width="8.7109375" style="40" customWidth="1"/>
    <col min="14092" max="14092" width="7.7109375" style="40" customWidth="1"/>
    <col min="14093" max="14093" width="20.28515625" style="40" bestFit="1" customWidth="1"/>
    <col min="14094" max="14336" width="9.140625" style="40"/>
    <col min="14337" max="14337" width="23.28515625" style="40" bestFit="1" customWidth="1"/>
    <col min="14338" max="14338" width="7.7109375" style="40" customWidth="1"/>
    <col min="14339" max="14347" width="8.7109375" style="40" customWidth="1"/>
    <col min="14348" max="14348" width="7.7109375" style="40" customWidth="1"/>
    <col min="14349" max="14349" width="20.28515625" style="40" bestFit="1" customWidth="1"/>
    <col min="14350" max="14592" width="9.140625" style="40"/>
    <col min="14593" max="14593" width="23.28515625" style="40" bestFit="1" customWidth="1"/>
    <col min="14594" max="14594" width="7.7109375" style="40" customWidth="1"/>
    <col min="14595" max="14603" width="8.7109375" style="40" customWidth="1"/>
    <col min="14604" max="14604" width="7.7109375" style="40" customWidth="1"/>
    <col min="14605" max="14605" width="20.28515625" style="40" bestFit="1" customWidth="1"/>
    <col min="14606" max="14848" width="9.140625" style="40"/>
    <col min="14849" max="14849" width="23.28515625" style="40" bestFit="1" customWidth="1"/>
    <col min="14850" max="14850" width="7.7109375" style="40" customWidth="1"/>
    <col min="14851" max="14859" width="8.7109375" style="40" customWidth="1"/>
    <col min="14860" max="14860" width="7.7109375" style="40" customWidth="1"/>
    <col min="14861" max="14861" width="20.28515625" style="40" bestFit="1" customWidth="1"/>
    <col min="14862" max="15104" width="9.140625" style="40"/>
    <col min="15105" max="15105" width="23.28515625" style="40" bestFit="1" customWidth="1"/>
    <col min="15106" max="15106" width="7.7109375" style="40" customWidth="1"/>
    <col min="15107" max="15115" width="8.7109375" style="40" customWidth="1"/>
    <col min="15116" max="15116" width="7.7109375" style="40" customWidth="1"/>
    <col min="15117" max="15117" width="20.28515625" style="40" bestFit="1" customWidth="1"/>
    <col min="15118" max="15360" width="9.140625" style="40"/>
    <col min="15361" max="15361" width="23.28515625" style="40" bestFit="1" customWidth="1"/>
    <col min="15362" max="15362" width="7.7109375" style="40" customWidth="1"/>
    <col min="15363" max="15371" width="8.7109375" style="40" customWidth="1"/>
    <col min="15372" max="15372" width="7.7109375" style="40" customWidth="1"/>
    <col min="15373" max="15373" width="20.28515625" style="40" bestFit="1" customWidth="1"/>
    <col min="15374" max="15616" width="9.140625" style="40"/>
    <col min="15617" max="15617" width="23.28515625" style="40" bestFit="1" customWidth="1"/>
    <col min="15618" max="15618" width="7.7109375" style="40" customWidth="1"/>
    <col min="15619" max="15627" width="8.7109375" style="40" customWidth="1"/>
    <col min="15628" max="15628" width="7.7109375" style="40" customWidth="1"/>
    <col min="15629" max="15629" width="20.28515625" style="40" bestFit="1" customWidth="1"/>
    <col min="15630" max="15872" width="9.140625" style="40"/>
    <col min="15873" max="15873" width="23.28515625" style="40" bestFit="1" customWidth="1"/>
    <col min="15874" max="15874" width="7.7109375" style="40" customWidth="1"/>
    <col min="15875" max="15883" width="8.7109375" style="40" customWidth="1"/>
    <col min="15884" max="15884" width="7.7109375" style="40" customWidth="1"/>
    <col min="15885" max="15885" width="20.28515625" style="40" bestFit="1" customWidth="1"/>
    <col min="15886" max="16128" width="9.140625" style="40"/>
    <col min="16129" max="16129" width="23.28515625" style="40" bestFit="1" customWidth="1"/>
    <col min="16130" max="16130" width="7.7109375" style="40" customWidth="1"/>
    <col min="16131" max="16139" width="8.7109375" style="40" customWidth="1"/>
    <col min="16140" max="16140" width="7.7109375" style="40" customWidth="1"/>
    <col min="16141" max="16141" width="20.28515625" style="40" bestFit="1" customWidth="1"/>
    <col min="16142" max="16384" width="9.140625" style="40"/>
  </cols>
  <sheetData>
    <row r="1" spans="1:13" ht="27" customHeight="1" x14ac:dyDescent="0.3">
      <c r="A1" s="1182" t="s">
        <v>987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  <c r="M1" s="1182"/>
    </row>
    <row r="2" spans="1:13" ht="34.5" customHeight="1" x14ac:dyDescent="0.25">
      <c r="A2" s="1183" t="s">
        <v>255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3"/>
      <c r="M2" s="1183"/>
    </row>
    <row r="3" spans="1:13" ht="15.75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  <c r="K3" s="1179"/>
      <c r="L3" s="1179"/>
      <c r="M3" s="1179"/>
    </row>
    <row r="4" spans="1:13" ht="15.75" x14ac:dyDescent="0.3">
      <c r="A4" s="806" t="s">
        <v>256</v>
      </c>
      <c r="B4" s="824"/>
      <c r="C4" s="810"/>
      <c r="D4" s="810"/>
      <c r="E4" s="810"/>
      <c r="F4" s="810"/>
      <c r="G4" s="810"/>
      <c r="H4" s="810"/>
      <c r="I4" s="810"/>
      <c r="J4" s="810"/>
      <c r="K4" s="810"/>
      <c r="L4" s="811"/>
      <c r="M4" s="823" t="s">
        <v>257</v>
      </c>
    </row>
    <row r="5" spans="1:13" ht="30" customHeight="1" thickBot="1" x14ac:dyDescent="0.25">
      <c r="A5" s="1184" t="s">
        <v>133</v>
      </c>
      <c r="B5" s="1205" t="s">
        <v>258</v>
      </c>
      <c r="C5" s="1207" t="s">
        <v>614</v>
      </c>
      <c r="D5" s="1207"/>
      <c r="E5" s="1207"/>
      <c r="F5" s="1208" t="s">
        <v>543</v>
      </c>
      <c r="G5" s="1208"/>
      <c r="H5" s="1208"/>
      <c r="I5" s="1208" t="s">
        <v>542</v>
      </c>
      <c r="J5" s="1208"/>
      <c r="K5" s="1208"/>
      <c r="L5" s="1209" t="s">
        <v>260</v>
      </c>
      <c r="M5" s="1189" t="s">
        <v>243</v>
      </c>
    </row>
    <row r="6" spans="1:13" ht="30" customHeight="1" thickTop="1" x14ac:dyDescent="0.2">
      <c r="A6" s="1185"/>
      <c r="B6" s="1206"/>
      <c r="C6" s="115" t="s">
        <v>671</v>
      </c>
      <c r="D6" s="115" t="s">
        <v>1397</v>
      </c>
      <c r="E6" s="115" t="s">
        <v>541</v>
      </c>
      <c r="F6" s="115" t="s">
        <v>672</v>
      </c>
      <c r="G6" s="115" t="s">
        <v>1397</v>
      </c>
      <c r="H6" s="115" t="s">
        <v>541</v>
      </c>
      <c r="I6" s="115" t="s">
        <v>672</v>
      </c>
      <c r="J6" s="115" t="s">
        <v>1397</v>
      </c>
      <c r="K6" s="115" t="s">
        <v>541</v>
      </c>
      <c r="L6" s="1210"/>
      <c r="M6" s="1190"/>
    </row>
    <row r="7" spans="1:13" ht="13.5" thickBot="1" x14ac:dyDescent="0.25">
      <c r="A7" s="1203" t="s">
        <v>53</v>
      </c>
      <c r="B7" s="658" t="s">
        <v>261</v>
      </c>
      <c r="C7" s="540">
        <f t="shared" ref="C7:C33" si="0">SUM(I7+F7)</f>
        <v>12454</v>
      </c>
      <c r="D7" s="540">
        <v>0</v>
      </c>
      <c r="E7" s="540">
        <f t="shared" ref="E7:E30" si="1">SUM(K7+H7)</f>
        <v>12454</v>
      </c>
      <c r="F7" s="540">
        <f t="shared" ref="F7:F30" si="2">SUM(H7:H7)</f>
        <v>9592</v>
      </c>
      <c r="G7" s="540">
        <v>0</v>
      </c>
      <c r="H7" s="547">
        <v>9592</v>
      </c>
      <c r="I7" s="540">
        <f t="shared" ref="I7:I30" si="3">SUM(K7:K7)</f>
        <v>2862</v>
      </c>
      <c r="J7" s="540">
        <v>0</v>
      </c>
      <c r="K7" s="547">
        <v>2862</v>
      </c>
      <c r="L7" s="116" t="s">
        <v>262</v>
      </c>
      <c r="M7" s="1204" t="s">
        <v>54</v>
      </c>
    </row>
    <row r="8" spans="1:13" ht="13.5" thickBot="1" x14ac:dyDescent="0.25">
      <c r="A8" s="1191"/>
      <c r="B8" s="659" t="s">
        <v>263</v>
      </c>
      <c r="C8" s="543">
        <f t="shared" si="0"/>
        <v>6</v>
      </c>
      <c r="D8" s="543">
        <v>0</v>
      </c>
      <c r="E8" s="543">
        <f t="shared" si="1"/>
        <v>6</v>
      </c>
      <c r="F8" s="543">
        <f t="shared" si="2"/>
        <v>1</v>
      </c>
      <c r="G8" s="543">
        <v>0</v>
      </c>
      <c r="H8" s="548">
        <v>1</v>
      </c>
      <c r="I8" s="543">
        <f t="shared" si="3"/>
        <v>5</v>
      </c>
      <c r="J8" s="540">
        <v>0</v>
      </c>
      <c r="K8" s="548">
        <v>5</v>
      </c>
      <c r="L8" s="117" t="s">
        <v>264</v>
      </c>
      <c r="M8" s="1192"/>
    </row>
    <row r="9" spans="1:13" ht="13.5" thickBot="1" x14ac:dyDescent="0.25">
      <c r="A9" s="1191"/>
      <c r="B9" s="659" t="s">
        <v>66</v>
      </c>
      <c r="C9" s="543">
        <f t="shared" si="0"/>
        <v>12460</v>
      </c>
      <c r="D9" s="543">
        <v>0</v>
      </c>
      <c r="E9" s="543">
        <f t="shared" si="1"/>
        <v>12460</v>
      </c>
      <c r="F9" s="543">
        <f t="shared" si="2"/>
        <v>9593</v>
      </c>
      <c r="G9" s="543">
        <v>0</v>
      </c>
      <c r="H9" s="549">
        <f>SUM(H7:H8)</f>
        <v>9593</v>
      </c>
      <c r="I9" s="543">
        <f t="shared" si="3"/>
        <v>2867</v>
      </c>
      <c r="J9" s="543">
        <v>0</v>
      </c>
      <c r="K9" s="549">
        <f>SUM(K7:K8)</f>
        <v>2867</v>
      </c>
      <c r="L9" s="117" t="s">
        <v>67</v>
      </c>
      <c r="M9" s="1192"/>
    </row>
    <row r="10" spans="1:13" ht="13.5" thickBot="1" x14ac:dyDescent="0.25">
      <c r="A10" s="1193" t="s">
        <v>55</v>
      </c>
      <c r="B10" s="660" t="s">
        <v>261</v>
      </c>
      <c r="C10" s="542">
        <f t="shared" si="0"/>
        <v>8627</v>
      </c>
      <c r="D10" s="542">
        <v>0</v>
      </c>
      <c r="E10" s="542">
        <f t="shared" si="1"/>
        <v>8627</v>
      </c>
      <c r="F10" s="542">
        <f t="shared" si="2"/>
        <v>5120</v>
      </c>
      <c r="G10" s="542">
        <v>0</v>
      </c>
      <c r="H10" s="550">
        <v>5120</v>
      </c>
      <c r="I10" s="542">
        <f t="shared" si="3"/>
        <v>3507</v>
      </c>
      <c r="J10" s="542">
        <v>0</v>
      </c>
      <c r="K10" s="550">
        <v>3507</v>
      </c>
      <c r="L10" s="118" t="s">
        <v>262</v>
      </c>
      <c r="M10" s="1195" t="s">
        <v>56</v>
      </c>
    </row>
    <row r="11" spans="1:13" ht="13.5" thickBot="1" x14ac:dyDescent="0.25">
      <c r="A11" s="1193"/>
      <c r="B11" s="660" t="s">
        <v>263</v>
      </c>
      <c r="C11" s="542">
        <f t="shared" si="0"/>
        <v>0</v>
      </c>
      <c r="D11" s="542">
        <v>0</v>
      </c>
      <c r="E11" s="542">
        <f t="shared" si="1"/>
        <v>0</v>
      </c>
      <c r="F11" s="542">
        <f t="shared" si="2"/>
        <v>0</v>
      </c>
      <c r="G11" s="542">
        <v>0</v>
      </c>
      <c r="H11" s="550">
        <v>0</v>
      </c>
      <c r="I11" s="542">
        <f t="shared" si="3"/>
        <v>0</v>
      </c>
      <c r="J11" s="542">
        <v>0</v>
      </c>
      <c r="K11" s="550">
        <v>0</v>
      </c>
      <c r="L11" s="118" t="s">
        <v>264</v>
      </c>
      <c r="M11" s="1195"/>
    </row>
    <row r="12" spans="1:13" ht="13.5" thickBot="1" x14ac:dyDescent="0.25">
      <c r="A12" s="1193"/>
      <c r="B12" s="660" t="s">
        <v>66</v>
      </c>
      <c r="C12" s="542">
        <f t="shared" si="0"/>
        <v>8627</v>
      </c>
      <c r="D12" s="542">
        <v>0</v>
      </c>
      <c r="E12" s="542">
        <f t="shared" si="1"/>
        <v>8627</v>
      </c>
      <c r="F12" s="542">
        <f t="shared" si="2"/>
        <v>5120</v>
      </c>
      <c r="G12" s="542">
        <v>0</v>
      </c>
      <c r="H12" s="551">
        <f>SUM(H10:H11)</f>
        <v>5120</v>
      </c>
      <c r="I12" s="542">
        <f t="shared" si="3"/>
        <v>3507</v>
      </c>
      <c r="J12" s="542">
        <v>0</v>
      </c>
      <c r="K12" s="551">
        <f>SUM(K10:K11)</f>
        <v>3507</v>
      </c>
      <c r="L12" s="118" t="s">
        <v>67</v>
      </c>
      <c r="M12" s="1195"/>
    </row>
    <row r="13" spans="1:13" ht="13.5" thickBot="1" x14ac:dyDescent="0.25">
      <c r="A13" s="1191" t="s">
        <v>57</v>
      </c>
      <c r="B13" s="659" t="s">
        <v>261</v>
      </c>
      <c r="C13" s="543">
        <f t="shared" si="0"/>
        <v>2088</v>
      </c>
      <c r="D13" s="543">
        <v>0</v>
      </c>
      <c r="E13" s="543">
        <f t="shared" si="1"/>
        <v>2088</v>
      </c>
      <c r="F13" s="543">
        <f t="shared" si="2"/>
        <v>1706</v>
      </c>
      <c r="G13" s="543">
        <v>0</v>
      </c>
      <c r="H13" s="548">
        <v>1706</v>
      </c>
      <c r="I13" s="543">
        <f t="shared" si="3"/>
        <v>382</v>
      </c>
      <c r="J13" s="543">
        <v>0</v>
      </c>
      <c r="K13" s="548">
        <v>382</v>
      </c>
      <c r="L13" s="117" t="s">
        <v>262</v>
      </c>
      <c r="M13" s="1192" t="s">
        <v>58</v>
      </c>
    </row>
    <row r="14" spans="1:13" ht="13.5" thickBot="1" x14ac:dyDescent="0.25">
      <c r="A14" s="1191"/>
      <c r="B14" s="659" t="s">
        <v>263</v>
      </c>
      <c r="C14" s="543">
        <f t="shared" si="0"/>
        <v>0</v>
      </c>
      <c r="D14" s="543">
        <v>0</v>
      </c>
      <c r="E14" s="543">
        <f t="shared" si="1"/>
        <v>0</v>
      </c>
      <c r="F14" s="543">
        <f t="shared" si="2"/>
        <v>0</v>
      </c>
      <c r="G14" s="543">
        <v>0</v>
      </c>
      <c r="H14" s="548">
        <v>0</v>
      </c>
      <c r="I14" s="543">
        <f t="shared" si="3"/>
        <v>0</v>
      </c>
      <c r="J14" s="543">
        <v>0</v>
      </c>
      <c r="K14" s="548">
        <v>0</v>
      </c>
      <c r="L14" s="117" t="s">
        <v>264</v>
      </c>
      <c r="M14" s="1192"/>
    </row>
    <row r="15" spans="1:13" ht="13.5" thickBot="1" x14ac:dyDescent="0.25">
      <c r="A15" s="1191"/>
      <c r="B15" s="659" t="s">
        <v>66</v>
      </c>
      <c r="C15" s="543">
        <f t="shared" si="0"/>
        <v>2088</v>
      </c>
      <c r="D15" s="543">
        <v>0</v>
      </c>
      <c r="E15" s="543">
        <f t="shared" si="1"/>
        <v>2088</v>
      </c>
      <c r="F15" s="543">
        <f t="shared" si="2"/>
        <v>1706</v>
      </c>
      <c r="G15" s="543">
        <v>0</v>
      </c>
      <c r="H15" s="549">
        <f>SUM(H13:H14)</f>
        <v>1706</v>
      </c>
      <c r="I15" s="543">
        <f t="shared" si="3"/>
        <v>382</v>
      </c>
      <c r="J15" s="543">
        <v>0</v>
      </c>
      <c r="K15" s="549">
        <f>SUM(K13:K14)</f>
        <v>382</v>
      </c>
      <c r="L15" s="117" t="s">
        <v>67</v>
      </c>
      <c r="M15" s="1192"/>
    </row>
    <row r="16" spans="1:13" ht="13.5" thickBot="1" x14ac:dyDescent="0.25">
      <c r="A16" s="1193" t="s">
        <v>59</v>
      </c>
      <c r="B16" s="660" t="s">
        <v>261</v>
      </c>
      <c r="C16" s="542">
        <f t="shared" si="0"/>
        <v>1143</v>
      </c>
      <c r="D16" s="542">
        <v>0</v>
      </c>
      <c r="E16" s="542">
        <f t="shared" si="1"/>
        <v>1143</v>
      </c>
      <c r="F16" s="542">
        <f t="shared" si="2"/>
        <v>493</v>
      </c>
      <c r="G16" s="542">
        <v>0</v>
      </c>
      <c r="H16" s="550">
        <v>493</v>
      </c>
      <c r="I16" s="542">
        <f t="shared" si="3"/>
        <v>650</v>
      </c>
      <c r="J16" s="542">
        <v>0</v>
      </c>
      <c r="K16" s="550">
        <v>650</v>
      </c>
      <c r="L16" s="118" t="s">
        <v>262</v>
      </c>
      <c r="M16" s="1195" t="s">
        <v>1396</v>
      </c>
    </row>
    <row r="17" spans="1:13" ht="13.5" thickBot="1" x14ac:dyDescent="0.25">
      <c r="A17" s="1193"/>
      <c r="B17" s="660" t="s">
        <v>263</v>
      </c>
      <c r="C17" s="542">
        <f t="shared" si="0"/>
        <v>0</v>
      </c>
      <c r="D17" s="542">
        <v>0</v>
      </c>
      <c r="E17" s="542">
        <f t="shared" si="1"/>
        <v>0</v>
      </c>
      <c r="F17" s="542">
        <f t="shared" si="2"/>
        <v>0</v>
      </c>
      <c r="G17" s="542">
        <v>0</v>
      </c>
      <c r="H17" s="550">
        <v>0</v>
      </c>
      <c r="I17" s="542">
        <f t="shared" si="3"/>
        <v>0</v>
      </c>
      <c r="J17" s="542">
        <v>0</v>
      </c>
      <c r="K17" s="550">
        <v>0</v>
      </c>
      <c r="L17" s="118" t="s">
        <v>264</v>
      </c>
      <c r="M17" s="1195"/>
    </row>
    <row r="18" spans="1:13" ht="13.5" thickBot="1" x14ac:dyDescent="0.25">
      <c r="A18" s="1193"/>
      <c r="B18" s="660" t="s">
        <v>66</v>
      </c>
      <c r="C18" s="542">
        <f t="shared" si="0"/>
        <v>1143</v>
      </c>
      <c r="D18" s="542">
        <v>0</v>
      </c>
      <c r="E18" s="542">
        <f t="shared" si="1"/>
        <v>1143</v>
      </c>
      <c r="F18" s="542">
        <f t="shared" si="2"/>
        <v>493</v>
      </c>
      <c r="G18" s="542">
        <v>0</v>
      </c>
      <c r="H18" s="551">
        <f>SUM(H16:H17)</f>
        <v>493</v>
      </c>
      <c r="I18" s="542">
        <f t="shared" si="3"/>
        <v>650</v>
      </c>
      <c r="J18" s="542">
        <v>0</v>
      </c>
      <c r="K18" s="551">
        <f>SUM(K16:K17)</f>
        <v>650</v>
      </c>
      <c r="L18" s="118" t="s">
        <v>67</v>
      </c>
      <c r="M18" s="1195"/>
    </row>
    <row r="19" spans="1:13" ht="13.5" thickBot="1" x14ac:dyDescent="0.25">
      <c r="A19" s="1191" t="s">
        <v>61</v>
      </c>
      <c r="B19" s="659" t="s">
        <v>261</v>
      </c>
      <c r="C19" s="543">
        <f t="shared" si="0"/>
        <v>778</v>
      </c>
      <c r="D19" s="543">
        <v>0</v>
      </c>
      <c r="E19" s="543">
        <f t="shared" si="1"/>
        <v>778</v>
      </c>
      <c r="F19" s="543">
        <f t="shared" si="2"/>
        <v>530</v>
      </c>
      <c r="G19" s="543">
        <v>0</v>
      </c>
      <c r="H19" s="548">
        <v>530</v>
      </c>
      <c r="I19" s="543">
        <f t="shared" si="3"/>
        <v>248</v>
      </c>
      <c r="J19" s="543">
        <v>0</v>
      </c>
      <c r="K19" s="548">
        <v>248</v>
      </c>
      <c r="L19" s="117" t="s">
        <v>262</v>
      </c>
      <c r="M19" s="1192" t="s">
        <v>62</v>
      </c>
    </row>
    <row r="20" spans="1:13" ht="13.5" thickBot="1" x14ac:dyDescent="0.25">
      <c r="A20" s="1191"/>
      <c r="B20" s="659" t="s">
        <v>263</v>
      </c>
      <c r="C20" s="543">
        <f t="shared" si="0"/>
        <v>0</v>
      </c>
      <c r="D20" s="543">
        <v>0</v>
      </c>
      <c r="E20" s="543">
        <f t="shared" si="1"/>
        <v>0</v>
      </c>
      <c r="F20" s="543">
        <f t="shared" si="2"/>
        <v>0</v>
      </c>
      <c r="G20" s="543">
        <v>0</v>
      </c>
      <c r="H20" s="548">
        <v>0</v>
      </c>
      <c r="I20" s="543">
        <f t="shared" si="3"/>
        <v>0</v>
      </c>
      <c r="J20" s="543">
        <v>0</v>
      </c>
      <c r="K20" s="548">
        <v>0</v>
      </c>
      <c r="L20" s="117" t="s">
        <v>264</v>
      </c>
      <c r="M20" s="1192"/>
    </row>
    <row r="21" spans="1:13" ht="13.5" thickBot="1" x14ac:dyDescent="0.25">
      <c r="A21" s="1191"/>
      <c r="B21" s="659" t="s">
        <v>66</v>
      </c>
      <c r="C21" s="543">
        <f t="shared" si="0"/>
        <v>778</v>
      </c>
      <c r="D21" s="543">
        <v>0</v>
      </c>
      <c r="E21" s="543">
        <f t="shared" si="1"/>
        <v>778</v>
      </c>
      <c r="F21" s="543">
        <f t="shared" si="2"/>
        <v>530</v>
      </c>
      <c r="G21" s="543">
        <v>0</v>
      </c>
      <c r="H21" s="549">
        <f>SUM(H19:H20)</f>
        <v>530</v>
      </c>
      <c r="I21" s="543">
        <f t="shared" si="3"/>
        <v>248</v>
      </c>
      <c r="J21" s="543">
        <v>0</v>
      </c>
      <c r="K21" s="549">
        <f>SUM(K19:K20)</f>
        <v>248</v>
      </c>
      <c r="L21" s="117" t="s">
        <v>67</v>
      </c>
      <c r="M21" s="1192"/>
    </row>
    <row r="22" spans="1:13" ht="13.5" thickBot="1" x14ac:dyDescent="0.25">
      <c r="A22" s="1193" t="s">
        <v>63</v>
      </c>
      <c r="B22" s="660" t="s">
        <v>261</v>
      </c>
      <c r="C22" s="542">
        <f t="shared" si="0"/>
        <v>93</v>
      </c>
      <c r="D22" s="542">
        <v>0</v>
      </c>
      <c r="E22" s="542">
        <f t="shared" si="1"/>
        <v>93</v>
      </c>
      <c r="F22" s="542">
        <f t="shared" si="2"/>
        <v>47</v>
      </c>
      <c r="G22" s="542">
        <v>0</v>
      </c>
      <c r="H22" s="550">
        <v>47</v>
      </c>
      <c r="I22" s="542">
        <f t="shared" si="3"/>
        <v>46</v>
      </c>
      <c r="J22" s="542">
        <v>0</v>
      </c>
      <c r="K22" s="550">
        <v>46</v>
      </c>
      <c r="L22" s="118" t="s">
        <v>262</v>
      </c>
      <c r="M22" s="1195" t="s">
        <v>64</v>
      </c>
    </row>
    <row r="23" spans="1:13" ht="13.5" thickBot="1" x14ac:dyDescent="0.25">
      <c r="A23" s="1193"/>
      <c r="B23" s="660" t="s">
        <v>263</v>
      </c>
      <c r="C23" s="542">
        <f t="shared" si="0"/>
        <v>0</v>
      </c>
      <c r="D23" s="542">
        <v>0</v>
      </c>
      <c r="E23" s="542">
        <f t="shared" si="1"/>
        <v>0</v>
      </c>
      <c r="F23" s="542">
        <f t="shared" si="2"/>
        <v>0</v>
      </c>
      <c r="G23" s="542">
        <v>0</v>
      </c>
      <c r="H23" s="550">
        <v>0</v>
      </c>
      <c r="I23" s="542">
        <f t="shared" si="3"/>
        <v>0</v>
      </c>
      <c r="J23" s="542">
        <v>0</v>
      </c>
      <c r="K23" s="550">
        <v>0</v>
      </c>
      <c r="L23" s="118" t="s">
        <v>264</v>
      </c>
      <c r="M23" s="1195"/>
    </row>
    <row r="24" spans="1:13" ht="13.5" thickBot="1" x14ac:dyDescent="0.25">
      <c r="A24" s="1193"/>
      <c r="B24" s="660" t="s">
        <v>66</v>
      </c>
      <c r="C24" s="542">
        <f t="shared" si="0"/>
        <v>93</v>
      </c>
      <c r="D24" s="542">
        <v>0</v>
      </c>
      <c r="E24" s="542">
        <f t="shared" si="1"/>
        <v>93</v>
      </c>
      <c r="F24" s="542">
        <f t="shared" si="2"/>
        <v>47</v>
      </c>
      <c r="G24" s="542">
        <v>0</v>
      </c>
      <c r="H24" s="551">
        <f>SUM(H22:H23)</f>
        <v>47</v>
      </c>
      <c r="I24" s="542">
        <f t="shared" si="3"/>
        <v>46</v>
      </c>
      <c r="J24" s="542">
        <v>0</v>
      </c>
      <c r="K24" s="551">
        <f>SUM(K22:K23)</f>
        <v>46</v>
      </c>
      <c r="L24" s="118" t="s">
        <v>67</v>
      </c>
      <c r="M24" s="1195"/>
    </row>
    <row r="25" spans="1:13" ht="13.5" thickBot="1" x14ac:dyDescent="0.25">
      <c r="A25" s="1191" t="s">
        <v>985</v>
      </c>
      <c r="B25" s="659" t="s">
        <v>261</v>
      </c>
      <c r="C25" s="543">
        <f t="shared" si="0"/>
        <v>0</v>
      </c>
      <c r="D25" s="543">
        <v>0</v>
      </c>
      <c r="E25" s="543">
        <f t="shared" si="1"/>
        <v>0</v>
      </c>
      <c r="F25" s="543">
        <f t="shared" si="2"/>
        <v>0</v>
      </c>
      <c r="G25" s="543">
        <v>0</v>
      </c>
      <c r="H25" s="548">
        <v>0</v>
      </c>
      <c r="I25" s="543">
        <f t="shared" si="3"/>
        <v>0</v>
      </c>
      <c r="J25" s="543">
        <v>0</v>
      </c>
      <c r="K25" s="548">
        <v>0</v>
      </c>
      <c r="L25" s="117" t="s">
        <v>262</v>
      </c>
      <c r="M25" s="1192" t="s">
        <v>65</v>
      </c>
    </row>
    <row r="26" spans="1:13" ht="13.5" thickBot="1" x14ac:dyDescent="0.25">
      <c r="A26" s="1191"/>
      <c r="B26" s="659" t="s">
        <v>263</v>
      </c>
      <c r="C26" s="543">
        <f t="shared" si="0"/>
        <v>0</v>
      </c>
      <c r="D26" s="543">
        <v>0</v>
      </c>
      <c r="E26" s="543">
        <f t="shared" si="1"/>
        <v>0</v>
      </c>
      <c r="F26" s="543">
        <f t="shared" si="2"/>
        <v>0</v>
      </c>
      <c r="G26" s="543">
        <v>0</v>
      </c>
      <c r="H26" s="548">
        <v>0</v>
      </c>
      <c r="I26" s="543">
        <f t="shared" si="3"/>
        <v>0</v>
      </c>
      <c r="J26" s="543">
        <v>0</v>
      </c>
      <c r="K26" s="548">
        <v>0</v>
      </c>
      <c r="L26" s="117" t="s">
        <v>264</v>
      </c>
      <c r="M26" s="1192"/>
    </row>
    <row r="27" spans="1:13" ht="13.5" thickBot="1" x14ac:dyDescent="0.25">
      <c r="A27" s="1191"/>
      <c r="B27" s="659" t="s">
        <v>66</v>
      </c>
      <c r="C27" s="543">
        <f t="shared" si="0"/>
        <v>0</v>
      </c>
      <c r="D27" s="543">
        <v>0</v>
      </c>
      <c r="E27" s="543">
        <f t="shared" si="1"/>
        <v>0</v>
      </c>
      <c r="F27" s="543">
        <f t="shared" si="2"/>
        <v>0</v>
      </c>
      <c r="G27" s="543">
        <v>0</v>
      </c>
      <c r="H27" s="549">
        <f>SUM(H25:H26)</f>
        <v>0</v>
      </c>
      <c r="I27" s="543">
        <f t="shared" si="3"/>
        <v>0</v>
      </c>
      <c r="J27" s="543">
        <v>0</v>
      </c>
      <c r="K27" s="549">
        <f>SUM(K25:K26)</f>
        <v>0</v>
      </c>
      <c r="L27" s="117" t="s">
        <v>67</v>
      </c>
      <c r="M27" s="1192"/>
    </row>
    <row r="28" spans="1:13" ht="13.5" thickBot="1" x14ac:dyDescent="0.25">
      <c r="A28" s="1193" t="s">
        <v>983</v>
      </c>
      <c r="B28" s="660" t="s">
        <v>261</v>
      </c>
      <c r="C28" s="542">
        <f t="shared" si="0"/>
        <v>254</v>
      </c>
      <c r="D28" s="542">
        <v>0</v>
      </c>
      <c r="E28" s="542">
        <f t="shared" si="1"/>
        <v>254</v>
      </c>
      <c r="F28" s="542">
        <f t="shared" si="2"/>
        <v>0</v>
      </c>
      <c r="G28" s="542">
        <v>0</v>
      </c>
      <c r="H28" s="550">
        <v>0</v>
      </c>
      <c r="I28" s="542">
        <f t="shared" si="3"/>
        <v>254</v>
      </c>
      <c r="J28" s="542">
        <v>0</v>
      </c>
      <c r="K28" s="550">
        <v>254</v>
      </c>
      <c r="L28" s="118" t="s">
        <v>262</v>
      </c>
      <c r="M28" s="1195" t="s">
        <v>240</v>
      </c>
    </row>
    <row r="29" spans="1:13" ht="13.5" thickBot="1" x14ac:dyDescent="0.25">
      <c r="A29" s="1193"/>
      <c r="B29" s="660" t="s">
        <v>263</v>
      </c>
      <c r="C29" s="542">
        <f t="shared" si="0"/>
        <v>0</v>
      </c>
      <c r="D29" s="542">
        <v>0</v>
      </c>
      <c r="E29" s="542">
        <f t="shared" si="1"/>
        <v>0</v>
      </c>
      <c r="F29" s="542">
        <f t="shared" si="2"/>
        <v>0</v>
      </c>
      <c r="G29" s="542">
        <v>0</v>
      </c>
      <c r="H29" s="550">
        <v>0</v>
      </c>
      <c r="I29" s="542">
        <f t="shared" si="3"/>
        <v>0</v>
      </c>
      <c r="J29" s="542">
        <v>0</v>
      </c>
      <c r="K29" s="550">
        <v>0</v>
      </c>
      <c r="L29" s="118" t="s">
        <v>264</v>
      </c>
      <c r="M29" s="1195"/>
    </row>
    <row r="30" spans="1:13" ht="12.75" x14ac:dyDescent="0.2">
      <c r="A30" s="1194"/>
      <c r="B30" s="665" t="s">
        <v>66</v>
      </c>
      <c r="C30" s="553">
        <f t="shared" si="0"/>
        <v>254</v>
      </c>
      <c r="D30" s="553">
        <v>0</v>
      </c>
      <c r="E30" s="553">
        <f t="shared" si="1"/>
        <v>254</v>
      </c>
      <c r="F30" s="553">
        <f t="shared" si="2"/>
        <v>0</v>
      </c>
      <c r="G30" s="553">
        <v>0</v>
      </c>
      <c r="H30" s="552">
        <v>0</v>
      </c>
      <c r="I30" s="553">
        <f t="shared" si="3"/>
        <v>254</v>
      </c>
      <c r="J30" s="553">
        <v>0</v>
      </c>
      <c r="K30" s="552">
        <f>SUM(K28:K29)</f>
        <v>254</v>
      </c>
      <c r="L30" s="666" t="s">
        <v>67</v>
      </c>
      <c r="M30" s="1196"/>
    </row>
    <row r="31" spans="1:13" ht="18" customHeight="1" thickBot="1" x14ac:dyDescent="0.25">
      <c r="A31" s="1197" t="s">
        <v>66</v>
      </c>
      <c r="B31" s="663" t="s">
        <v>261</v>
      </c>
      <c r="C31" s="540">
        <f t="shared" si="0"/>
        <v>25437</v>
      </c>
      <c r="D31" s="540">
        <v>0</v>
      </c>
      <c r="E31" s="540">
        <f t="shared" ref="E31:E33" si="4">SUM(K31+H31)</f>
        <v>25437</v>
      </c>
      <c r="F31" s="540">
        <f t="shared" ref="F31:F33" si="5">SUM(H31:H31)</f>
        <v>17488</v>
      </c>
      <c r="G31" s="540">
        <v>0</v>
      </c>
      <c r="H31" s="555">
        <f>H7+H10+H13+H16+H19+H22+H25+H28</f>
        <v>17488</v>
      </c>
      <c r="I31" s="540">
        <f t="shared" ref="I31:I33" si="6">SUM(K31:K31)</f>
        <v>7949</v>
      </c>
      <c r="J31" s="540">
        <v>0</v>
      </c>
      <c r="K31" s="555">
        <f>K7+K10+K13+K16+K19+K22+K25+K28</f>
        <v>7949</v>
      </c>
      <c r="L31" s="664" t="s">
        <v>262</v>
      </c>
      <c r="M31" s="1200" t="s">
        <v>67</v>
      </c>
    </row>
    <row r="32" spans="1:13" ht="18" customHeight="1" thickBot="1" x14ac:dyDescent="0.25">
      <c r="A32" s="1198"/>
      <c r="B32" s="661" t="s">
        <v>263</v>
      </c>
      <c r="C32" s="543">
        <f t="shared" si="0"/>
        <v>6</v>
      </c>
      <c r="D32" s="543">
        <v>0</v>
      </c>
      <c r="E32" s="543">
        <f t="shared" si="4"/>
        <v>6</v>
      </c>
      <c r="F32" s="543">
        <f t="shared" si="5"/>
        <v>1</v>
      </c>
      <c r="G32" s="543">
        <v>0</v>
      </c>
      <c r="H32" s="556">
        <f>H8+H11+H14+H17+H20+H23+H26+H29</f>
        <v>1</v>
      </c>
      <c r="I32" s="543">
        <f t="shared" si="6"/>
        <v>5</v>
      </c>
      <c r="J32" s="543">
        <v>0</v>
      </c>
      <c r="K32" s="556">
        <f>K8+K11+K14+K17+K20+K23+K26+K29</f>
        <v>5</v>
      </c>
      <c r="L32" s="119" t="s">
        <v>264</v>
      </c>
      <c r="M32" s="1201"/>
    </row>
    <row r="33" spans="1:13" ht="18" customHeight="1" x14ac:dyDescent="0.2">
      <c r="A33" s="1199"/>
      <c r="B33" s="662" t="s">
        <v>265</v>
      </c>
      <c r="C33" s="557">
        <f t="shared" si="0"/>
        <v>25443</v>
      </c>
      <c r="D33" s="557">
        <v>0</v>
      </c>
      <c r="E33" s="557">
        <f t="shared" si="4"/>
        <v>25443</v>
      </c>
      <c r="F33" s="557">
        <f t="shared" si="5"/>
        <v>17489</v>
      </c>
      <c r="G33" s="557">
        <v>0</v>
      </c>
      <c r="H33" s="558">
        <f>H9+H12+H15+H18+H21+H24+H27+H30</f>
        <v>17489</v>
      </c>
      <c r="I33" s="557">
        <f t="shared" si="6"/>
        <v>7954</v>
      </c>
      <c r="J33" s="557">
        <v>0</v>
      </c>
      <c r="K33" s="558">
        <f>K9+K12+K15+K18+K21+K24+K27+K30</f>
        <v>7954</v>
      </c>
      <c r="L33" s="120" t="s">
        <v>266</v>
      </c>
      <c r="M33" s="1202"/>
    </row>
  </sheetData>
  <mergeCells count="28">
    <mergeCell ref="A1:M1"/>
    <mergeCell ref="A2:M2"/>
    <mergeCell ref="A3:M3"/>
    <mergeCell ref="A5:A6"/>
    <mergeCell ref="B5:B6"/>
    <mergeCell ref="C5:E5"/>
    <mergeCell ref="F5:H5"/>
    <mergeCell ref="I5:K5"/>
    <mergeCell ref="L5:L6"/>
    <mergeCell ref="M5:M6"/>
    <mergeCell ref="A7:A9"/>
    <mergeCell ref="M7:M9"/>
    <mergeCell ref="A10:A12"/>
    <mergeCell ref="M10:M12"/>
    <mergeCell ref="A13:A15"/>
    <mergeCell ref="M13:M15"/>
    <mergeCell ref="A16:A18"/>
    <mergeCell ref="M16:M18"/>
    <mergeCell ref="A19:A21"/>
    <mergeCell ref="M19:M21"/>
    <mergeCell ref="A22:A24"/>
    <mergeCell ref="M22:M24"/>
    <mergeCell ref="A25:A27"/>
    <mergeCell ref="M25:M27"/>
    <mergeCell ref="A28:A30"/>
    <mergeCell ref="M28:M30"/>
    <mergeCell ref="A31:A33"/>
    <mergeCell ref="M31:M33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"/>
  <sheetViews>
    <sheetView view="pageBreakPreview" zoomScaleNormal="100" zoomScaleSheetLayoutView="100" workbookViewId="0">
      <selection activeCell="L9" sqref="L9"/>
    </sheetView>
  </sheetViews>
  <sheetFormatPr defaultRowHeight="15" x14ac:dyDescent="0.2"/>
  <cols>
    <col min="1" max="1" width="17.7109375" style="3" customWidth="1"/>
    <col min="2" max="16" width="8.28515625" style="3" customWidth="1"/>
    <col min="17" max="17" width="18.42578125" style="3" customWidth="1"/>
    <col min="18" max="256" width="9.140625" style="2"/>
    <col min="257" max="257" width="22.42578125" style="2" customWidth="1"/>
    <col min="258" max="272" width="7.28515625" style="2" customWidth="1"/>
    <col min="273" max="273" width="24.7109375" style="2" customWidth="1"/>
    <col min="274" max="512" width="9.140625" style="2"/>
    <col min="513" max="513" width="22.42578125" style="2" customWidth="1"/>
    <col min="514" max="528" width="7.28515625" style="2" customWidth="1"/>
    <col min="529" max="529" width="24.7109375" style="2" customWidth="1"/>
    <col min="530" max="768" width="9.140625" style="2"/>
    <col min="769" max="769" width="22.42578125" style="2" customWidth="1"/>
    <col min="770" max="784" width="7.28515625" style="2" customWidth="1"/>
    <col min="785" max="785" width="24.7109375" style="2" customWidth="1"/>
    <col min="786" max="1024" width="9.140625" style="2"/>
    <col min="1025" max="1025" width="22.42578125" style="2" customWidth="1"/>
    <col min="1026" max="1040" width="7.28515625" style="2" customWidth="1"/>
    <col min="1041" max="1041" width="24.7109375" style="2" customWidth="1"/>
    <col min="1042" max="1280" width="9.140625" style="2"/>
    <col min="1281" max="1281" width="22.42578125" style="2" customWidth="1"/>
    <col min="1282" max="1296" width="7.28515625" style="2" customWidth="1"/>
    <col min="1297" max="1297" width="24.7109375" style="2" customWidth="1"/>
    <col min="1298" max="1536" width="9.140625" style="2"/>
    <col min="1537" max="1537" width="22.42578125" style="2" customWidth="1"/>
    <col min="1538" max="1552" width="7.28515625" style="2" customWidth="1"/>
    <col min="1553" max="1553" width="24.7109375" style="2" customWidth="1"/>
    <col min="1554" max="1792" width="9.140625" style="2"/>
    <col min="1793" max="1793" width="22.42578125" style="2" customWidth="1"/>
    <col min="1794" max="1808" width="7.28515625" style="2" customWidth="1"/>
    <col min="1809" max="1809" width="24.7109375" style="2" customWidth="1"/>
    <col min="1810" max="2048" width="9.140625" style="2"/>
    <col min="2049" max="2049" width="22.42578125" style="2" customWidth="1"/>
    <col min="2050" max="2064" width="7.28515625" style="2" customWidth="1"/>
    <col min="2065" max="2065" width="24.7109375" style="2" customWidth="1"/>
    <col min="2066" max="2304" width="9.140625" style="2"/>
    <col min="2305" max="2305" width="22.42578125" style="2" customWidth="1"/>
    <col min="2306" max="2320" width="7.28515625" style="2" customWidth="1"/>
    <col min="2321" max="2321" width="24.7109375" style="2" customWidth="1"/>
    <col min="2322" max="2560" width="9.140625" style="2"/>
    <col min="2561" max="2561" width="22.42578125" style="2" customWidth="1"/>
    <col min="2562" max="2576" width="7.28515625" style="2" customWidth="1"/>
    <col min="2577" max="2577" width="24.7109375" style="2" customWidth="1"/>
    <col min="2578" max="2816" width="9.140625" style="2"/>
    <col min="2817" max="2817" width="22.42578125" style="2" customWidth="1"/>
    <col min="2818" max="2832" width="7.28515625" style="2" customWidth="1"/>
    <col min="2833" max="2833" width="24.7109375" style="2" customWidth="1"/>
    <col min="2834" max="3072" width="9.140625" style="2"/>
    <col min="3073" max="3073" width="22.42578125" style="2" customWidth="1"/>
    <col min="3074" max="3088" width="7.28515625" style="2" customWidth="1"/>
    <col min="3089" max="3089" width="24.7109375" style="2" customWidth="1"/>
    <col min="3090" max="3328" width="9.140625" style="2"/>
    <col min="3329" max="3329" width="22.42578125" style="2" customWidth="1"/>
    <col min="3330" max="3344" width="7.28515625" style="2" customWidth="1"/>
    <col min="3345" max="3345" width="24.7109375" style="2" customWidth="1"/>
    <col min="3346" max="3584" width="9.140625" style="2"/>
    <col min="3585" max="3585" width="22.42578125" style="2" customWidth="1"/>
    <col min="3586" max="3600" width="7.28515625" style="2" customWidth="1"/>
    <col min="3601" max="3601" width="24.7109375" style="2" customWidth="1"/>
    <col min="3602" max="3840" width="9.140625" style="2"/>
    <col min="3841" max="3841" width="22.42578125" style="2" customWidth="1"/>
    <col min="3842" max="3856" width="7.28515625" style="2" customWidth="1"/>
    <col min="3857" max="3857" width="24.7109375" style="2" customWidth="1"/>
    <col min="3858" max="4096" width="9.140625" style="2"/>
    <col min="4097" max="4097" width="22.42578125" style="2" customWidth="1"/>
    <col min="4098" max="4112" width="7.28515625" style="2" customWidth="1"/>
    <col min="4113" max="4113" width="24.7109375" style="2" customWidth="1"/>
    <col min="4114" max="4352" width="9.140625" style="2"/>
    <col min="4353" max="4353" width="22.42578125" style="2" customWidth="1"/>
    <col min="4354" max="4368" width="7.28515625" style="2" customWidth="1"/>
    <col min="4369" max="4369" width="24.7109375" style="2" customWidth="1"/>
    <col min="4370" max="4608" width="9.140625" style="2"/>
    <col min="4609" max="4609" width="22.42578125" style="2" customWidth="1"/>
    <col min="4610" max="4624" width="7.28515625" style="2" customWidth="1"/>
    <col min="4625" max="4625" width="24.7109375" style="2" customWidth="1"/>
    <col min="4626" max="4864" width="9.140625" style="2"/>
    <col min="4865" max="4865" width="22.42578125" style="2" customWidth="1"/>
    <col min="4866" max="4880" width="7.28515625" style="2" customWidth="1"/>
    <col min="4881" max="4881" width="24.7109375" style="2" customWidth="1"/>
    <col min="4882" max="5120" width="9.140625" style="2"/>
    <col min="5121" max="5121" width="22.42578125" style="2" customWidth="1"/>
    <col min="5122" max="5136" width="7.28515625" style="2" customWidth="1"/>
    <col min="5137" max="5137" width="24.7109375" style="2" customWidth="1"/>
    <col min="5138" max="5376" width="9.140625" style="2"/>
    <col min="5377" max="5377" width="22.42578125" style="2" customWidth="1"/>
    <col min="5378" max="5392" width="7.28515625" style="2" customWidth="1"/>
    <col min="5393" max="5393" width="24.7109375" style="2" customWidth="1"/>
    <col min="5394" max="5632" width="9.140625" style="2"/>
    <col min="5633" max="5633" width="22.42578125" style="2" customWidth="1"/>
    <col min="5634" max="5648" width="7.28515625" style="2" customWidth="1"/>
    <col min="5649" max="5649" width="24.7109375" style="2" customWidth="1"/>
    <col min="5650" max="5888" width="9.140625" style="2"/>
    <col min="5889" max="5889" width="22.42578125" style="2" customWidth="1"/>
    <col min="5890" max="5904" width="7.28515625" style="2" customWidth="1"/>
    <col min="5905" max="5905" width="24.7109375" style="2" customWidth="1"/>
    <col min="5906" max="6144" width="9.140625" style="2"/>
    <col min="6145" max="6145" width="22.42578125" style="2" customWidth="1"/>
    <col min="6146" max="6160" width="7.28515625" style="2" customWidth="1"/>
    <col min="6161" max="6161" width="24.7109375" style="2" customWidth="1"/>
    <col min="6162" max="6400" width="9.140625" style="2"/>
    <col min="6401" max="6401" width="22.42578125" style="2" customWidth="1"/>
    <col min="6402" max="6416" width="7.28515625" style="2" customWidth="1"/>
    <col min="6417" max="6417" width="24.7109375" style="2" customWidth="1"/>
    <col min="6418" max="6656" width="9.140625" style="2"/>
    <col min="6657" max="6657" width="22.42578125" style="2" customWidth="1"/>
    <col min="6658" max="6672" width="7.28515625" style="2" customWidth="1"/>
    <col min="6673" max="6673" width="24.7109375" style="2" customWidth="1"/>
    <col min="6674" max="6912" width="9.140625" style="2"/>
    <col min="6913" max="6913" width="22.42578125" style="2" customWidth="1"/>
    <col min="6914" max="6928" width="7.28515625" style="2" customWidth="1"/>
    <col min="6929" max="6929" width="24.7109375" style="2" customWidth="1"/>
    <col min="6930" max="7168" width="9.140625" style="2"/>
    <col min="7169" max="7169" width="22.42578125" style="2" customWidth="1"/>
    <col min="7170" max="7184" width="7.28515625" style="2" customWidth="1"/>
    <col min="7185" max="7185" width="24.7109375" style="2" customWidth="1"/>
    <col min="7186" max="7424" width="9.140625" style="2"/>
    <col min="7425" max="7425" width="22.42578125" style="2" customWidth="1"/>
    <col min="7426" max="7440" width="7.28515625" style="2" customWidth="1"/>
    <col min="7441" max="7441" width="24.7109375" style="2" customWidth="1"/>
    <col min="7442" max="7680" width="9.140625" style="2"/>
    <col min="7681" max="7681" width="22.42578125" style="2" customWidth="1"/>
    <col min="7682" max="7696" width="7.28515625" style="2" customWidth="1"/>
    <col min="7697" max="7697" width="24.7109375" style="2" customWidth="1"/>
    <col min="7698" max="7936" width="9.140625" style="2"/>
    <col min="7937" max="7937" width="22.42578125" style="2" customWidth="1"/>
    <col min="7938" max="7952" width="7.28515625" style="2" customWidth="1"/>
    <col min="7953" max="7953" width="24.7109375" style="2" customWidth="1"/>
    <col min="7954" max="8192" width="9.140625" style="2"/>
    <col min="8193" max="8193" width="22.42578125" style="2" customWidth="1"/>
    <col min="8194" max="8208" width="7.28515625" style="2" customWidth="1"/>
    <col min="8209" max="8209" width="24.7109375" style="2" customWidth="1"/>
    <col min="8210" max="8448" width="9.140625" style="2"/>
    <col min="8449" max="8449" width="22.42578125" style="2" customWidth="1"/>
    <col min="8450" max="8464" width="7.28515625" style="2" customWidth="1"/>
    <col min="8465" max="8465" width="24.7109375" style="2" customWidth="1"/>
    <col min="8466" max="8704" width="9.140625" style="2"/>
    <col min="8705" max="8705" width="22.42578125" style="2" customWidth="1"/>
    <col min="8706" max="8720" width="7.28515625" style="2" customWidth="1"/>
    <col min="8721" max="8721" width="24.7109375" style="2" customWidth="1"/>
    <col min="8722" max="8960" width="9.140625" style="2"/>
    <col min="8961" max="8961" width="22.42578125" style="2" customWidth="1"/>
    <col min="8962" max="8976" width="7.28515625" style="2" customWidth="1"/>
    <col min="8977" max="8977" width="24.7109375" style="2" customWidth="1"/>
    <col min="8978" max="9216" width="9.140625" style="2"/>
    <col min="9217" max="9217" width="22.42578125" style="2" customWidth="1"/>
    <col min="9218" max="9232" width="7.28515625" style="2" customWidth="1"/>
    <col min="9233" max="9233" width="24.7109375" style="2" customWidth="1"/>
    <col min="9234" max="9472" width="9.140625" style="2"/>
    <col min="9473" max="9473" width="22.42578125" style="2" customWidth="1"/>
    <col min="9474" max="9488" width="7.28515625" style="2" customWidth="1"/>
    <col min="9489" max="9489" width="24.7109375" style="2" customWidth="1"/>
    <col min="9490" max="9728" width="9.140625" style="2"/>
    <col min="9729" max="9729" width="22.42578125" style="2" customWidth="1"/>
    <col min="9730" max="9744" width="7.28515625" style="2" customWidth="1"/>
    <col min="9745" max="9745" width="24.7109375" style="2" customWidth="1"/>
    <col min="9746" max="9984" width="9.140625" style="2"/>
    <col min="9985" max="9985" width="22.42578125" style="2" customWidth="1"/>
    <col min="9986" max="10000" width="7.28515625" style="2" customWidth="1"/>
    <col min="10001" max="10001" width="24.7109375" style="2" customWidth="1"/>
    <col min="10002" max="10240" width="9.140625" style="2"/>
    <col min="10241" max="10241" width="22.42578125" style="2" customWidth="1"/>
    <col min="10242" max="10256" width="7.28515625" style="2" customWidth="1"/>
    <col min="10257" max="10257" width="24.7109375" style="2" customWidth="1"/>
    <col min="10258" max="10496" width="9.140625" style="2"/>
    <col min="10497" max="10497" width="22.42578125" style="2" customWidth="1"/>
    <col min="10498" max="10512" width="7.28515625" style="2" customWidth="1"/>
    <col min="10513" max="10513" width="24.7109375" style="2" customWidth="1"/>
    <col min="10514" max="10752" width="9.140625" style="2"/>
    <col min="10753" max="10753" width="22.42578125" style="2" customWidth="1"/>
    <col min="10754" max="10768" width="7.28515625" style="2" customWidth="1"/>
    <col min="10769" max="10769" width="24.7109375" style="2" customWidth="1"/>
    <col min="10770" max="11008" width="9.140625" style="2"/>
    <col min="11009" max="11009" width="22.42578125" style="2" customWidth="1"/>
    <col min="11010" max="11024" width="7.28515625" style="2" customWidth="1"/>
    <col min="11025" max="11025" width="24.7109375" style="2" customWidth="1"/>
    <col min="11026" max="11264" width="9.140625" style="2"/>
    <col min="11265" max="11265" width="22.42578125" style="2" customWidth="1"/>
    <col min="11266" max="11280" width="7.28515625" style="2" customWidth="1"/>
    <col min="11281" max="11281" width="24.7109375" style="2" customWidth="1"/>
    <col min="11282" max="11520" width="9.140625" style="2"/>
    <col min="11521" max="11521" width="22.42578125" style="2" customWidth="1"/>
    <col min="11522" max="11536" width="7.28515625" style="2" customWidth="1"/>
    <col min="11537" max="11537" width="24.7109375" style="2" customWidth="1"/>
    <col min="11538" max="11776" width="9.140625" style="2"/>
    <col min="11777" max="11777" width="22.42578125" style="2" customWidth="1"/>
    <col min="11778" max="11792" width="7.28515625" style="2" customWidth="1"/>
    <col min="11793" max="11793" width="24.7109375" style="2" customWidth="1"/>
    <col min="11794" max="12032" width="9.140625" style="2"/>
    <col min="12033" max="12033" width="22.42578125" style="2" customWidth="1"/>
    <col min="12034" max="12048" width="7.28515625" style="2" customWidth="1"/>
    <col min="12049" max="12049" width="24.7109375" style="2" customWidth="1"/>
    <col min="12050" max="12288" width="9.140625" style="2"/>
    <col min="12289" max="12289" width="22.42578125" style="2" customWidth="1"/>
    <col min="12290" max="12304" width="7.28515625" style="2" customWidth="1"/>
    <col min="12305" max="12305" width="24.7109375" style="2" customWidth="1"/>
    <col min="12306" max="12544" width="9.140625" style="2"/>
    <col min="12545" max="12545" width="22.42578125" style="2" customWidth="1"/>
    <col min="12546" max="12560" width="7.28515625" style="2" customWidth="1"/>
    <col min="12561" max="12561" width="24.7109375" style="2" customWidth="1"/>
    <col min="12562" max="12800" width="9.140625" style="2"/>
    <col min="12801" max="12801" width="22.42578125" style="2" customWidth="1"/>
    <col min="12802" max="12816" width="7.28515625" style="2" customWidth="1"/>
    <col min="12817" max="12817" width="24.7109375" style="2" customWidth="1"/>
    <col min="12818" max="13056" width="9.140625" style="2"/>
    <col min="13057" max="13057" width="22.42578125" style="2" customWidth="1"/>
    <col min="13058" max="13072" width="7.28515625" style="2" customWidth="1"/>
    <col min="13073" max="13073" width="24.7109375" style="2" customWidth="1"/>
    <col min="13074" max="13312" width="9.140625" style="2"/>
    <col min="13313" max="13313" width="22.42578125" style="2" customWidth="1"/>
    <col min="13314" max="13328" width="7.28515625" style="2" customWidth="1"/>
    <col min="13329" max="13329" width="24.7109375" style="2" customWidth="1"/>
    <col min="13330" max="13568" width="9.140625" style="2"/>
    <col min="13569" max="13569" width="22.42578125" style="2" customWidth="1"/>
    <col min="13570" max="13584" width="7.28515625" style="2" customWidth="1"/>
    <col min="13585" max="13585" width="24.7109375" style="2" customWidth="1"/>
    <col min="13586" max="13824" width="9.140625" style="2"/>
    <col min="13825" max="13825" width="22.42578125" style="2" customWidth="1"/>
    <col min="13826" max="13840" width="7.28515625" style="2" customWidth="1"/>
    <col min="13841" max="13841" width="24.7109375" style="2" customWidth="1"/>
    <col min="13842" max="14080" width="9.140625" style="2"/>
    <col min="14081" max="14081" width="22.42578125" style="2" customWidth="1"/>
    <col min="14082" max="14096" width="7.28515625" style="2" customWidth="1"/>
    <col min="14097" max="14097" width="24.7109375" style="2" customWidth="1"/>
    <col min="14098" max="14336" width="9.140625" style="2"/>
    <col min="14337" max="14337" width="22.42578125" style="2" customWidth="1"/>
    <col min="14338" max="14352" width="7.28515625" style="2" customWidth="1"/>
    <col min="14353" max="14353" width="24.7109375" style="2" customWidth="1"/>
    <col min="14354" max="14592" width="9.140625" style="2"/>
    <col min="14593" max="14593" width="22.42578125" style="2" customWidth="1"/>
    <col min="14594" max="14608" width="7.28515625" style="2" customWidth="1"/>
    <col min="14609" max="14609" width="24.7109375" style="2" customWidth="1"/>
    <col min="14610" max="14848" width="9.140625" style="2"/>
    <col min="14849" max="14849" width="22.42578125" style="2" customWidth="1"/>
    <col min="14850" max="14864" width="7.28515625" style="2" customWidth="1"/>
    <col min="14865" max="14865" width="24.7109375" style="2" customWidth="1"/>
    <col min="14866" max="15104" width="9.140625" style="2"/>
    <col min="15105" max="15105" width="22.42578125" style="2" customWidth="1"/>
    <col min="15106" max="15120" width="7.28515625" style="2" customWidth="1"/>
    <col min="15121" max="15121" width="24.7109375" style="2" customWidth="1"/>
    <col min="15122" max="15360" width="9.140625" style="2"/>
    <col min="15361" max="15361" width="22.42578125" style="2" customWidth="1"/>
    <col min="15362" max="15376" width="7.28515625" style="2" customWidth="1"/>
    <col min="15377" max="15377" width="24.7109375" style="2" customWidth="1"/>
    <col min="15378" max="15616" width="9.140625" style="2"/>
    <col min="15617" max="15617" width="22.42578125" style="2" customWidth="1"/>
    <col min="15618" max="15632" width="7.28515625" style="2" customWidth="1"/>
    <col min="15633" max="15633" width="24.7109375" style="2" customWidth="1"/>
    <col min="15634" max="15872" width="9.140625" style="2"/>
    <col min="15873" max="15873" width="22.42578125" style="2" customWidth="1"/>
    <col min="15874" max="15888" width="7.28515625" style="2" customWidth="1"/>
    <col min="15889" max="15889" width="24.7109375" style="2" customWidth="1"/>
    <col min="15890" max="16128" width="9.140625" style="2"/>
    <col min="16129" max="16129" width="22.42578125" style="2" customWidth="1"/>
    <col min="16130" max="16144" width="7.28515625" style="2" customWidth="1"/>
    <col min="16145" max="16145" width="24.7109375" style="2" customWidth="1"/>
    <col min="16146" max="16384" width="9.140625" style="2"/>
  </cols>
  <sheetData>
    <row r="1" spans="1:17" ht="20.25" x14ac:dyDescent="0.2">
      <c r="A1" s="1146" t="s">
        <v>988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  <c r="O1" s="1146"/>
      <c r="P1" s="1146"/>
      <c r="Q1" s="1146"/>
    </row>
    <row r="2" spans="1:17" ht="15.75" x14ac:dyDescent="0.2">
      <c r="A2" s="1147" t="s">
        <v>728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  <c r="O2" s="1147"/>
      <c r="P2" s="1147"/>
      <c r="Q2" s="1147"/>
    </row>
    <row r="3" spans="1:17" ht="15.75" x14ac:dyDescent="0.2">
      <c r="A3" s="1147" t="s">
        <v>1123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  <c r="O3" s="1147"/>
      <c r="P3" s="1147"/>
      <c r="Q3" s="1147"/>
    </row>
    <row r="4" spans="1:17" ht="15.75" x14ac:dyDescent="0.2">
      <c r="A4" s="806" t="s">
        <v>267</v>
      </c>
      <c r="B4" s="821"/>
      <c r="C4" s="821"/>
      <c r="D4" s="821"/>
      <c r="E4" s="821"/>
      <c r="F4" s="821"/>
      <c r="G4" s="821"/>
      <c r="H4" s="821"/>
      <c r="I4" s="821"/>
      <c r="J4" s="821"/>
      <c r="K4" s="821"/>
      <c r="L4" s="821"/>
      <c r="M4" s="821"/>
      <c r="N4" s="821"/>
      <c r="O4" s="821"/>
      <c r="P4" s="821"/>
      <c r="Q4" s="823" t="s">
        <v>268</v>
      </c>
    </row>
    <row r="5" spans="1:17" ht="22.15" customHeight="1" x14ac:dyDescent="0.2">
      <c r="A5" s="1211" t="s">
        <v>121</v>
      </c>
      <c r="B5" s="1218">
        <v>2014</v>
      </c>
      <c r="C5" s="1139"/>
      <c r="D5" s="1139"/>
      <c r="E5" s="1218">
        <v>2013</v>
      </c>
      <c r="F5" s="1139"/>
      <c r="G5" s="1139"/>
      <c r="H5" s="1213">
        <v>2012</v>
      </c>
      <c r="I5" s="1214"/>
      <c r="J5" s="1215"/>
      <c r="K5" s="1213">
        <v>2011</v>
      </c>
      <c r="L5" s="1214"/>
      <c r="M5" s="1215"/>
      <c r="N5" s="1213">
        <v>2010</v>
      </c>
      <c r="O5" s="1214"/>
      <c r="P5" s="1215"/>
      <c r="Q5" s="1216" t="s">
        <v>122</v>
      </c>
    </row>
    <row r="6" spans="1:17" ht="24.75" x14ac:dyDescent="0.2">
      <c r="A6" s="1212"/>
      <c r="B6" s="115" t="s">
        <v>667</v>
      </c>
      <c r="C6" s="115" t="s">
        <v>1399</v>
      </c>
      <c r="D6" s="115" t="s">
        <v>517</v>
      </c>
      <c r="E6" s="115" t="s">
        <v>667</v>
      </c>
      <c r="F6" s="115" t="s">
        <v>1399</v>
      </c>
      <c r="G6" s="115" t="s">
        <v>517</v>
      </c>
      <c r="H6" s="115" t="s">
        <v>667</v>
      </c>
      <c r="I6" s="115" t="s">
        <v>1399</v>
      </c>
      <c r="J6" s="115" t="s">
        <v>517</v>
      </c>
      <c r="K6" s="115" t="s">
        <v>667</v>
      </c>
      <c r="L6" s="115" t="s">
        <v>1399</v>
      </c>
      <c r="M6" s="115" t="s">
        <v>517</v>
      </c>
      <c r="N6" s="115" t="s">
        <v>667</v>
      </c>
      <c r="O6" s="115" t="s">
        <v>1399</v>
      </c>
      <c r="P6" s="115" t="s">
        <v>517</v>
      </c>
      <c r="Q6" s="1217"/>
    </row>
    <row r="7" spans="1:17" ht="33.75" customHeight="1" thickBot="1" x14ac:dyDescent="0.25">
      <c r="A7" s="427" t="s">
        <v>123</v>
      </c>
      <c r="B7" s="554">
        <f t="shared" ref="B7:B12" si="0">SUM(C7:D7)</f>
        <v>7954</v>
      </c>
      <c r="C7" s="519">
        <v>3859</v>
      </c>
      <c r="D7" s="519">
        <v>4095</v>
      </c>
      <c r="E7" s="554">
        <f t="shared" ref="E7:E12" si="1">SUM(F7:G7)</f>
        <v>7807</v>
      </c>
      <c r="F7" s="519">
        <v>3801</v>
      </c>
      <c r="G7" s="519">
        <v>4006</v>
      </c>
      <c r="H7" s="519">
        <f>J7+I7</f>
        <v>6953</v>
      </c>
      <c r="I7" s="519">
        <v>3416</v>
      </c>
      <c r="J7" s="519">
        <v>3537</v>
      </c>
      <c r="K7" s="554">
        <f t="shared" ref="K7:K12" si="2">SUM(L7:M7)</f>
        <v>7592</v>
      </c>
      <c r="L7" s="519">
        <v>3770</v>
      </c>
      <c r="M7" s="519">
        <v>3822</v>
      </c>
      <c r="N7" s="554">
        <f t="shared" ref="N7:N12" si="3">SUM(O7:P7)</f>
        <v>7733</v>
      </c>
      <c r="O7" s="519">
        <v>3897</v>
      </c>
      <c r="P7" s="519">
        <v>3836</v>
      </c>
      <c r="Q7" s="343" t="s">
        <v>124</v>
      </c>
    </row>
    <row r="8" spans="1:17" ht="33.75" customHeight="1" thickBot="1" x14ac:dyDescent="0.25">
      <c r="A8" s="428" t="s">
        <v>989</v>
      </c>
      <c r="B8" s="542">
        <f t="shared" si="0"/>
        <v>694</v>
      </c>
      <c r="C8" s="510">
        <v>333</v>
      </c>
      <c r="D8" s="510">
        <v>361</v>
      </c>
      <c r="E8" s="542">
        <f t="shared" si="1"/>
        <v>666</v>
      </c>
      <c r="F8" s="510">
        <v>335</v>
      </c>
      <c r="G8" s="510">
        <v>331</v>
      </c>
      <c r="H8" s="510" t="s">
        <v>1100</v>
      </c>
      <c r="I8" s="510" t="s">
        <v>1100</v>
      </c>
      <c r="J8" s="510" t="s">
        <v>1100</v>
      </c>
      <c r="K8" s="542">
        <f t="shared" si="2"/>
        <v>591</v>
      </c>
      <c r="L8" s="510">
        <v>300</v>
      </c>
      <c r="M8" s="510">
        <v>291</v>
      </c>
      <c r="N8" s="542">
        <f t="shared" si="3"/>
        <v>593</v>
      </c>
      <c r="O8" s="510">
        <v>306</v>
      </c>
      <c r="P8" s="510">
        <v>287</v>
      </c>
      <c r="Q8" s="344" t="s">
        <v>125</v>
      </c>
    </row>
    <row r="9" spans="1:17" ht="33.75" customHeight="1" thickBot="1" x14ac:dyDescent="0.25">
      <c r="A9" s="429" t="s">
        <v>269</v>
      </c>
      <c r="B9" s="543">
        <f t="shared" si="0"/>
        <v>8728</v>
      </c>
      <c r="C9" s="512">
        <v>4325</v>
      </c>
      <c r="D9" s="512">
        <v>4403</v>
      </c>
      <c r="E9" s="543">
        <f t="shared" si="1"/>
        <v>7851</v>
      </c>
      <c r="F9" s="512">
        <v>3864</v>
      </c>
      <c r="G9" s="512">
        <v>3987</v>
      </c>
      <c r="H9" s="512" t="s">
        <v>1100</v>
      </c>
      <c r="I9" s="512" t="s">
        <v>1100</v>
      </c>
      <c r="J9" s="512" t="s">
        <v>1100</v>
      </c>
      <c r="K9" s="543">
        <f t="shared" si="2"/>
        <v>6244</v>
      </c>
      <c r="L9" s="512">
        <v>3101</v>
      </c>
      <c r="M9" s="512">
        <v>3143</v>
      </c>
      <c r="N9" s="543">
        <f t="shared" si="3"/>
        <v>5573</v>
      </c>
      <c r="O9" s="512">
        <v>2680</v>
      </c>
      <c r="P9" s="512">
        <v>2893</v>
      </c>
      <c r="Q9" s="345" t="s">
        <v>126</v>
      </c>
    </row>
    <row r="10" spans="1:17" ht="33.75" customHeight="1" thickBot="1" x14ac:dyDescent="0.25">
      <c r="A10" s="428" t="s">
        <v>127</v>
      </c>
      <c r="B10" s="542">
        <f t="shared" si="0"/>
        <v>6762</v>
      </c>
      <c r="C10" s="510">
        <v>3293</v>
      </c>
      <c r="D10" s="510">
        <v>3469</v>
      </c>
      <c r="E10" s="542">
        <f t="shared" si="1"/>
        <v>6325</v>
      </c>
      <c r="F10" s="510">
        <v>3056</v>
      </c>
      <c r="G10" s="510">
        <v>3269</v>
      </c>
      <c r="H10" s="510" t="s">
        <v>1100</v>
      </c>
      <c r="I10" s="510" t="s">
        <v>1100</v>
      </c>
      <c r="J10" s="510" t="s">
        <v>1100</v>
      </c>
      <c r="K10" s="542">
        <f t="shared" si="2"/>
        <v>5333</v>
      </c>
      <c r="L10" s="510">
        <v>2563</v>
      </c>
      <c r="M10" s="510">
        <v>2770</v>
      </c>
      <c r="N10" s="542">
        <f t="shared" si="3"/>
        <v>4838</v>
      </c>
      <c r="O10" s="510">
        <v>2310</v>
      </c>
      <c r="P10" s="510">
        <v>2528</v>
      </c>
      <c r="Q10" s="344" t="s">
        <v>128</v>
      </c>
    </row>
    <row r="11" spans="1:17" ht="33.75" customHeight="1" thickBot="1" x14ac:dyDescent="0.25">
      <c r="A11" s="429" t="s">
        <v>129</v>
      </c>
      <c r="B11" s="543">
        <f t="shared" si="0"/>
        <v>610</v>
      </c>
      <c r="C11" s="512">
        <v>306</v>
      </c>
      <c r="D11" s="512">
        <v>304</v>
      </c>
      <c r="E11" s="543">
        <f t="shared" si="1"/>
        <v>460</v>
      </c>
      <c r="F11" s="512">
        <v>236</v>
      </c>
      <c r="G11" s="512">
        <v>224</v>
      </c>
      <c r="H11" s="512" t="s">
        <v>1100</v>
      </c>
      <c r="I11" s="512" t="s">
        <v>1100</v>
      </c>
      <c r="J11" s="512" t="s">
        <v>1100</v>
      </c>
      <c r="K11" s="543">
        <f t="shared" si="2"/>
        <v>382</v>
      </c>
      <c r="L11" s="512">
        <v>174</v>
      </c>
      <c r="M11" s="512">
        <v>208</v>
      </c>
      <c r="N11" s="543">
        <f t="shared" si="3"/>
        <v>359</v>
      </c>
      <c r="O11" s="512">
        <v>188</v>
      </c>
      <c r="P11" s="512">
        <v>171</v>
      </c>
      <c r="Q11" s="345" t="s">
        <v>130</v>
      </c>
    </row>
    <row r="12" spans="1:17" ht="33.75" customHeight="1" x14ac:dyDescent="0.2">
      <c r="A12" s="430" t="s">
        <v>131</v>
      </c>
      <c r="B12" s="544">
        <f t="shared" si="0"/>
        <v>695</v>
      </c>
      <c r="C12" s="545">
        <v>352</v>
      </c>
      <c r="D12" s="545">
        <v>343</v>
      </c>
      <c r="E12" s="544">
        <f t="shared" si="1"/>
        <v>599</v>
      </c>
      <c r="F12" s="545">
        <v>297</v>
      </c>
      <c r="G12" s="545">
        <v>302</v>
      </c>
      <c r="H12" s="545" t="s">
        <v>1100</v>
      </c>
      <c r="I12" s="545" t="s">
        <v>1100</v>
      </c>
      <c r="J12" s="545" t="s">
        <v>1100</v>
      </c>
      <c r="K12" s="544">
        <f t="shared" si="2"/>
        <v>481</v>
      </c>
      <c r="L12" s="545">
        <v>228</v>
      </c>
      <c r="M12" s="545">
        <v>253</v>
      </c>
      <c r="N12" s="544">
        <f t="shared" si="3"/>
        <v>408</v>
      </c>
      <c r="O12" s="545">
        <v>197</v>
      </c>
      <c r="P12" s="545">
        <v>211</v>
      </c>
      <c r="Q12" s="346" t="s">
        <v>132</v>
      </c>
    </row>
    <row r="13" spans="1:17" ht="31.5" customHeight="1" x14ac:dyDescent="0.2">
      <c r="A13" s="305" t="s">
        <v>66</v>
      </c>
      <c r="B13" s="546">
        <f t="shared" ref="B13:O13" si="4">SUM(B7:B12)</f>
        <v>25443</v>
      </c>
      <c r="C13" s="546">
        <f t="shared" si="4"/>
        <v>12468</v>
      </c>
      <c r="D13" s="546">
        <f t="shared" si="4"/>
        <v>12975</v>
      </c>
      <c r="E13" s="546">
        <f t="shared" si="4"/>
        <v>23708</v>
      </c>
      <c r="F13" s="546">
        <f t="shared" si="4"/>
        <v>11589</v>
      </c>
      <c r="G13" s="546">
        <f t="shared" si="4"/>
        <v>12119</v>
      </c>
      <c r="H13" s="546">
        <v>21423</v>
      </c>
      <c r="I13" s="546">
        <v>10533</v>
      </c>
      <c r="J13" s="546">
        <v>10890</v>
      </c>
      <c r="K13" s="546">
        <f t="shared" si="4"/>
        <v>20623</v>
      </c>
      <c r="L13" s="546">
        <f t="shared" si="4"/>
        <v>10136</v>
      </c>
      <c r="M13" s="546">
        <f t="shared" si="4"/>
        <v>10487</v>
      </c>
      <c r="N13" s="546">
        <f t="shared" si="4"/>
        <v>19504</v>
      </c>
      <c r="O13" s="546">
        <f t="shared" si="4"/>
        <v>9578</v>
      </c>
      <c r="P13" s="546">
        <f>SUM(P7:P12)</f>
        <v>9926</v>
      </c>
      <c r="Q13" s="305" t="s">
        <v>67</v>
      </c>
    </row>
    <row r="14" spans="1:17" x14ac:dyDescent="0.2">
      <c r="A14" s="828" t="s">
        <v>1102</v>
      </c>
      <c r="Q14" s="827" t="s">
        <v>1101</v>
      </c>
    </row>
    <row r="16" spans="1:17" ht="12" customHeight="1" x14ac:dyDescent="0.2"/>
    <row r="24" spans="1:17" x14ac:dyDescent="0.2">
      <c r="A24" s="26"/>
      <c r="B24" s="26" t="s">
        <v>270</v>
      </c>
      <c r="C24" s="26">
        <f t="shared" ref="C24:C29" si="5">B7</f>
        <v>7954</v>
      </c>
      <c r="E24" s="26" t="s">
        <v>270</v>
      </c>
      <c r="F24" s="26">
        <f t="shared" ref="F24:F29" si="6">E7</f>
        <v>7807</v>
      </c>
      <c r="H24" s="26" t="s">
        <v>270</v>
      </c>
      <c r="I24" s="722">
        <f t="shared" ref="I24:I29" si="7">B7</f>
        <v>7954</v>
      </c>
      <c r="Q24" s="2"/>
    </row>
    <row r="25" spans="1:17" x14ac:dyDescent="0.2">
      <c r="A25" s="26"/>
      <c r="B25" s="26" t="s">
        <v>271</v>
      </c>
      <c r="C25" s="26">
        <f t="shared" si="5"/>
        <v>694</v>
      </c>
      <c r="E25" s="26" t="s">
        <v>271</v>
      </c>
      <c r="F25" s="26">
        <f t="shared" si="6"/>
        <v>666</v>
      </c>
      <c r="H25" s="26" t="s">
        <v>271</v>
      </c>
      <c r="I25" s="722">
        <f t="shared" si="7"/>
        <v>694</v>
      </c>
      <c r="Q25" s="2"/>
    </row>
    <row r="26" spans="1:17" x14ac:dyDescent="0.2">
      <c r="A26" s="26"/>
      <c r="B26" s="26" t="s">
        <v>272</v>
      </c>
      <c r="C26" s="26">
        <f t="shared" si="5"/>
        <v>8728</v>
      </c>
      <c r="E26" s="26" t="s">
        <v>272</v>
      </c>
      <c r="F26" s="26">
        <f t="shared" si="6"/>
        <v>7851</v>
      </c>
      <c r="H26" s="26" t="s">
        <v>272</v>
      </c>
      <c r="I26" s="722">
        <f t="shared" si="7"/>
        <v>8728</v>
      </c>
      <c r="Q26" s="2"/>
    </row>
    <row r="27" spans="1:17" x14ac:dyDescent="0.2">
      <c r="A27" s="26"/>
      <c r="B27" s="26" t="s">
        <v>273</v>
      </c>
      <c r="C27" s="26">
        <f t="shared" si="5"/>
        <v>6762</v>
      </c>
      <c r="E27" s="26" t="s">
        <v>273</v>
      </c>
      <c r="F27" s="26">
        <f t="shared" si="6"/>
        <v>6325</v>
      </c>
      <c r="H27" s="26" t="s">
        <v>273</v>
      </c>
      <c r="I27" s="722">
        <f t="shared" si="7"/>
        <v>6762</v>
      </c>
      <c r="Q27" s="2"/>
    </row>
    <row r="28" spans="1:17" ht="85.5" x14ac:dyDescent="0.2">
      <c r="A28" s="26"/>
      <c r="B28" s="26" t="s">
        <v>274</v>
      </c>
      <c r="C28" s="26">
        <f t="shared" si="5"/>
        <v>610</v>
      </c>
      <c r="E28" s="26" t="s">
        <v>274</v>
      </c>
      <c r="F28" s="26">
        <f t="shared" si="6"/>
        <v>460</v>
      </c>
      <c r="H28" s="896" t="s">
        <v>1109</v>
      </c>
      <c r="I28" s="722">
        <f t="shared" si="7"/>
        <v>610</v>
      </c>
      <c r="Q28" s="2"/>
    </row>
    <row r="29" spans="1:17" x14ac:dyDescent="0.2">
      <c r="A29" s="26"/>
      <c r="B29" s="26" t="s">
        <v>275</v>
      </c>
      <c r="C29" s="26">
        <f t="shared" si="5"/>
        <v>695</v>
      </c>
      <c r="E29" s="26" t="s">
        <v>275</v>
      </c>
      <c r="F29" s="26">
        <f t="shared" si="6"/>
        <v>599</v>
      </c>
      <c r="H29" s="26" t="s">
        <v>275</v>
      </c>
      <c r="I29" s="722">
        <f t="shared" si="7"/>
        <v>695</v>
      </c>
      <c r="Q29" s="2"/>
    </row>
  </sheetData>
  <mergeCells count="10">
    <mergeCell ref="A1:Q1"/>
    <mergeCell ref="A2:Q2"/>
    <mergeCell ref="A3:Q3"/>
    <mergeCell ref="A5:A6"/>
    <mergeCell ref="H5:J5"/>
    <mergeCell ref="K5:M5"/>
    <mergeCell ref="Q5:Q6"/>
    <mergeCell ref="N5:P5"/>
    <mergeCell ref="E5:G5"/>
    <mergeCell ref="B5:D5"/>
  </mergeCells>
  <printOptions horizontalCentered="1" verticalCentered="1"/>
  <pageMargins left="0" right="0" top="0" bottom="0" header="0.51181102362204722" footer="0.51181102362204722"/>
  <pageSetup paperSize="9" scale="90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J29"/>
  <sheetViews>
    <sheetView view="pageBreakPreview" zoomScaleNormal="100" zoomScaleSheetLayoutView="100" workbookViewId="0">
      <selection activeCell="F6" sqref="F6"/>
    </sheetView>
  </sheetViews>
  <sheetFormatPr defaultRowHeight="15" x14ac:dyDescent="0.25"/>
  <cols>
    <col min="1" max="1" width="20.7109375" style="103" customWidth="1"/>
    <col min="2" max="2" width="10.140625" style="103" bestFit="1" customWidth="1"/>
    <col min="3" max="4" width="8.28515625" style="103" bestFit="1" customWidth="1"/>
    <col min="5" max="7" width="8.28515625" style="103" customWidth="1"/>
    <col min="8" max="8" width="8.140625" style="103" customWidth="1"/>
    <col min="9" max="13" width="7.28515625" style="103" bestFit="1" customWidth="1"/>
    <col min="14" max="14" width="20.7109375" style="103" customWidth="1"/>
    <col min="15" max="244" width="9.140625" style="256"/>
    <col min="245" max="256" width="9.140625" style="40"/>
    <col min="257" max="257" width="20.7109375" style="40" customWidth="1"/>
    <col min="258" max="258" width="9.85546875" style="40" bestFit="1" customWidth="1"/>
    <col min="259" max="269" width="7" style="40" bestFit="1" customWidth="1"/>
    <col min="270" max="270" width="20.7109375" style="40" customWidth="1"/>
    <col min="271" max="512" width="9.140625" style="40"/>
    <col min="513" max="513" width="20.7109375" style="40" customWidth="1"/>
    <col min="514" max="514" width="9.85546875" style="40" bestFit="1" customWidth="1"/>
    <col min="515" max="525" width="7" style="40" bestFit="1" customWidth="1"/>
    <col min="526" max="526" width="20.7109375" style="40" customWidth="1"/>
    <col min="527" max="768" width="9.140625" style="40"/>
    <col min="769" max="769" width="20.7109375" style="40" customWidth="1"/>
    <col min="770" max="770" width="9.85546875" style="40" bestFit="1" customWidth="1"/>
    <col min="771" max="781" width="7" style="40" bestFit="1" customWidth="1"/>
    <col min="782" max="782" width="20.7109375" style="40" customWidth="1"/>
    <col min="783" max="1024" width="9.140625" style="40"/>
    <col min="1025" max="1025" width="20.7109375" style="40" customWidth="1"/>
    <col min="1026" max="1026" width="9.85546875" style="40" bestFit="1" customWidth="1"/>
    <col min="1027" max="1037" width="7" style="40" bestFit="1" customWidth="1"/>
    <col min="1038" max="1038" width="20.7109375" style="40" customWidth="1"/>
    <col min="1039" max="1280" width="9.140625" style="40"/>
    <col min="1281" max="1281" width="20.7109375" style="40" customWidth="1"/>
    <col min="1282" max="1282" width="9.85546875" style="40" bestFit="1" customWidth="1"/>
    <col min="1283" max="1293" width="7" style="40" bestFit="1" customWidth="1"/>
    <col min="1294" max="1294" width="20.7109375" style="40" customWidth="1"/>
    <col min="1295" max="1536" width="9.140625" style="40"/>
    <col min="1537" max="1537" width="20.7109375" style="40" customWidth="1"/>
    <col min="1538" max="1538" width="9.85546875" style="40" bestFit="1" customWidth="1"/>
    <col min="1539" max="1549" width="7" style="40" bestFit="1" customWidth="1"/>
    <col min="1550" max="1550" width="20.7109375" style="40" customWidth="1"/>
    <col min="1551" max="1792" width="9.140625" style="40"/>
    <col min="1793" max="1793" width="20.7109375" style="40" customWidth="1"/>
    <col min="1794" max="1794" width="9.85546875" style="40" bestFit="1" customWidth="1"/>
    <col min="1795" max="1805" width="7" style="40" bestFit="1" customWidth="1"/>
    <col min="1806" max="1806" width="20.7109375" style="40" customWidth="1"/>
    <col min="1807" max="2048" width="9.140625" style="40"/>
    <col min="2049" max="2049" width="20.7109375" style="40" customWidth="1"/>
    <col min="2050" max="2050" width="9.85546875" style="40" bestFit="1" customWidth="1"/>
    <col min="2051" max="2061" width="7" style="40" bestFit="1" customWidth="1"/>
    <col min="2062" max="2062" width="20.7109375" style="40" customWidth="1"/>
    <col min="2063" max="2304" width="9.140625" style="40"/>
    <col min="2305" max="2305" width="20.7109375" style="40" customWidth="1"/>
    <col min="2306" max="2306" width="9.85546875" style="40" bestFit="1" customWidth="1"/>
    <col min="2307" max="2317" width="7" style="40" bestFit="1" customWidth="1"/>
    <col min="2318" max="2318" width="20.7109375" style="40" customWidth="1"/>
    <col min="2319" max="2560" width="9.140625" style="40"/>
    <col min="2561" max="2561" width="20.7109375" style="40" customWidth="1"/>
    <col min="2562" max="2562" width="9.85546875" style="40" bestFit="1" customWidth="1"/>
    <col min="2563" max="2573" width="7" style="40" bestFit="1" customWidth="1"/>
    <col min="2574" max="2574" width="20.7109375" style="40" customWidth="1"/>
    <col min="2575" max="2816" width="9.140625" style="40"/>
    <col min="2817" max="2817" width="20.7109375" style="40" customWidth="1"/>
    <col min="2818" max="2818" width="9.85546875" style="40" bestFit="1" customWidth="1"/>
    <col min="2819" max="2829" width="7" style="40" bestFit="1" customWidth="1"/>
    <col min="2830" max="2830" width="20.7109375" style="40" customWidth="1"/>
    <col min="2831" max="3072" width="9.140625" style="40"/>
    <col min="3073" max="3073" width="20.7109375" style="40" customWidth="1"/>
    <col min="3074" max="3074" width="9.85546875" style="40" bestFit="1" customWidth="1"/>
    <col min="3075" max="3085" width="7" style="40" bestFit="1" customWidth="1"/>
    <col min="3086" max="3086" width="20.7109375" style="40" customWidth="1"/>
    <col min="3087" max="3328" width="9.140625" style="40"/>
    <col min="3329" max="3329" width="20.7109375" style="40" customWidth="1"/>
    <col min="3330" max="3330" width="9.85546875" style="40" bestFit="1" customWidth="1"/>
    <col min="3331" max="3341" width="7" style="40" bestFit="1" customWidth="1"/>
    <col min="3342" max="3342" width="20.7109375" style="40" customWidth="1"/>
    <col min="3343" max="3584" width="9.140625" style="40"/>
    <col min="3585" max="3585" width="20.7109375" style="40" customWidth="1"/>
    <col min="3586" max="3586" width="9.85546875" style="40" bestFit="1" customWidth="1"/>
    <col min="3587" max="3597" width="7" style="40" bestFit="1" customWidth="1"/>
    <col min="3598" max="3598" width="20.7109375" style="40" customWidth="1"/>
    <col min="3599" max="3840" width="9.140625" style="40"/>
    <col min="3841" max="3841" width="20.7109375" style="40" customWidth="1"/>
    <col min="3842" max="3842" width="9.85546875" style="40" bestFit="1" customWidth="1"/>
    <col min="3843" max="3853" width="7" style="40" bestFit="1" customWidth="1"/>
    <col min="3854" max="3854" width="20.7109375" style="40" customWidth="1"/>
    <col min="3855" max="4096" width="9.140625" style="40"/>
    <col min="4097" max="4097" width="20.7109375" style="40" customWidth="1"/>
    <col min="4098" max="4098" width="9.85546875" style="40" bestFit="1" customWidth="1"/>
    <col min="4099" max="4109" width="7" style="40" bestFit="1" customWidth="1"/>
    <col min="4110" max="4110" width="20.7109375" style="40" customWidth="1"/>
    <col min="4111" max="4352" width="9.140625" style="40"/>
    <col min="4353" max="4353" width="20.7109375" style="40" customWidth="1"/>
    <col min="4354" max="4354" width="9.85546875" style="40" bestFit="1" customWidth="1"/>
    <col min="4355" max="4365" width="7" style="40" bestFit="1" customWidth="1"/>
    <col min="4366" max="4366" width="20.7109375" style="40" customWidth="1"/>
    <col min="4367" max="4608" width="9.140625" style="40"/>
    <col min="4609" max="4609" width="20.7109375" style="40" customWidth="1"/>
    <col min="4610" max="4610" width="9.85546875" style="40" bestFit="1" customWidth="1"/>
    <col min="4611" max="4621" width="7" style="40" bestFit="1" customWidth="1"/>
    <col min="4622" max="4622" width="20.7109375" style="40" customWidth="1"/>
    <col min="4623" max="4864" width="9.140625" style="40"/>
    <col min="4865" max="4865" width="20.7109375" style="40" customWidth="1"/>
    <col min="4866" max="4866" width="9.85546875" style="40" bestFit="1" customWidth="1"/>
    <col min="4867" max="4877" width="7" style="40" bestFit="1" customWidth="1"/>
    <col min="4878" max="4878" width="20.7109375" style="40" customWidth="1"/>
    <col min="4879" max="5120" width="9.140625" style="40"/>
    <col min="5121" max="5121" width="20.7109375" style="40" customWidth="1"/>
    <col min="5122" max="5122" width="9.85546875" style="40" bestFit="1" customWidth="1"/>
    <col min="5123" max="5133" width="7" style="40" bestFit="1" customWidth="1"/>
    <col min="5134" max="5134" width="20.7109375" style="40" customWidth="1"/>
    <col min="5135" max="5376" width="9.140625" style="40"/>
    <col min="5377" max="5377" width="20.7109375" style="40" customWidth="1"/>
    <col min="5378" max="5378" width="9.85546875" style="40" bestFit="1" customWidth="1"/>
    <col min="5379" max="5389" width="7" style="40" bestFit="1" customWidth="1"/>
    <col min="5390" max="5390" width="20.7109375" style="40" customWidth="1"/>
    <col min="5391" max="5632" width="9.140625" style="40"/>
    <col min="5633" max="5633" width="20.7109375" style="40" customWidth="1"/>
    <col min="5634" max="5634" width="9.85546875" style="40" bestFit="1" customWidth="1"/>
    <col min="5635" max="5645" width="7" style="40" bestFit="1" customWidth="1"/>
    <col min="5646" max="5646" width="20.7109375" style="40" customWidth="1"/>
    <col min="5647" max="5888" width="9.140625" style="40"/>
    <col min="5889" max="5889" width="20.7109375" style="40" customWidth="1"/>
    <col min="5890" max="5890" width="9.85546875" style="40" bestFit="1" customWidth="1"/>
    <col min="5891" max="5901" width="7" style="40" bestFit="1" customWidth="1"/>
    <col min="5902" max="5902" width="20.7109375" style="40" customWidth="1"/>
    <col min="5903" max="6144" width="9.140625" style="40"/>
    <col min="6145" max="6145" width="20.7109375" style="40" customWidth="1"/>
    <col min="6146" max="6146" width="9.85546875" style="40" bestFit="1" customWidth="1"/>
    <col min="6147" max="6157" width="7" style="40" bestFit="1" customWidth="1"/>
    <col min="6158" max="6158" width="20.7109375" style="40" customWidth="1"/>
    <col min="6159" max="6400" width="9.140625" style="40"/>
    <col min="6401" max="6401" width="20.7109375" style="40" customWidth="1"/>
    <col min="6402" max="6402" width="9.85546875" style="40" bestFit="1" customWidth="1"/>
    <col min="6403" max="6413" width="7" style="40" bestFit="1" customWidth="1"/>
    <col min="6414" max="6414" width="20.7109375" style="40" customWidth="1"/>
    <col min="6415" max="6656" width="9.140625" style="40"/>
    <col min="6657" max="6657" width="20.7109375" style="40" customWidth="1"/>
    <col min="6658" max="6658" width="9.85546875" style="40" bestFit="1" customWidth="1"/>
    <col min="6659" max="6669" width="7" style="40" bestFit="1" customWidth="1"/>
    <col min="6670" max="6670" width="20.7109375" style="40" customWidth="1"/>
    <col min="6671" max="6912" width="9.140625" style="40"/>
    <col min="6913" max="6913" width="20.7109375" style="40" customWidth="1"/>
    <col min="6914" max="6914" width="9.85546875" style="40" bestFit="1" customWidth="1"/>
    <col min="6915" max="6925" width="7" style="40" bestFit="1" customWidth="1"/>
    <col min="6926" max="6926" width="20.7109375" style="40" customWidth="1"/>
    <col min="6927" max="7168" width="9.140625" style="40"/>
    <col min="7169" max="7169" width="20.7109375" style="40" customWidth="1"/>
    <col min="7170" max="7170" width="9.85546875" style="40" bestFit="1" customWidth="1"/>
    <col min="7171" max="7181" width="7" style="40" bestFit="1" customWidth="1"/>
    <col min="7182" max="7182" width="20.7109375" style="40" customWidth="1"/>
    <col min="7183" max="7424" width="9.140625" style="40"/>
    <col min="7425" max="7425" width="20.7109375" style="40" customWidth="1"/>
    <col min="7426" max="7426" width="9.85546875" style="40" bestFit="1" customWidth="1"/>
    <col min="7427" max="7437" width="7" style="40" bestFit="1" customWidth="1"/>
    <col min="7438" max="7438" width="20.7109375" style="40" customWidth="1"/>
    <col min="7439" max="7680" width="9.140625" style="40"/>
    <col min="7681" max="7681" width="20.7109375" style="40" customWidth="1"/>
    <col min="7682" max="7682" width="9.85546875" style="40" bestFit="1" customWidth="1"/>
    <col min="7683" max="7693" width="7" style="40" bestFit="1" customWidth="1"/>
    <col min="7694" max="7694" width="20.7109375" style="40" customWidth="1"/>
    <col min="7695" max="7936" width="9.140625" style="40"/>
    <col min="7937" max="7937" width="20.7109375" style="40" customWidth="1"/>
    <col min="7938" max="7938" width="9.85546875" style="40" bestFit="1" customWidth="1"/>
    <col min="7939" max="7949" width="7" style="40" bestFit="1" customWidth="1"/>
    <col min="7950" max="7950" width="20.7109375" style="40" customWidth="1"/>
    <col min="7951" max="8192" width="9.140625" style="40"/>
    <col min="8193" max="8193" width="20.7109375" style="40" customWidth="1"/>
    <col min="8194" max="8194" width="9.85546875" style="40" bestFit="1" customWidth="1"/>
    <col min="8195" max="8205" width="7" style="40" bestFit="1" customWidth="1"/>
    <col min="8206" max="8206" width="20.7109375" style="40" customWidth="1"/>
    <col min="8207" max="8448" width="9.140625" style="40"/>
    <col min="8449" max="8449" width="20.7109375" style="40" customWidth="1"/>
    <col min="8450" max="8450" width="9.85546875" style="40" bestFit="1" customWidth="1"/>
    <col min="8451" max="8461" width="7" style="40" bestFit="1" customWidth="1"/>
    <col min="8462" max="8462" width="20.7109375" style="40" customWidth="1"/>
    <col min="8463" max="8704" width="9.140625" style="40"/>
    <col min="8705" max="8705" width="20.7109375" style="40" customWidth="1"/>
    <col min="8706" max="8706" width="9.85546875" style="40" bestFit="1" customWidth="1"/>
    <col min="8707" max="8717" width="7" style="40" bestFit="1" customWidth="1"/>
    <col min="8718" max="8718" width="20.7109375" style="40" customWidth="1"/>
    <col min="8719" max="8960" width="9.140625" style="40"/>
    <col min="8961" max="8961" width="20.7109375" style="40" customWidth="1"/>
    <col min="8962" max="8962" width="9.85546875" style="40" bestFit="1" customWidth="1"/>
    <col min="8963" max="8973" width="7" style="40" bestFit="1" customWidth="1"/>
    <col min="8974" max="8974" width="20.7109375" style="40" customWidth="1"/>
    <col min="8975" max="9216" width="9.140625" style="40"/>
    <col min="9217" max="9217" width="20.7109375" style="40" customWidth="1"/>
    <col min="9218" max="9218" width="9.85546875" style="40" bestFit="1" customWidth="1"/>
    <col min="9219" max="9229" width="7" style="40" bestFit="1" customWidth="1"/>
    <col min="9230" max="9230" width="20.7109375" style="40" customWidth="1"/>
    <col min="9231" max="9472" width="9.140625" style="40"/>
    <col min="9473" max="9473" width="20.7109375" style="40" customWidth="1"/>
    <col min="9474" max="9474" width="9.85546875" style="40" bestFit="1" customWidth="1"/>
    <col min="9475" max="9485" width="7" style="40" bestFit="1" customWidth="1"/>
    <col min="9486" max="9486" width="20.7109375" style="40" customWidth="1"/>
    <col min="9487" max="9728" width="9.140625" style="40"/>
    <col min="9729" max="9729" width="20.7109375" style="40" customWidth="1"/>
    <col min="9730" max="9730" width="9.85546875" style="40" bestFit="1" customWidth="1"/>
    <col min="9731" max="9741" width="7" style="40" bestFit="1" customWidth="1"/>
    <col min="9742" max="9742" width="20.7109375" style="40" customWidth="1"/>
    <col min="9743" max="9984" width="9.140625" style="40"/>
    <col min="9985" max="9985" width="20.7109375" style="40" customWidth="1"/>
    <col min="9986" max="9986" width="9.85546875" style="40" bestFit="1" customWidth="1"/>
    <col min="9987" max="9997" width="7" style="40" bestFit="1" customWidth="1"/>
    <col min="9998" max="9998" width="20.7109375" style="40" customWidth="1"/>
    <col min="9999" max="10240" width="9.140625" style="40"/>
    <col min="10241" max="10241" width="20.7109375" style="40" customWidth="1"/>
    <col min="10242" max="10242" width="9.85546875" style="40" bestFit="1" customWidth="1"/>
    <col min="10243" max="10253" width="7" style="40" bestFit="1" customWidth="1"/>
    <col min="10254" max="10254" width="20.7109375" style="40" customWidth="1"/>
    <col min="10255" max="10496" width="9.140625" style="40"/>
    <col min="10497" max="10497" width="20.7109375" style="40" customWidth="1"/>
    <col min="10498" max="10498" width="9.85546875" style="40" bestFit="1" customWidth="1"/>
    <col min="10499" max="10509" width="7" style="40" bestFit="1" customWidth="1"/>
    <col min="10510" max="10510" width="20.7109375" style="40" customWidth="1"/>
    <col min="10511" max="10752" width="9.140625" style="40"/>
    <col min="10753" max="10753" width="20.7109375" style="40" customWidth="1"/>
    <col min="10754" max="10754" width="9.85546875" style="40" bestFit="1" customWidth="1"/>
    <col min="10755" max="10765" width="7" style="40" bestFit="1" customWidth="1"/>
    <col min="10766" max="10766" width="20.7109375" style="40" customWidth="1"/>
    <col min="10767" max="11008" width="9.140625" style="40"/>
    <col min="11009" max="11009" width="20.7109375" style="40" customWidth="1"/>
    <col min="11010" max="11010" width="9.85546875" style="40" bestFit="1" customWidth="1"/>
    <col min="11011" max="11021" width="7" style="40" bestFit="1" customWidth="1"/>
    <col min="11022" max="11022" width="20.7109375" style="40" customWidth="1"/>
    <col min="11023" max="11264" width="9.140625" style="40"/>
    <col min="11265" max="11265" width="20.7109375" style="40" customWidth="1"/>
    <col min="11266" max="11266" width="9.85546875" style="40" bestFit="1" customWidth="1"/>
    <col min="11267" max="11277" width="7" style="40" bestFit="1" customWidth="1"/>
    <col min="11278" max="11278" width="20.7109375" style="40" customWidth="1"/>
    <col min="11279" max="11520" width="9.140625" style="40"/>
    <col min="11521" max="11521" width="20.7109375" style="40" customWidth="1"/>
    <col min="11522" max="11522" width="9.85546875" style="40" bestFit="1" customWidth="1"/>
    <col min="11523" max="11533" width="7" style="40" bestFit="1" customWidth="1"/>
    <col min="11534" max="11534" width="20.7109375" style="40" customWidth="1"/>
    <col min="11535" max="11776" width="9.140625" style="40"/>
    <col min="11777" max="11777" width="20.7109375" style="40" customWidth="1"/>
    <col min="11778" max="11778" width="9.85546875" style="40" bestFit="1" customWidth="1"/>
    <col min="11779" max="11789" width="7" style="40" bestFit="1" customWidth="1"/>
    <col min="11790" max="11790" width="20.7109375" style="40" customWidth="1"/>
    <col min="11791" max="12032" width="9.140625" style="40"/>
    <col min="12033" max="12033" width="20.7109375" style="40" customWidth="1"/>
    <col min="12034" max="12034" width="9.85546875" style="40" bestFit="1" customWidth="1"/>
    <col min="12035" max="12045" width="7" style="40" bestFit="1" customWidth="1"/>
    <col min="12046" max="12046" width="20.7109375" style="40" customWidth="1"/>
    <col min="12047" max="12288" width="9.140625" style="40"/>
    <col min="12289" max="12289" width="20.7109375" style="40" customWidth="1"/>
    <col min="12290" max="12290" width="9.85546875" style="40" bestFit="1" customWidth="1"/>
    <col min="12291" max="12301" width="7" style="40" bestFit="1" customWidth="1"/>
    <col min="12302" max="12302" width="20.7109375" style="40" customWidth="1"/>
    <col min="12303" max="12544" width="9.140625" style="40"/>
    <col min="12545" max="12545" width="20.7109375" style="40" customWidth="1"/>
    <col min="12546" max="12546" width="9.85546875" style="40" bestFit="1" customWidth="1"/>
    <col min="12547" max="12557" width="7" style="40" bestFit="1" customWidth="1"/>
    <col min="12558" max="12558" width="20.7109375" style="40" customWidth="1"/>
    <col min="12559" max="12800" width="9.140625" style="40"/>
    <col min="12801" max="12801" width="20.7109375" style="40" customWidth="1"/>
    <col min="12802" max="12802" width="9.85546875" style="40" bestFit="1" customWidth="1"/>
    <col min="12803" max="12813" width="7" style="40" bestFit="1" customWidth="1"/>
    <col min="12814" max="12814" width="20.7109375" style="40" customWidth="1"/>
    <col min="12815" max="13056" width="9.140625" style="40"/>
    <col min="13057" max="13057" width="20.7109375" style="40" customWidth="1"/>
    <col min="13058" max="13058" width="9.85546875" style="40" bestFit="1" customWidth="1"/>
    <col min="13059" max="13069" width="7" style="40" bestFit="1" customWidth="1"/>
    <col min="13070" max="13070" width="20.7109375" style="40" customWidth="1"/>
    <col min="13071" max="13312" width="9.140625" style="40"/>
    <col min="13313" max="13313" width="20.7109375" style="40" customWidth="1"/>
    <col min="13314" max="13314" width="9.85546875" style="40" bestFit="1" customWidth="1"/>
    <col min="13315" max="13325" width="7" style="40" bestFit="1" customWidth="1"/>
    <col min="13326" max="13326" width="20.7109375" style="40" customWidth="1"/>
    <col min="13327" max="13568" width="9.140625" style="40"/>
    <col min="13569" max="13569" width="20.7109375" style="40" customWidth="1"/>
    <col min="13570" max="13570" width="9.85546875" style="40" bestFit="1" customWidth="1"/>
    <col min="13571" max="13581" width="7" style="40" bestFit="1" customWidth="1"/>
    <col min="13582" max="13582" width="20.7109375" style="40" customWidth="1"/>
    <col min="13583" max="13824" width="9.140625" style="40"/>
    <col min="13825" max="13825" width="20.7109375" style="40" customWidth="1"/>
    <col min="13826" max="13826" width="9.85546875" style="40" bestFit="1" customWidth="1"/>
    <col min="13827" max="13837" width="7" style="40" bestFit="1" customWidth="1"/>
    <col min="13838" max="13838" width="20.7109375" style="40" customWidth="1"/>
    <col min="13839" max="14080" width="9.140625" style="40"/>
    <col min="14081" max="14081" width="20.7109375" style="40" customWidth="1"/>
    <col min="14082" max="14082" width="9.85546875" style="40" bestFit="1" customWidth="1"/>
    <col min="14083" max="14093" width="7" style="40" bestFit="1" customWidth="1"/>
    <col min="14094" max="14094" width="20.7109375" style="40" customWidth="1"/>
    <col min="14095" max="14336" width="9.140625" style="40"/>
    <col min="14337" max="14337" width="20.7109375" style="40" customWidth="1"/>
    <col min="14338" max="14338" width="9.85546875" style="40" bestFit="1" customWidth="1"/>
    <col min="14339" max="14349" width="7" style="40" bestFit="1" customWidth="1"/>
    <col min="14350" max="14350" width="20.7109375" style="40" customWidth="1"/>
    <col min="14351" max="14592" width="9.140625" style="40"/>
    <col min="14593" max="14593" width="20.7109375" style="40" customWidth="1"/>
    <col min="14594" max="14594" width="9.85546875" style="40" bestFit="1" customWidth="1"/>
    <col min="14595" max="14605" width="7" style="40" bestFit="1" customWidth="1"/>
    <col min="14606" max="14606" width="20.7109375" style="40" customWidth="1"/>
    <col min="14607" max="14848" width="9.140625" style="40"/>
    <col min="14849" max="14849" width="20.7109375" style="40" customWidth="1"/>
    <col min="14850" max="14850" width="9.85546875" style="40" bestFit="1" customWidth="1"/>
    <col min="14851" max="14861" width="7" style="40" bestFit="1" customWidth="1"/>
    <col min="14862" max="14862" width="20.7109375" style="40" customWidth="1"/>
    <col min="14863" max="15104" width="9.140625" style="40"/>
    <col min="15105" max="15105" width="20.7109375" style="40" customWidth="1"/>
    <col min="15106" max="15106" width="9.85546875" style="40" bestFit="1" customWidth="1"/>
    <col min="15107" max="15117" width="7" style="40" bestFit="1" customWidth="1"/>
    <col min="15118" max="15118" width="20.7109375" style="40" customWidth="1"/>
    <col min="15119" max="15360" width="9.140625" style="40"/>
    <col min="15361" max="15361" width="20.7109375" style="40" customWidth="1"/>
    <col min="15362" max="15362" width="9.85546875" style="40" bestFit="1" customWidth="1"/>
    <col min="15363" max="15373" width="7" style="40" bestFit="1" customWidth="1"/>
    <col min="15374" max="15374" width="20.7109375" style="40" customWidth="1"/>
    <col min="15375" max="15616" width="9.140625" style="40"/>
    <col min="15617" max="15617" width="20.7109375" style="40" customWidth="1"/>
    <col min="15618" max="15618" width="9.85546875" style="40" bestFit="1" customWidth="1"/>
    <col min="15619" max="15629" width="7" style="40" bestFit="1" customWidth="1"/>
    <col min="15630" max="15630" width="20.7109375" style="40" customWidth="1"/>
    <col min="15631" max="15872" width="9.140625" style="40"/>
    <col min="15873" max="15873" width="20.7109375" style="40" customWidth="1"/>
    <col min="15874" max="15874" width="9.85546875" style="40" bestFit="1" customWidth="1"/>
    <col min="15875" max="15885" width="7" style="40" bestFit="1" customWidth="1"/>
    <col min="15886" max="15886" width="20.7109375" style="40" customWidth="1"/>
    <col min="15887" max="16128" width="9.140625" style="40"/>
    <col min="16129" max="16129" width="20.7109375" style="40" customWidth="1"/>
    <col min="16130" max="16130" width="9.85546875" style="40" bestFit="1" customWidth="1"/>
    <col min="16131" max="16141" width="7" style="40" bestFit="1" customWidth="1"/>
    <col min="16142" max="16142" width="20.7109375" style="40" customWidth="1"/>
    <col min="16143" max="16384" width="9.140625" style="40"/>
  </cols>
  <sheetData>
    <row r="1" spans="1:14" ht="21.75" customHeight="1" x14ac:dyDescent="0.25">
      <c r="A1" s="1219" t="s">
        <v>990</v>
      </c>
      <c r="B1" s="1219"/>
      <c r="C1" s="1219"/>
      <c r="D1" s="1219"/>
      <c r="E1" s="1219"/>
      <c r="F1" s="1219"/>
      <c r="G1" s="1219"/>
      <c r="H1" s="1219"/>
      <c r="I1" s="1219"/>
      <c r="J1" s="1219"/>
      <c r="K1" s="1219"/>
      <c r="L1" s="1219"/>
      <c r="M1" s="1219"/>
      <c r="N1" s="1219"/>
    </row>
    <row r="2" spans="1:14" ht="19.5" customHeight="1" x14ac:dyDescent="0.25">
      <c r="A2" s="1183" t="s">
        <v>991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3"/>
      <c r="M2" s="1183"/>
      <c r="N2" s="1183"/>
    </row>
    <row r="3" spans="1:14" ht="18" customHeight="1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  <c r="K3" s="1179"/>
      <c r="L3" s="1179"/>
      <c r="M3" s="1179"/>
      <c r="N3" s="1179"/>
    </row>
    <row r="4" spans="1:14" ht="18" customHeight="1" x14ac:dyDescent="0.3">
      <c r="A4" s="829" t="s">
        <v>276</v>
      </c>
      <c r="B4" s="830"/>
      <c r="C4" s="810"/>
      <c r="D4" s="810"/>
      <c r="E4" s="810"/>
      <c r="F4" s="810"/>
      <c r="G4" s="810"/>
      <c r="H4" s="810"/>
      <c r="I4" s="810"/>
      <c r="J4" s="810"/>
      <c r="K4" s="810"/>
      <c r="L4" s="810"/>
      <c r="M4" s="810"/>
      <c r="N4" s="830" t="s">
        <v>277</v>
      </c>
    </row>
    <row r="5" spans="1:14" ht="33.75" customHeight="1" x14ac:dyDescent="0.2">
      <c r="A5" s="1211" t="s">
        <v>992</v>
      </c>
      <c r="B5" s="1213" t="s">
        <v>681</v>
      </c>
      <c r="C5" s="1214"/>
      <c r="D5" s="1220"/>
      <c r="E5" s="1224" t="s">
        <v>1385</v>
      </c>
      <c r="F5" s="1214"/>
      <c r="G5" s="1220"/>
      <c r="H5" s="1221" t="s">
        <v>1384</v>
      </c>
      <c r="I5" s="1222"/>
      <c r="J5" s="1223"/>
      <c r="K5" s="1187" t="s">
        <v>549</v>
      </c>
      <c r="L5" s="1187"/>
      <c r="M5" s="1188"/>
      <c r="N5" s="1216" t="s">
        <v>1383</v>
      </c>
    </row>
    <row r="6" spans="1:14" ht="30" customHeight="1" x14ac:dyDescent="0.2">
      <c r="A6" s="1212"/>
      <c r="B6" s="115" t="s">
        <v>667</v>
      </c>
      <c r="C6" s="115" t="s">
        <v>1399</v>
      </c>
      <c r="D6" s="115" t="s">
        <v>517</v>
      </c>
      <c r="E6" s="115" t="s">
        <v>667</v>
      </c>
      <c r="F6" s="115" t="s">
        <v>1399</v>
      </c>
      <c r="G6" s="115" t="s">
        <v>517</v>
      </c>
      <c r="H6" s="115" t="s">
        <v>667</v>
      </c>
      <c r="I6" s="115" t="s">
        <v>1399</v>
      </c>
      <c r="J6" s="115" t="s">
        <v>517</v>
      </c>
      <c r="K6" s="115" t="s">
        <v>667</v>
      </c>
      <c r="L6" s="115" t="s">
        <v>1399</v>
      </c>
      <c r="M6" s="115" t="s">
        <v>517</v>
      </c>
      <c r="N6" s="1217"/>
    </row>
    <row r="7" spans="1:14" ht="27" customHeight="1" thickBot="1" x14ac:dyDescent="0.25">
      <c r="A7" s="322" t="s">
        <v>733</v>
      </c>
      <c r="B7" s="554">
        <f>D7+C7</f>
        <v>347</v>
      </c>
      <c r="C7" s="554">
        <f>L7+I7+F7</f>
        <v>171</v>
      </c>
      <c r="D7" s="554">
        <f>M7+J7+G7</f>
        <v>176</v>
      </c>
      <c r="E7" s="554">
        <f>G7+F7</f>
        <v>69</v>
      </c>
      <c r="F7" s="554">
        <v>38</v>
      </c>
      <c r="G7" s="554">
        <v>31</v>
      </c>
      <c r="H7" s="693">
        <f>J7+I7</f>
        <v>131</v>
      </c>
      <c r="I7" s="694">
        <v>62</v>
      </c>
      <c r="J7" s="694">
        <v>69</v>
      </c>
      <c r="K7" s="554">
        <f>M7+L7</f>
        <v>147</v>
      </c>
      <c r="L7" s="519">
        <v>71</v>
      </c>
      <c r="M7" s="519">
        <v>76</v>
      </c>
      <c r="N7" s="347" t="s">
        <v>729</v>
      </c>
    </row>
    <row r="8" spans="1:14" ht="27" customHeight="1" thickBot="1" x14ac:dyDescent="0.25">
      <c r="A8" s="65" t="s">
        <v>98</v>
      </c>
      <c r="B8" s="682">
        <f t="shared" ref="B8:B14" si="0">D8+C8</f>
        <v>3855</v>
      </c>
      <c r="C8" s="682">
        <f t="shared" ref="C8:C15" si="1">L8+I8+F8</f>
        <v>1844</v>
      </c>
      <c r="D8" s="682">
        <f t="shared" ref="D8:D15" si="2">M8+J8+G8</f>
        <v>2011</v>
      </c>
      <c r="E8" s="682">
        <f t="shared" ref="E8:E15" si="3">G8+F8</f>
        <v>907</v>
      </c>
      <c r="F8" s="682">
        <v>430</v>
      </c>
      <c r="G8" s="682">
        <v>477</v>
      </c>
      <c r="H8" s="695">
        <f t="shared" ref="H8:H14" si="4">J8+I8</f>
        <v>1350</v>
      </c>
      <c r="I8" s="696">
        <v>664</v>
      </c>
      <c r="J8" s="696">
        <v>686</v>
      </c>
      <c r="K8" s="682">
        <f t="shared" ref="K8:K14" si="5">M8+L8</f>
        <v>1598</v>
      </c>
      <c r="L8" s="510">
        <v>750</v>
      </c>
      <c r="M8" s="510">
        <v>848</v>
      </c>
      <c r="N8" s="129" t="s">
        <v>99</v>
      </c>
    </row>
    <row r="9" spans="1:14" ht="27" customHeight="1" thickBot="1" x14ac:dyDescent="0.25">
      <c r="A9" s="66" t="s">
        <v>100</v>
      </c>
      <c r="B9" s="554">
        <f t="shared" si="0"/>
        <v>8145</v>
      </c>
      <c r="C9" s="554">
        <f t="shared" si="1"/>
        <v>3992</v>
      </c>
      <c r="D9" s="554">
        <f t="shared" si="2"/>
        <v>4153</v>
      </c>
      <c r="E9" s="554">
        <f t="shared" si="3"/>
        <v>2423</v>
      </c>
      <c r="F9" s="554">
        <v>1173</v>
      </c>
      <c r="G9" s="554">
        <v>1250</v>
      </c>
      <c r="H9" s="693">
        <f t="shared" si="4"/>
        <v>3270</v>
      </c>
      <c r="I9" s="697">
        <v>1622</v>
      </c>
      <c r="J9" s="697">
        <v>1648</v>
      </c>
      <c r="K9" s="554">
        <f t="shared" si="5"/>
        <v>2452</v>
      </c>
      <c r="L9" s="512">
        <v>1197</v>
      </c>
      <c r="M9" s="512">
        <v>1255</v>
      </c>
      <c r="N9" s="130" t="s">
        <v>101</v>
      </c>
    </row>
    <row r="10" spans="1:14" ht="27" customHeight="1" thickBot="1" x14ac:dyDescent="0.25">
      <c r="A10" s="65" t="s">
        <v>102</v>
      </c>
      <c r="B10" s="682">
        <f t="shared" si="0"/>
        <v>7805</v>
      </c>
      <c r="C10" s="682">
        <f t="shared" si="1"/>
        <v>3820</v>
      </c>
      <c r="D10" s="682">
        <f t="shared" si="2"/>
        <v>3985</v>
      </c>
      <c r="E10" s="682">
        <f t="shared" si="3"/>
        <v>2807</v>
      </c>
      <c r="F10" s="682">
        <v>1352</v>
      </c>
      <c r="G10" s="682">
        <v>1455</v>
      </c>
      <c r="H10" s="695">
        <f t="shared" si="4"/>
        <v>2914</v>
      </c>
      <c r="I10" s="696">
        <v>1454</v>
      </c>
      <c r="J10" s="696">
        <v>1460</v>
      </c>
      <c r="K10" s="682">
        <f t="shared" si="5"/>
        <v>2084</v>
      </c>
      <c r="L10" s="510">
        <v>1014</v>
      </c>
      <c r="M10" s="510">
        <v>1070</v>
      </c>
      <c r="N10" s="129" t="s">
        <v>103</v>
      </c>
    </row>
    <row r="11" spans="1:14" ht="27" customHeight="1" thickBot="1" x14ac:dyDescent="0.25">
      <c r="A11" s="66" t="s">
        <v>104</v>
      </c>
      <c r="B11" s="554">
        <f t="shared" si="0"/>
        <v>4153</v>
      </c>
      <c r="C11" s="554">
        <f t="shared" si="1"/>
        <v>2072</v>
      </c>
      <c r="D11" s="554">
        <f t="shared" si="2"/>
        <v>2081</v>
      </c>
      <c r="E11" s="554">
        <f t="shared" si="3"/>
        <v>1502</v>
      </c>
      <c r="F11" s="554">
        <v>777</v>
      </c>
      <c r="G11" s="554">
        <v>725</v>
      </c>
      <c r="H11" s="693">
        <f t="shared" si="4"/>
        <v>1395</v>
      </c>
      <c r="I11" s="697">
        <v>678</v>
      </c>
      <c r="J11" s="697">
        <v>717</v>
      </c>
      <c r="K11" s="554">
        <f t="shared" si="5"/>
        <v>1256</v>
      </c>
      <c r="L11" s="512">
        <v>617</v>
      </c>
      <c r="M11" s="512">
        <v>639</v>
      </c>
      <c r="N11" s="130" t="s">
        <v>105</v>
      </c>
    </row>
    <row r="12" spans="1:14" ht="27" customHeight="1" thickBot="1" x14ac:dyDescent="0.25">
      <c r="A12" s="65" t="s">
        <v>106</v>
      </c>
      <c r="B12" s="682">
        <f t="shared" si="0"/>
        <v>1022</v>
      </c>
      <c r="C12" s="682">
        <f t="shared" si="1"/>
        <v>515</v>
      </c>
      <c r="D12" s="682">
        <f t="shared" si="2"/>
        <v>507</v>
      </c>
      <c r="E12" s="682">
        <f t="shared" si="3"/>
        <v>316</v>
      </c>
      <c r="F12" s="682">
        <v>158</v>
      </c>
      <c r="G12" s="682">
        <v>158</v>
      </c>
      <c r="H12" s="695">
        <f t="shared" si="4"/>
        <v>327</v>
      </c>
      <c r="I12" s="696">
        <v>162</v>
      </c>
      <c r="J12" s="696">
        <v>165</v>
      </c>
      <c r="K12" s="682">
        <f t="shared" si="5"/>
        <v>379</v>
      </c>
      <c r="L12" s="510">
        <v>195</v>
      </c>
      <c r="M12" s="510">
        <v>184</v>
      </c>
      <c r="N12" s="129" t="s">
        <v>107</v>
      </c>
    </row>
    <row r="13" spans="1:14" ht="27" customHeight="1" thickBot="1" x14ac:dyDescent="0.25">
      <c r="A13" s="66" t="s">
        <v>807</v>
      </c>
      <c r="B13" s="554">
        <f t="shared" si="0"/>
        <v>96</v>
      </c>
      <c r="C13" s="554">
        <f t="shared" si="1"/>
        <v>44</v>
      </c>
      <c r="D13" s="554">
        <f t="shared" si="2"/>
        <v>52</v>
      </c>
      <c r="E13" s="554">
        <f t="shared" si="3"/>
        <v>35</v>
      </c>
      <c r="F13" s="554">
        <v>18</v>
      </c>
      <c r="G13" s="554">
        <v>17</v>
      </c>
      <c r="H13" s="693">
        <f t="shared" si="4"/>
        <v>28</v>
      </c>
      <c r="I13" s="697">
        <v>13</v>
      </c>
      <c r="J13" s="697">
        <v>15</v>
      </c>
      <c r="K13" s="554">
        <f t="shared" si="5"/>
        <v>33</v>
      </c>
      <c r="L13" s="512">
        <v>13</v>
      </c>
      <c r="M13" s="512">
        <v>20</v>
      </c>
      <c r="N13" s="130" t="s">
        <v>993</v>
      </c>
    </row>
    <row r="14" spans="1:14" ht="27" customHeight="1" thickBot="1" x14ac:dyDescent="0.25">
      <c r="A14" s="831" t="s">
        <v>279</v>
      </c>
      <c r="B14" s="542">
        <f t="shared" si="0"/>
        <v>20</v>
      </c>
      <c r="C14" s="682">
        <f t="shared" si="1"/>
        <v>10</v>
      </c>
      <c r="D14" s="682">
        <f t="shared" si="2"/>
        <v>10</v>
      </c>
      <c r="E14" s="682">
        <f t="shared" si="3"/>
        <v>8</v>
      </c>
      <c r="F14" s="542">
        <v>5</v>
      </c>
      <c r="G14" s="542">
        <v>3</v>
      </c>
      <c r="H14" s="729">
        <f t="shared" si="4"/>
        <v>7</v>
      </c>
      <c r="I14" s="696">
        <v>3</v>
      </c>
      <c r="J14" s="696">
        <v>4</v>
      </c>
      <c r="K14" s="542">
        <f t="shared" si="5"/>
        <v>5</v>
      </c>
      <c r="L14" s="510">
        <v>2</v>
      </c>
      <c r="M14" s="510">
        <v>3</v>
      </c>
      <c r="N14" s="728" t="s">
        <v>279</v>
      </c>
    </row>
    <row r="15" spans="1:14" ht="27" customHeight="1" x14ac:dyDescent="0.2">
      <c r="A15" s="832" t="s">
        <v>281</v>
      </c>
      <c r="B15" s="649">
        <f>D15+C15</f>
        <v>0</v>
      </c>
      <c r="C15" s="732">
        <f t="shared" si="1"/>
        <v>0</v>
      </c>
      <c r="D15" s="732">
        <f t="shared" si="2"/>
        <v>0</v>
      </c>
      <c r="E15" s="732">
        <f t="shared" si="3"/>
        <v>0</v>
      </c>
      <c r="F15" s="732">
        <v>0</v>
      </c>
      <c r="G15" s="732">
        <v>0</v>
      </c>
      <c r="H15" s="733">
        <f>J15+I15</f>
        <v>0</v>
      </c>
      <c r="I15" s="734">
        <v>0</v>
      </c>
      <c r="J15" s="734">
        <v>0</v>
      </c>
      <c r="K15" s="732">
        <f>M15+L15</f>
        <v>0</v>
      </c>
      <c r="L15" s="735">
        <v>0</v>
      </c>
      <c r="M15" s="735">
        <v>0</v>
      </c>
      <c r="N15" s="736" t="s">
        <v>109</v>
      </c>
    </row>
    <row r="16" spans="1:14" ht="27" customHeight="1" x14ac:dyDescent="0.2">
      <c r="A16" s="431" t="s">
        <v>66</v>
      </c>
      <c r="B16" s="560">
        <f>SUM(B7:B15)</f>
        <v>25443</v>
      </c>
      <c r="C16" s="730">
        <f>SUM(C7:C15)</f>
        <v>12468</v>
      </c>
      <c r="D16" s="730">
        <f>SUM(D7:D15)</f>
        <v>12975</v>
      </c>
      <c r="E16" s="833">
        <f t="shared" ref="E16" si="6">G16+F16</f>
        <v>8067</v>
      </c>
      <c r="F16" s="730">
        <f t="shared" ref="F16:M16" si="7">SUM(F7:F15)</f>
        <v>3951</v>
      </c>
      <c r="G16" s="730">
        <f t="shared" si="7"/>
        <v>4116</v>
      </c>
      <c r="H16" s="730">
        <f t="shared" si="7"/>
        <v>9422</v>
      </c>
      <c r="I16" s="730">
        <f t="shared" si="7"/>
        <v>4658</v>
      </c>
      <c r="J16" s="730">
        <f t="shared" si="7"/>
        <v>4764</v>
      </c>
      <c r="K16" s="730">
        <f t="shared" si="7"/>
        <v>7954</v>
      </c>
      <c r="L16" s="730">
        <f t="shared" si="7"/>
        <v>3859</v>
      </c>
      <c r="M16" s="730">
        <f t="shared" si="7"/>
        <v>4095</v>
      </c>
      <c r="N16" s="731" t="s">
        <v>67</v>
      </c>
    </row>
    <row r="19" spans="1:3" ht="57" x14ac:dyDescent="0.25">
      <c r="A19" s="315"/>
      <c r="B19" s="314" t="s">
        <v>700</v>
      </c>
      <c r="C19" s="314" t="s">
        <v>701</v>
      </c>
    </row>
    <row r="20" spans="1:3" ht="28.5" x14ac:dyDescent="0.25">
      <c r="A20" s="314" t="s">
        <v>730</v>
      </c>
      <c r="B20" s="723">
        <f>K7</f>
        <v>147</v>
      </c>
      <c r="C20" s="723">
        <f>H7+E7</f>
        <v>200</v>
      </c>
    </row>
    <row r="21" spans="1:3" x14ac:dyDescent="0.25">
      <c r="A21" s="314" t="str">
        <f t="shared" ref="A21:A26" si="8">A8</f>
        <v>20-24</v>
      </c>
      <c r="B21" s="723">
        <f t="shared" ref="B21:B26" si="9">K8</f>
        <v>1598</v>
      </c>
      <c r="C21" s="723">
        <f t="shared" ref="C21:C22" si="10">H8+E8</f>
        <v>2257</v>
      </c>
    </row>
    <row r="22" spans="1:3" x14ac:dyDescent="0.25">
      <c r="A22" s="314" t="str">
        <f t="shared" si="8"/>
        <v>25-29</v>
      </c>
      <c r="B22" s="723">
        <f t="shared" si="9"/>
        <v>2452</v>
      </c>
      <c r="C22" s="723">
        <f t="shared" si="10"/>
        <v>5693</v>
      </c>
    </row>
    <row r="23" spans="1:3" x14ac:dyDescent="0.25">
      <c r="A23" s="314" t="str">
        <f t="shared" si="8"/>
        <v>30-34</v>
      </c>
      <c r="B23" s="723">
        <f t="shared" si="9"/>
        <v>2084</v>
      </c>
      <c r="C23" s="723">
        <f>H10+E10</f>
        <v>5721</v>
      </c>
    </row>
    <row r="24" spans="1:3" x14ac:dyDescent="0.25">
      <c r="A24" s="314" t="str">
        <f t="shared" si="8"/>
        <v>35-39</v>
      </c>
      <c r="B24" s="723">
        <f t="shared" si="9"/>
        <v>1256</v>
      </c>
      <c r="C24" s="723">
        <f>H11+E11</f>
        <v>2897</v>
      </c>
    </row>
    <row r="25" spans="1:3" x14ac:dyDescent="0.25">
      <c r="A25" s="314" t="str">
        <f t="shared" si="8"/>
        <v>40-44</v>
      </c>
      <c r="B25" s="723">
        <f t="shared" si="9"/>
        <v>379</v>
      </c>
      <c r="C25" s="723">
        <f>H12+E12</f>
        <v>643</v>
      </c>
    </row>
    <row r="26" spans="1:3" x14ac:dyDescent="0.25">
      <c r="A26" s="314" t="str">
        <f t="shared" si="8"/>
        <v>45-50</v>
      </c>
      <c r="B26" s="723">
        <f t="shared" si="9"/>
        <v>33</v>
      </c>
      <c r="C26" s="723">
        <f>H13+E13</f>
        <v>63</v>
      </c>
    </row>
    <row r="27" spans="1:3" x14ac:dyDescent="0.25">
      <c r="A27" s="314" t="s">
        <v>279</v>
      </c>
      <c r="B27" s="723">
        <f t="shared" ref="B27" si="11">K14</f>
        <v>5</v>
      </c>
      <c r="C27" s="723">
        <f>H14+E14</f>
        <v>15</v>
      </c>
    </row>
    <row r="28" spans="1:3" ht="28.5" x14ac:dyDescent="0.25">
      <c r="A28" s="314" t="s">
        <v>289</v>
      </c>
      <c r="B28" s="723">
        <f>K15</f>
        <v>0</v>
      </c>
      <c r="C28" s="723">
        <v>0</v>
      </c>
    </row>
    <row r="29" spans="1:3" x14ac:dyDescent="0.25">
      <c r="A29" s="314"/>
      <c r="B29" s="723">
        <f>SUM(B20:B28)</f>
        <v>7954</v>
      </c>
      <c r="C29" s="723">
        <f>SUM(C20:C28)</f>
        <v>17489</v>
      </c>
    </row>
  </sheetData>
  <mergeCells count="9">
    <mergeCell ref="A1:N1"/>
    <mergeCell ref="A2:N2"/>
    <mergeCell ref="A3:N3"/>
    <mergeCell ref="A5:A6"/>
    <mergeCell ref="B5:D5"/>
    <mergeCell ref="H5:J5"/>
    <mergeCell ref="K5:M5"/>
    <mergeCell ref="N5:N6"/>
    <mergeCell ref="E5:G5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7"/>
  <sheetViews>
    <sheetView view="pageBreakPreview" zoomScaleNormal="100" zoomScaleSheetLayoutView="100" workbookViewId="0">
      <selection activeCell="I9" sqref="I9"/>
    </sheetView>
  </sheetViews>
  <sheetFormatPr defaultRowHeight="15" x14ac:dyDescent="0.2"/>
  <cols>
    <col min="1" max="1" width="25.7109375" style="102" customWidth="1"/>
    <col min="2" max="2" width="8.42578125" style="102" customWidth="1"/>
    <col min="3" max="4" width="8" style="102" customWidth="1"/>
    <col min="5" max="5" width="8.5703125" style="102" customWidth="1"/>
    <col min="6" max="10" width="7.7109375" style="102" customWidth="1"/>
    <col min="11" max="11" width="25.7109375" style="102" customWidth="1"/>
    <col min="12" max="256" width="9.140625" style="101"/>
    <col min="257" max="257" width="25.7109375" style="101" customWidth="1"/>
    <col min="258" max="258" width="8.42578125" style="101" customWidth="1"/>
    <col min="259" max="260" width="7.7109375" style="101" customWidth="1"/>
    <col min="261" max="261" width="8.5703125" style="101" customWidth="1"/>
    <col min="262" max="266" width="7.7109375" style="101" customWidth="1"/>
    <col min="267" max="267" width="25.7109375" style="101" customWidth="1"/>
    <col min="268" max="512" width="9.140625" style="101"/>
    <col min="513" max="513" width="25.7109375" style="101" customWidth="1"/>
    <col min="514" max="514" width="8.42578125" style="101" customWidth="1"/>
    <col min="515" max="516" width="7.7109375" style="101" customWidth="1"/>
    <col min="517" max="517" width="8.5703125" style="101" customWidth="1"/>
    <col min="518" max="522" width="7.7109375" style="101" customWidth="1"/>
    <col min="523" max="523" width="25.7109375" style="101" customWidth="1"/>
    <col min="524" max="768" width="9.140625" style="101"/>
    <col min="769" max="769" width="25.7109375" style="101" customWidth="1"/>
    <col min="770" max="770" width="8.42578125" style="101" customWidth="1"/>
    <col min="771" max="772" width="7.7109375" style="101" customWidth="1"/>
    <col min="773" max="773" width="8.5703125" style="101" customWidth="1"/>
    <col min="774" max="778" width="7.7109375" style="101" customWidth="1"/>
    <col min="779" max="779" width="25.7109375" style="101" customWidth="1"/>
    <col min="780" max="1024" width="9.140625" style="101"/>
    <col min="1025" max="1025" width="25.7109375" style="101" customWidth="1"/>
    <col min="1026" max="1026" width="8.42578125" style="101" customWidth="1"/>
    <col min="1027" max="1028" width="7.7109375" style="101" customWidth="1"/>
    <col min="1029" max="1029" width="8.5703125" style="101" customWidth="1"/>
    <col min="1030" max="1034" width="7.7109375" style="101" customWidth="1"/>
    <col min="1035" max="1035" width="25.7109375" style="101" customWidth="1"/>
    <col min="1036" max="1280" width="9.140625" style="101"/>
    <col min="1281" max="1281" width="25.7109375" style="101" customWidth="1"/>
    <col min="1282" max="1282" width="8.42578125" style="101" customWidth="1"/>
    <col min="1283" max="1284" width="7.7109375" style="101" customWidth="1"/>
    <col min="1285" max="1285" width="8.5703125" style="101" customWidth="1"/>
    <col min="1286" max="1290" width="7.7109375" style="101" customWidth="1"/>
    <col min="1291" max="1291" width="25.7109375" style="101" customWidth="1"/>
    <col min="1292" max="1536" width="9.140625" style="101"/>
    <col min="1537" max="1537" width="25.7109375" style="101" customWidth="1"/>
    <col min="1538" max="1538" width="8.42578125" style="101" customWidth="1"/>
    <col min="1539" max="1540" width="7.7109375" style="101" customWidth="1"/>
    <col min="1541" max="1541" width="8.5703125" style="101" customWidth="1"/>
    <col min="1542" max="1546" width="7.7109375" style="101" customWidth="1"/>
    <col min="1547" max="1547" width="25.7109375" style="101" customWidth="1"/>
    <col min="1548" max="1792" width="9.140625" style="101"/>
    <col min="1793" max="1793" width="25.7109375" style="101" customWidth="1"/>
    <col min="1794" max="1794" width="8.42578125" style="101" customWidth="1"/>
    <col min="1795" max="1796" width="7.7109375" style="101" customWidth="1"/>
    <col min="1797" max="1797" width="8.5703125" style="101" customWidth="1"/>
    <col min="1798" max="1802" width="7.7109375" style="101" customWidth="1"/>
    <col min="1803" max="1803" width="25.7109375" style="101" customWidth="1"/>
    <col min="1804" max="2048" width="9.140625" style="101"/>
    <col min="2049" max="2049" width="25.7109375" style="101" customWidth="1"/>
    <col min="2050" max="2050" width="8.42578125" style="101" customWidth="1"/>
    <col min="2051" max="2052" width="7.7109375" style="101" customWidth="1"/>
    <col min="2053" max="2053" width="8.5703125" style="101" customWidth="1"/>
    <col min="2054" max="2058" width="7.7109375" style="101" customWidth="1"/>
    <col min="2059" max="2059" width="25.7109375" style="101" customWidth="1"/>
    <col min="2060" max="2304" width="9.140625" style="101"/>
    <col min="2305" max="2305" width="25.7109375" style="101" customWidth="1"/>
    <col min="2306" max="2306" width="8.42578125" style="101" customWidth="1"/>
    <col min="2307" max="2308" width="7.7109375" style="101" customWidth="1"/>
    <col min="2309" max="2309" width="8.5703125" style="101" customWidth="1"/>
    <col min="2310" max="2314" width="7.7109375" style="101" customWidth="1"/>
    <col min="2315" max="2315" width="25.7109375" style="101" customWidth="1"/>
    <col min="2316" max="2560" width="9.140625" style="101"/>
    <col min="2561" max="2561" width="25.7109375" style="101" customWidth="1"/>
    <col min="2562" max="2562" width="8.42578125" style="101" customWidth="1"/>
    <col min="2563" max="2564" width="7.7109375" style="101" customWidth="1"/>
    <col min="2565" max="2565" width="8.5703125" style="101" customWidth="1"/>
    <col min="2566" max="2570" width="7.7109375" style="101" customWidth="1"/>
    <col min="2571" max="2571" width="25.7109375" style="101" customWidth="1"/>
    <col min="2572" max="2816" width="9.140625" style="101"/>
    <col min="2817" max="2817" width="25.7109375" style="101" customWidth="1"/>
    <col min="2818" max="2818" width="8.42578125" style="101" customWidth="1"/>
    <col min="2819" max="2820" width="7.7109375" style="101" customWidth="1"/>
    <col min="2821" max="2821" width="8.5703125" style="101" customWidth="1"/>
    <col min="2822" max="2826" width="7.7109375" style="101" customWidth="1"/>
    <col min="2827" max="2827" width="25.7109375" style="101" customWidth="1"/>
    <col min="2828" max="3072" width="9.140625" style="101"/>
    <col min="3073" max="3073" width="25.7109375" style="101" customWidth="1"/>
    <col min="3074" max="3074" width="8.42578125" style="101" customWidth="1"/>
    <col min="3075" max="3076" width="7.7109375" style="101" customWidth="1"/>
    <col min="3077" max="3077" width="8.5703125" style="101" customWidth="1"/>
    <col min="3078" max="3082" width="7.7109375" style="101" customWidth="1"/>
    <col min="3083" max="3083" width="25.7109375" style="101" customWidth="1"/>
    <col min="3084" max="3328" width="9.140625" style="101"/>
    <col min="3329" max="3329" width="25.7109375" style="101" customWidth="1"/>
    <col min="3330" max="3330" width="8.42578125" style="101" customWidth="1"/>
    <col min="3331" max="3332" width="7.7109375" style="101" customWidth="1"/>
    <col min="3333" max="3333" width="8.5703125" style="101" customWidth="1"/>
    <col min="3334" max="3338" width="7.7109375" style="101" customWidth="1"/>
    <col min="3339" max="3339" width="25.7109375" style="101" customWidth="1"/>
    <col min="3340" max="3584" width="9.140625" style="101"/>
    <col min="3585" max="3585" width="25.7109375" style="101" customWidth="1"/>
    <col min="3586" max="3586" width="8.42578125" style="101" customWidth="1"/>
    <col min="3587" max="3588" width="7.7109375" style="101" customWidth="1"/>
    <col min="3589" max="3589" width="8.5703125" style="101" customWidth="1"/>
    <col min="3590" max="3594" width="7.7109375" style="101" customWidth="1"/>
    <col min="3595" max="3595" width="25.7109375" style="101" customWidth="1"/>
    <col min="3596" max="3840" width="9.140625" style="101"/>
    <col min="3841" max="3841" width="25.7109375" style="101" customWidth="1"/>
    <col min="3842" max="3842" width="8.42578125" style="101" customWidth="1"/>
    <col min="3843" max="3844" width="7.7109375" style="101" customWidth="1"/>
    <col min="3845" max="3845" width="8.5703125" style="101" customWidth="1"/>
    <col min="3846" max="3850" width="7.7109375" style="101" customWidth="1"/>
    <col min="3851" max="3851" width="25.7109375" style="101" customWidth="1"/>
    <col min="3852" max="4096" width="9.140625" style="101"/>
    <col min="4097" max="4097" width="25.7109375" style="101" customWidth="1"/>
    <col min="4098" max="4098" width="8.42578125" style="101" customWidth="1"/>
    <col min="4099" max="4100" width="7.7109375" style="101" customWidth="1"/>
    <col min="4101" max="4101" width="8.5703125" style="101" customWidth="1"/>
    <col min="4102" max="4106" width="7.7109375" style="101" customWidth="1"/>
    <col min="4107" max="4107" width="25.7109375" style="101" customWidth="1"/>
    <col min="4108" max="4352" width="9.140625" style="101"/>
    <col min="4353" max="4353" width="25.7109375" style="101" customWidth="1"/>
    <col min="4354" max="4354" width="8.42578125" style="101" customWidth="1"/>
    <col min="4355" max="4356" width="7.7109375" style="101" customWidth="1"/>
    <col min="4357" max="4357" width="8.5703125" style="101" customWidth="1"/>
    <col min="4358" max="4362" width="7.7109375" style="101" customWidth="1"/>
    <col min="4363" max="4363" width="25.7109375" style="101" customWidth="1"/>
    <col min="4364" max="4608" width="9.140625" style="101"/>
    <col min="4609" max="4609" width="25.7109375" style="101" customWidth="1"/>
    <col min="4610" max="4610" width="8.42578125" style="101" customWidth="1"/>
    <col min="4611" max="4612" width="7.7109375" style="101" customWidth="1"/>
    <col min="4613" max="4613" width="8.5703125" style="101" customWidth="1"/>
    <col min="4614" max="4618" width="7.7109375" style="101" customWidth="1"/>
    <col min="4619" max="4619" width="25.7109375" style="101" customWidth="1"/>
    <col min="4620" max="4864" width="9.140625" style="101"/>
    <col min="4865" max="4865" width="25.7109375" style="101" customWidth="1"/>
    <col min="4866" max="4866" width="8.42578125" style="101" customWidth="1"/>
    <col min="4867" max="4868" width="7.7109375" style="101" customWidth="1"/>
    <col min="4869" max="4869" width="8.5703125" style="101" customWidth="1"/>
    <col min="4870" max="4874" width="7.7109375" style="101" customWidth="1"/>
    <col min="4875" max="4875" width="25.7109375" style="101" customWidth="1"/>
    <col min="4876" max="5120" width="9.140625" style="101"/>
    <col min="5121" max="5121" width="25.7109375" style="101" customWidth="1"/>
    <col min="5122" max="5122" width="8.42578125" style="101" customWidth="1"/>
    <col min="5123" max="5124" width="7.7109375" style="101" customWidth="1"/>
    <col min="5125" max="5125" width="8.5703125" style="101" customWidth="1"/>
    <col min="5126" max="5130" width="7.7109375" style="101" customWidth="1"/>
    <col min="5131" max="5131" width="25.7109375" style="101" customWidth="1"/>
    <col min="5132" max="5376" width="9.140625" style="101"/>
    <col min="5377" max="5377" width="25.7109375" style="101" customWidth="1"/>
    <col min="5378" max="5378" width="8.42578125" style="101" customWidth="1"/>
    <col min="5379" max="5380" width="7.7109375" style="101" customWidth="1"/>
    <col min="5381" max="5381" width="8.5703125" style="101" customWidth="1"/>
    <col min="5382" max="5386" width="7.7109375" style="101" customWidth="1"/>
    <col min="5387" max="5387" width="25.7109375" style="101" customWidth="1"/>
    <col min="5388" max="5632" width="9.140625" style="101"/>
    <col min="5633" max="5633" width="25.7109375" style="101" customWidth="1"/>
    <col min="5634" max="5634" width="8.42578125" style="101" customWidth="1"/>
    <col min="5635" max="5636" width="7.7109375" style="101" customWidth="1"/>
    <col min="5637" max="5637" width="8.5703125" style="101" customWidth="1"/>
    <col min="5638" max="5642" width="7.7109375" style="101" customWidth="1"/>
    <col min="5643" max="5643" width="25.7109375" style="101" customWidth="1"/>
    <col min="5644" max="5888" width="9.140625" style="101"/>
    <col min="5889" max="5889" width="25.7109375" style="101" customWidth="1"/>
    <col min="5890" max="5890" width="8.42578125" style="101" customWidth="1"/>
    <col min="5891" max="5892" width="7.7109375" style="101" customWidth="1"/>
    <col min="5893" max="5893" width="8.5703125" style="101" customWidth="1"/>
    <col min="5894" max="5898" width="7.7109375" style="101" customWidth="1"/>
    <col min="5899" max="5899" width="25.7109375" style="101" customWidth="1"/>
    <col min="5900" max="6144" width="9.140625" style="101"/>
    <col min="6145" max="6145" width="25.7109375" style="101" customWidth="1"/>
    <col min="6146" max="6146" width="8.42578125" style="101" customWidth="1"/>
    <col min="6147" max="6148" width="7.7109375" style="101" customWidth="1"/>
    <col min="6149" max="6149" width="8.5703125" style="101" customWidth="1"/>
    <col min="6150" max="6154" width="7.7109375" style="101" customWidth="1"/>
    <col min="6155" max="6155" width="25.7109375" style="101" customWidth="1"/>
    <col min="6156" max="6400" width="9.140625" style="101"/>
    <col min="6401" max="6401" width="25.7109375" style="101" customWidth="1"/>
    <col min="6402" max="6402" width="8.42578125" style="101" customWidth="1"/>
    <col min="6403" max="6404" width="7.7109375" style="101" customWidth="1"/>
    <col min="6405" max="6405" width="8.5703125" style="101" customWidth="1"/>
    <col min="6406" max="6410" width="7.7109375" style="101" customWidth="1"/>
    <col min="6411" max="6411" width="25.7109375" style="101" customWidth="1"/>
    <col min="6412" max="6656" width="9.140625" style="101"/>
    <col min="6657" max="6657" width="25.7109375" style="101" customWidth="1"/>
    <col min="6658" max="6658" width="8.42578125" style="101" customWidth="1"/>
    <col min="6659" max="6660" width="7.7109375" style="101" customWidth="1"/>
    <col min="6661" max="6661" width="8.5703125" style="101" customWidth="1"/>
    <col min="6662" max="6666" width="7.7109375" style="101" customWidth="1"/>
    <col min="6667" max="6667" width="25.7109375" style="101" customWidth="1"/>
    <col min="6668" max="6912" width="9.140625" style="101"/>
    <col min="6913" max="6913" width="25.7109375" style="101" customWidth="1"/>
    <col min="6914" max="6914" width="8.42578125" style="101" customWidth="1"/>
    <col min="6915" max="6916" width="7.7109375" style="101" customWidth="1"/>
    <col min="6917" max="6917" width="8.5703125" style="101" customWidth="1"/>
    <col min="6918" max="6922" width="7.7109375" style="101" customWidth="1"/>
    <col min="6923" max="6923" width="25.7109375" style="101" customWidth="1"/>
    <col min="6924" max="7168" width="9.140625" style="101"/>
    <col min="7169" max="7169" width="25.7109375" style="101" customWidth="1"/>
    <col min="7170" max="7170" width="8.42578125" style="101" customWidth="1"/>
    <col min="7171" max="7172" width="7.7109375" style="101" customWidth="1"/>
    <col min="7173" max="7173" width="8.5703125" style="101" customWidth="1"/>
    <col min="7174" max="7178" width="7.7109375" style="101" customWidth="1"/>
    <col min="7179" max="7179" width="25.7109375" style="101" customWidth="1"/>
    <col min="7180" max="7424" width="9.140625" style="101"/>
    <col min="7425" max="7425" width="25.7109375" style="101" customWidth="1"/>
    <col min="7426" max="7426" width="8.42578125" style="101" customWidth="1"/>
    <col min="7427" max="7428" width="7.7109375" style="101" customWidth="1"/>
    <col min="7429" max="7429" width="8.5703125" style="101" customWidth="1"/>
    <col min="7430" max="7434" width="7.7109375" style="101" customWidth="1"/>
    <col min="7435" max="7435" width="25.7109375" style="101" customWidth="1"/>
    <col min="7436" max="7680" width="9.140625" style="101"/>
    <col min="7681" max="7681" width="25.7109375" style="101" customWidth="1"/>
    <col min="7682" max="7682" width="8.42578125" style="101" customWidth="1"/>
    <col min="7683" max="7684" width="7.7109375" style="101" customWidth="1"/>
    <col min="7685" max="7685" width="8.5703125" style="101" customWidth="1"/>
    <col min="7686" max="7690" width="7.7109375" style="101" customWidth="1"/>
    <col min="7691" max="7691" width="25.7109375" style="101" customWidth="1"/>
    <col min="7692" max="7936" width="9.140625" style="101"/>
    <col min="7937" max="7937" width="25.7109375" style="101" customWidth="1"/>
    <col min="7938" max="7938" width="8.42578125" style="101" customWidth="1"/>
    <col min="7939" max="7940" width="7.7109375" style="101" customWidth="1"/>
    <col min="7941" max="7941" width="8.5703125" style="101" customWidth="1"/>
    <col min="7942" max="7946" width="7.7109375" style="101" customWidth="1"/>
    <col min="7947" max="7947" width="25.7109375" style="101" customWidth="1"/>
    <col min="7948" max="8192" width="9.140625" style="101"/>
    <col min="8193" max="8193" width="25.7109375" style="101" customWidth="1"/>
    <col min="8194" max="8194" width="8.42578125" style="101" customWidth="1"/>
    <col min="8195" max="8196" width="7.7109375" style="101" customWidth="1"/>
    <col min="8197" max="8197" width="8.5703125" style="101" customWidth="1"/>
    <col min="8198" max="8202" width="7.7109375" style="101" customWidth="1"/>
    <col min="8203" max="8203" width="25.7109375" style="101" customWidth="1"/>
    <col min="8204" max="8448" width="9.140625" style="101"/>
    <col min="8449" max="8449" width="25.7109375" style="101" customWidth="1"/>
    <col min="8450" max="8450" width="8.42578125" style="101" customWidth="1"/>
    <col min="8451" max="8452" width="7.7109375" style="101" customWidth="1"/>
    <col min="8453" max="8453" width="8.5703125" style="101" customWidth="1"/>
    <col min="8454" max="8458" width="7.7109375" style="101" customWidth="1"/>
    <col min="8459" max="8459" width="25.7109375" style="101" customWidth="1"/>
    <col min="8460" max="8704" width="9.140625" style="101"/>
    <col min="8705" max="8705" width="25.7109375" style="101" customWidth="1"/>
    <col min="8706" max="8706" width="8.42578125" style="101" customWidth="1"/>
    <col min="8707" max="8708" width="7.7109375" style="101" customWidth="1"/>
    <col min="8709" max="8709" width="8.5703125" style="101" customWidth="1"/>
    <col min="8710" max="8714" width="7.7109375" style="101" customWidth="1"/>
    <col min="8715" max="8715" width="25.7109375" style="101" customWidth="1"/>
    <col min="8716" max="8960" width="9.140625" style="101"/>
    <col min="8961" max="8961" width="25.7109375" style="101" customWidth="1"/>
    <col min="8962" max="8962" width="8.42578125" style="101" customWidth="1"/>
    <col min="8963" max="8964" width="7.7109375" style="101" customWidth="1"/>
    <col min="8965" max="8965" width="8.5703125" style="101" customWidth="1"/>
    <col min="8966" max="8970" width="7.7109375" style="101" customWidth="1"/>
    <col min="8971" max="8971" width="25.7109375" style="101" customWidth="1"/>
    <col min="8972" max="9216" width="9.140625" style="101"/>
    <col min="9217" max="9217" width="25.7109375" style="101" customWidth="1"/>
    <col min="9218" max="9218" width="8.42578125" style="101" customWidth="1"/>
    <col min="9219" max="9220" width="7.7109375" style="101" customWidth="1"/>
    <col min="9221" max="9221" width="8.5703125" style="101" customWidth="1"/>
    <col min="9222" max="9226" width="7.7109375" style="101" customWidth="1"/>
    <col min="9227" max="9227" width="25.7109375" style="101" customWidth="1"/>
    <col min="9228" max="9472" width="9.140625" style="101"/>
    <col min="9473" max="9473" width="25.7109375" style="101" customWidth="1"/>
    <col min="9474" max="9474" width="8.42578125" style="101" customWidth="1"/>
    <col min="9475" max="9476" width="7.7109375" style="101" customWidth="1"/>
    <col min="9477" max="9477" width="8.5703125" style="101" customWidth="1"/>
    <col min="9478" max="9482" width="7.7109375" style="101" customWidth="1"/>
    <col min="9483" max="9483" width="25.7109375" style="101" customWidth="1"/>
    <col min="9484" max="9728" width="9.140625" style="101"/>
    <col min="9729" max="9729" width="25.7109375" style="101" customWidth="1"/>
    <col min="9730" max="9730" width="8.42578125" style="101" customWidth="1"/>
    <col min="9731" max="9732" width="7.7109375" style="101" customWidth="1"/>
    <col min="9733" max="9733" width="8.5703125" style="101" customWidth="1"/>
    <col min="9734" max="9738" width="7.7109375" style="101" customWidth="1"/>
    <col min="9739" max="9739" width="25.7109375" style="101" customWidth="1"/>
    <col min="9740" max="9984" width="9.140625" style="101"/>
    <col min="9985" max="9985" width="25.7109375" style="101" customWidth="1"/>
    <col min="9986" max="9986" width="8.42578125" style="101" customWidth="1"/>
    <col min="9987" max="9988" width="7.7109375" style="101" customWidth="1"/>
    <col min="9989" max="9989" width="8.5703125" style="101" customWidth="1"/>
    <col min="9990" max="9994" width="7.7109375" style="101" customWidth="1"/>
    <col min="9995" max="9995" width="25.7109375" style="101" customWidth="1"/>
    <col min="9996" max="10240" width="9.140625" style="101"/>
    <col min="10241" max="10241" width="25.7109375" style="101" customWidth="1"/>
    <col min="10242" max="10242" width="8.42578125" style="101" customWidth="1"/>
    <col min="10243" max="10244" width="7.7109375" style="101" customWidth="1"/>
    <col min="10245" max="10245" width="8.5703125" style="101" customWidth="1"/>
    <col min="10246" max="10250" width="7.7109375" style="101" customWidth="1"/>
    <col min="10251" max="10251" width="25.7109375" style="101" customWidth="1"/>
    <col min="10252" max="10496" width="9.140625" style="101"/>
    <col min="10497" max="10497" width="25.7109375" style="101" customWidth="1"/>
    <col min="10498" max="10498" width="8.42578125" style="101" customWidth="1"/>
    <col min="10499" max="10500" width="7.7109375" style="101" customWidth="1"/>
    <col min="10501" max="10501" width="8.5703125" style="101" customWidth="1"/>
    <col min="10502" max="10506" width="7.7109375" style="101" customWidth="1"/>
    <col min="10507" max="10507" width="25.7109375" style="101" customWidth="1"/>
    <col min="10508" max="10752" width="9.140625" style="101"/>
    <col min="10753" max="10753" width="25.7109375" style="101" customWidth="1"/>
    <col min="10754" max="10754" width="8.42578125" style="101" customWidth="1"/>
    <col min="10755" max="10756" width="7.7109375" style="101" customWidth="1"/>
    <col min="10757" max="10757" width="8.5703125" style="101" customWidth="1"/>
    <col min="10758" max="10762" width="7.7109375" style="101" customWidth="1"/>
    <col min="10763" max="10763" width="25.7109375" style="101" customWidth="1"/>
    <col min="10764" max="11008" width="9.140625" style="101"/>
    <col min="11009" max="11009" width="25.7109375" style="101" customWidth="1"/>
    <col min="11010" max="11010" width="8.42578125" style="101" customWidth="1"/>
    <col min="11011" max="11012" width="7.7109375" style="101" customWidth="1"/>
    <col min="11013" max="11013" width="8.5703125" style="101" customWidth="1"/>
    <col min="11014" max="11018" width="7.7109375" style="101" customWidth="1"/>
    <col min="11019" max="11019" width="25.7109375" style="101" customWidth="1"/>
    <col min="11020" max="11264" width="9.140625" style="101"/>
    <col min="11265" max="11265" width="25.7109375" style="101" customWidth="1"/>
    <col min="11266" max="11266" width="8.42578125" style="101" customWidth="1"/>
    <col min="11267" max="11268" width="7.7109375" style="101" customWidth="1"/>
    <col min="11269" max="11269" width="8.5703125" style="101" customWidth="1"/>
    <col min="11270" max="11274" width="7.7109375" style="101" customWidth="1"/>
    <col min="11275" max="11275" width="25.7109375" style="101" customWidth="1"/>
    <col min="11276" max="11520" width="9.140625" style="101"/>
    <col min="11521" max="11521" width="25.7109375" style="101" customWidth="1"/>
    <col min="11522" max="11522" width="8.42578125" style="101" customWidth="1"/>
    <col min="11523" max="11524" width="7.7109375" style="101" customWidth="1"/>
    <col min="11525" max="11525" width="8.5703125" style="101" customWidth="1"/>
    <col min="11526" max="11530" width="7.7109375" style="101" customWidth="1"/>
    <col min="11531" max="11531" width="25.7109375" style="101" customWidth="1"/>
    <col min="11532" max="11776" width="9.140625" style="101"/>
    <col min="11777" max="11777" width="25.7109375" style="101" customWidth="1"/>
    <col min="11778" max="11778" width="8.42578125" style="101" customWidth="1"/>
    <col min="11779" max="11780" width="7.7109375" style="101" customWidth="1"/>
    <col min="11781" max="11781" width="8.5703125" style="101" customWidth="1"/>
    <col min="11782" max="11786" width="7.7109375" style="101" customWidth="1"/>
    <col min="11787" max="11787" width="25.7109375" style="101" customWidth="1"/>
    <col min="11788" max="12032" width="9.140625" style="101"/>
    <col min="12033" max="12033" width="25.7109375" style="101" customWidth="1"/>
    <col min="12034" max="12034" width="8.42578125" style="101" customWidth="1"/>
    <col min="12035" max="12036" width="7.7109375" style="101" customWidth="1"/>
    <col min="12037" max="12037" width="8.5703125" style="101" customWidth="1"/>
    <col min="12038" max="12042" width="7.7109375" style="101" customWidth="1"/>
    <col min="12043" max="12043" width="25.7109375" style="101" customWidth="1"/>
    <col min="12044" max="12288" width="9.140625" style="101"/>
    <col min="12289" max="12289" width="25.7109375" style="101" customWidth="1"/>
    <col min="12290" max="12290" width="8.42578125" style="101" customWidth="1"/>
    <col min="12291" max="12292" width="7.7109375" style="101" customWidth="1"/>
    <col min="12293" max="12293" width="8.5703125" style="101" customWidth="1"/>
    <col min="12294" max="12298" width="7.7109375" style="101" customWidth="1"/>
    <col min="12299" max="12299" width="25.7109375" style="101" customWidth="1"/>
    <col min="12300" max="12544" width="9.140625" style="101"/>
    <col min="12545" max="12545" width="25.7109375" style="101" customWidth="1"/>
    <col min="12546" max="12546" width="8.42578125" style="101" customWidth="1"/>
    <col min="12547" max="12548" width="7.7109375" style="101" customWidth="1"/>
    <col min="12549" max="12549" width="8.5703125" style="101" customWidth="1"/>
    <col min="12550" max="12554" width="7.7109375" style="101" customWidth="1"/>
    <col min="12555" max="12555" width="25.7109375" style="101" customWidth="1"/>
    <col min="12556" max="12800" width="9.140625" style="101"/>
    <col min="12801" max="12801" width="25.7109375" style="101" customWidth="1"/>
    <col min="12802" max="12802" width="8.42578125" style="101" customWidth="1"/>
    <col min="12803" max="12804" width="7.7109375" style="101" customWidth="1"/>
    <col min="12805" max="12805" width="8.5703125" style="101" customWidth="1"/>
    <col min="12806" max="12810" width="7.7109375" style="101" customWidth="1"/>
    <col min="12811" max="12811" width="25.7109375" style="101" customWidth="1"/>
    <col min="12812" max="13056" width="9.140625" style="101"/>
    <col min="13057" max="13057" width="25.7109375" style="101" customWidth="1"/>
    <col min="13058" max="13058" width="8.42578125" style="101" customWidth="1"/>
    <col min="13059" max="13060" width="7.7109375" style="101" customWidth="1"/>
    <col min="13061" max="13061" width="8.5703125" style="101" customWidth="1"/>
    <col min="13062" max="13066" width="7.7109375" style="101" customWidth="1"/>
    <col min="13067" max="13067" width="25.7109375" style="101" customWidth="1"/>
    <col min="13068" max="13312" width="9.140625" style="101"/>
    <col min="13313" max="13313" width="25.7109375" style="101" customWidth="1"/>
    <col min="13314" max="13314" width="8.42578125" style="101" customWidth="1"/>
    <col min="13315" max="13316" width="7.7109375" style="101" customWidth="1"/>
    <col min="13317" max="13317" width="8.5703125" style="101" customWidth="1"/>
    <col min="13318" max="13322" width="7.7109375" style="101" customWidth="1"/>
    <col min="13323" max="13323" width="25.7109375" style="101" customWidth="1"/>
    <col min="13324" max="13568" width="9.140625" style="101"/>
    <col min="13569" max="13569" width="25.7109375" style="101" customWidth="1"/>
    <col min="13570" max="13570" width="8.42578125" style="101" customWidth="1"/>
    <col min="13571" max="13572" width="7.7109375" style="101" customWidth="1"/>
    <col min="13573" max="13573" width="8.5703125" style="101" customWidth="1"/>
    <col min="13574" max="13578" width="7.7109375" style="101" customWidth="1"/>
    <col min="13579" max="13579" width="25.7109375" style="101" customWidth="1"/>
    <col min="13580" max="13824" width="9.140625" style="101"/>
    <col min="13825" max="13825" width="25.7109375" style="101" customWidth="1"/>
    <col min="13826" max="13826" width="8.42578125" style="101" customWidth="1"/>
    <col min="13827" max="13828" width="7.7109375" style="101" customWidth="1"/>
    <col min="13829" max="13829" width="8.5703125" style="101" customWidth="1"/>
    <col min="13830" max="13834" width="7.7109375" style="101" customWidth="1"/>
    <col min="13835" max="13835" width="25.7109375" style="101" customWidth="1"/>
    <col min="13836" max="14080" width="9.140625" style="101"/>
    <col min="14081" max="14081" width="25.7109375" style="101" customWidth="1"/>
    <col min="14082" max="14082" width="8.42578125" style="101" customWidth="1"/>
    <col min="14083" max="14084" width="7.7109375" style="101" customWidth="1"/>
    <col min="14085" max="14085" width="8.5703125" style="101" customWidth="1"/>
    <col min="14086" max="14090" width="7.7109375" style="101" customWidth="1"/>
    <col min="14091" max="14091" width="25.7109375" style="101" customWidth="1"/>
    <col min="14092" max="14336" width="9.140625" style="101"/>
    <col min="14337" max="14337" width="25.7109375" style="101" customWidth="1"/>
    <col min="14338" max="14338" width="8.42578125" style="101" customWidth="1"/>
    <col min="14339" max="14340" width="7.7109375" style="101" customWidth="1"/>
    <col min="14341" max="14341" width="8.5703125" style="101" customWidth="1"/>
    <col min="14342" max="14346" width="7.7109375" style="101" customWidth="1"/>
    <col min="14347" max="14347" width="25.7109375" style="101" customWidth="1"/>
    <col min="14348" max="14592" width="9.140625" style="101"/>
    <col min="14593" max="14593" width="25.7109375" style="101" customWidth="1"/>
    <col min="14594" max="14594" width="8.42578125" style="101" customWidth="1"/>
    <col min="14595" max="14596" width="7.7109375" style="101" customWidth="1"/>
    <col min="14597" max="14597" width="8.5703125" style="101" customWidth="1"/>
    <col min="14598" max="14602" width="7.7109375" style="101" customWidth="1"/>
    <col min="14603" max="14603" width="25.7109375" style="101" customWidth="1"/>
    <col min="14604" max="14848" width="9.140625" style="101"/>
    <col min="14849" max="14849" width="25.7109375" style="101" customWidth="1"/>
    <col min="14850" max="14850" width="8.42578125" style="101" customWidth="1"/>
    <col min="14851" max="14852" width="7.7109375" style="101" customWidth="1"/>
    <col min="14853" max="14853" width="8.5703125" style="101" customWidth="1"/>
    <col min="14854" max="14858" width="7.7109375" style="101" customWidth="1"/>
    <col min="14859" max="14859" width="25.7109375" style="101" customWidth="1"/>
    <col min="14860" max="15104" width="9.140625" style="101"/>
    <col min="15105" max="15105" width="25.7109375" style="101" customWidth="1"/>
    <col min="15106" max="15106" width="8.42578125" style="101" customWidth="1"/>
    <col min="15107" max="15108" width="7.7109375" style="101" customWidth="1"/>
    <col min="15109" max="15109" width="8.5703125" style="101" customWidth="1"/>
    <col min="15110" max="15114" width="7.7109375" style="101" customWidth="1"/>
    <col min="15115" max="15115" width="25.7109375" style="101" customWidth="1"/>
    <col min="15116" max="15360" width="9.140625" style="101"/>
    <col min="15361" max="15361" width="25.7109375" style="101" customWidth="1"/>
    <col min="15362" max="15362" width="8.42578125" style="101" customWidth="1"/>
    <col min="15363" max="15364" width="7.7109375" style="101" customWidth="1"/>
    <col min="15365" max="15365" width="8.5703125" style="101" customWidth="1"/>
    <col min="15366" max="15370" width="7.7109375" style="101" customWidth="1"/>
    <col min="15371" max="15371" width="25.7109375" style="101" customWidth="1"/>
    <col min="15372" max="15616" width="9.140625" style="101"/>
    <col min="15617" max="15617" width="25.7109375" style="101" customWidth="1"/>
    <col min="15618" max="15618" width="8.42578125" style="101" customWidth="1"/>
    <col min="15619" max="15620" width="7.7109375" style="101" customWidth="1"/>
    <col min="15621" max="15621" width="8.5703125" style="101" customWidth="1"/>
    <col min="15622" max="15626" width="7.7109375" style="101" customWidth="1"/>
    <col min="15627" max="15627" width="25.7109375" style="101" customWidth="1"/>
    <col min="15628" max="15872" width="9.140625" style="101"/>
    <col min="15873" max="15873" width="25.7109375" style="101" customWidth="1"/>
    <col min="15874" max="15874" width="8.42578125" style="101" customWidth="1"/>
    <col min="15875" max="15876" width="7.7109375" style="101" customWidth="1"/>
    <col min="15877" max="15877" width="8.5703125" style="101" customWidth="1"/>
    <col min="15878" max="15882" width="7.7109375" style="101" customWidth="1"/>
    <col min="15883" max="15883" width="25.7109375" style="101" customWidth="1"/>
    <col min="15884" max="16128" width="9.140625" style="101"/>
    <col min="16129" max="16129" width="25.7109375" style="101" customWidth="1"/>
    <col min="16130" max="16130" width="8.42578125" style="101" customWidth="1"/>
    <col min="16131" max="16132" width="7.7109375" style="101" customWidth="1"/>
    <col min="16133" max="16133" width="8.5703125" style="101" customWidth="1"/>
    <col min="16134" max="16138" width="7.7109375" style="101" customWidth="1"/>
    <col min="16139" max="16139" width="25.7109375" style="101" customWidth="1"/>
    <col min="16140" max="16384" width="9.140625" style="101"/>
  </cols>
  <sheetData>
    <row r="1" spans="1:11" ht="20.25" x14ac:dyDescent="0.2">
      <c r="A1" s="1114" t="s">
        <v>994</v>
      </c>
      <c r="B1" s="1114"/>
      <c r="C1" s="1114"/>
      <c r="D1" s="1114"/>
      <c r="E1" s="1114"/>
      <c r="F1" s="1114"/>
      <c r="G1" s="1114"/>
      <c r="H1" s="1114"/>
      <c r="I1" s="1114"/>
      <c r="J1" s="1114"/>
      <c r="K1" s="1114"/>
    </row>
    <row r="2" spans="1:11" ht="15.75" x14ac:dyDescent="0.2">
      <c r="A2" s="1116" t="s">
        <v>953</v>
      </c>
      <c r="B2" s="1116"/>
      <c r="C2" s="1116"/>
      <c r="D2" s="1116"/>
      <c r="E2" s="1116"/>
      <c r="F2" s="1116"/>
      <c r="G2" s="1116"/>
      <c r="H2" s="1116"/>
      <c r="I2" s="1116"/>
      <c r="J2" s="1116"/>
      <c r="K2" s="1116"/>
    </row>
    <row r="3" spans="1:11" ht="15.75" x14ac:dyDescent="0.2">
      <c r="A3" s="1116">
        <v>2014</v>
      </c>
      <c r="B3" s="1116"/>
      <c r="C3" s="1116"/>
      <c r="D3" s="1116"/>
      <c r="E3" s="1116"/>
      <c r="F3" s="1116"/>
      <c r="G3" s="1116"/>
      <c r="H3" s="1116"/>
      <c r="I3" s="1116"/>
      <c r="J3" s="1116"/>
      <c r="K3" s="1116"/>
    </row>
    <row r="4" spans="1:11" ht="15.75" x14ac:dyDescent="0.2">
      <c r="A4" s="820" t="s">
        <v>282</v>
      </c>
      <c r="B4" s="817"/>
      <c r="C4" s="817"/>
      <c r="D4" s="817"/>
      <c r="E4" s="817"/>
      <c r="F4" s="817"/>
      <c r="G4" s="817"/>
      <c r="H4" s="817"/>
      <c r="I4" s="817"/>
      <c r="J4" s="817"/>
      <c r="K4" s="818" t="s">
        <v>283</v>
      </c>
    </row>
    <row r="5" spans="1:11" ht="30" customHeight="1" x14ac:dyDescent="0.2">
      <c r="A5" s="1225" t="s">
        <v>995</v>
      </c>
      <c r="B5" s="1213" t="s">
        <v>672</v>
      </c>
      <c r="C5" s="1214"/>
      <c r="D5" s="1220"/>
      <c r="E5" s="1187" t="s">
        <v>545</v>
      </c>
      <c r="F5" s="1187"/>
      <c r="G5" s="1187"/>
      <c r="H5" s="1187" t="s">
        <v>544</v>
      </c>
      <c r="I5" s="1187"/>
      <c r="J5" s="1188"/>
      <c r="K5" s="1227" t="s">
        <v>731</v>
      </c>
    </row>
    <row r="6" spans="1:11" ht="30" customHeight="1" x14ac:dyDescent="0.2">
      <c r="A6" s="1226"/>
      <c r="B6" s="115" t="s">
        <v>667</v>
      </c>
      <c r="C6" s="115" t="s">
        <v>1399</v>
      </c>
      <c r="D6" s="115" t="s">
        <v>517</v>
      </c>
      <c r="E6" s="115" t="s">
        <v>667</v>
      </c>
      <c r="F6" s="115" t="s">
        <v>1399</v>
      </c>
      <c r="G6" s="115" t="s">
        <v>517</v>
      </c>
      <c r="H6" s="115" t="s">
        <v>667</v>
      </c>
      <c r="I6" s="115" t="s">
        <v>1399</v>
      </c>
      <c r="J6" s="115" t="s">
        <v>517</v>
      </c>
      <c r="K6" s="1228"/>
    </row>
    <row r="7" spans="1:11" ht="27.75" customHeight="1" thickBot="1" x14ac:dyDescent="0.25">
      <c r="A7" s="322" t="s">
        <v>733</v>
      </c>
      <c r="B7" s="554">
        <f>D7+C7</f>
        <v>347</v>
      </c>
      <c r="C7" s="554">
        <f>I7+F7</f>
        <v>171</v>
      </c>
      <c r="D7" s="554">
        <f>J7+G7</f>
        <v>176</v>
      </c>
      <c r="E7" s="554">
        <f>G7+F7</f>
        <v>248</v>
      </c>
      <c r="F7" s="519">
        <v>121</v>
      </c>
      <c r="G7" s="519">
        <v>127</v>
      </c>
      <c r="H7" s="554">
        <f>J7+I7</f>
        <v>99</v>
      </c>
      <c r="I7" s="519">
        <v>50</v>
      </c>
      <c r="J7" s="519">
        <v>49</v>
      </c>
      <c r="K7" s="347" t="s">
        <v>732</v>
      </c>
    </row>
    <row r="8" spans="1:11" ht="27.75" customHeight="1" thickBot="1" x14ac:dyDescent="0.25">
      <c r="A8" s="65" t="s">
        <v>98</v>
      </c>
      <c r="B8" s="682">
        <f t="shared" ref="B8:B15" si="0">D8+C8</f>
        <v>3855</v>
      </c>
      <c r="C8" s="682">
        <f t="shared" ref="C8:C15" si="1">I8+F8</f>
        <v>1844</v>
      </c>
      <c r="D8" s="682">
        <f t="shared" ref="D8:D14" si="2">J8+G8</f>
        <v>2011</v>
      </c>
      <c r="E8" s="682">
        <f t="shared" ref="E8:E14" si="3">G8+F8</f>
        <v>2687</v>
      </c>
      <c r="F8" s="510">
        <v>1284</v>
      </c>
      <c r="G8" s="510">
        <v>1403</v>
      </c>
      <c r="H8" s="682">
        <f t="shared" ref="H8:H14" si="4">J8+I8</f>
        <v>1168</v>
      </c>
      <c r="I8" s="510">
        <v>560</v>
      </c>
      <c r="J8" s="510">
        <v>608</v>
      </c>
      <c r="K8" s="129" t="s">
        <v>99</v>
      </c>
    </row>
    <row r="9" spans="1:11" ht="27.75" customHeight="1" thickBot="1" x14ac:dyDescent="0.25">
      <c r="A9" s="66" t="s">
        <v>100</v>
      </c>
      <c r="B9" s="554">
        <f t="shared" si="0"/>
        <v>8145</v>
      </c>
      <c r="C9" s="554">
        <f t="shared" si="1"/>
        <v>3992</v>
      </c>
      <c r="D9" s="554">
        <f t="shared" si="2"/>
        <v>4153</v>
      </c>
      <c r="E9" s="554">
        <f t="shared" si="3"/>
        <v>6149</v>
      </c>
      <c r="F9" s="512">
        <v>3042</v>
      </c>
      <c r="G9" s="512">
        <v>3107</v>
      </c>
      <c r="H9" s="554">
        <f t="shared" si="4"/>
        <v>1996</v>
      </c>
      <c r="I9" s="512">
        <v>950</v>
      </c>
      <c r="J9" s="512">
        <v>1046</v>
      </c>
      <c r="K9" s="130" t="s">
        <v>101</v>
      </c>
    </row>
    <row r="10" spans="1:11" ht="27.75" customHeight="1" thickBot="1" x14ac:dyDescent="0.25">
      <c r="A10" s="65" t="s">
        <v>102</v>
      </c>
      <c r="B10" s="682">
        <f t="shared" si="0"/>
        <v>7805</v>
      </c>
      <c r="C10" s="682">
        <f t="shared" si="1"/>
        <v>3820</v>
      </c>
      <c r="D10" s="682">
        <f t="shared" si="2"/>
        <v>3985</v>
      </c>
      <c r="E10" s="682">
        <f t="shared" si="3"/>
        <v>5998</v>
      </c>
      <c r="F10" s="510">
        <v>2922</v>
      </c>
      <c r="G10" s="510">
        <v>3076</v>
      </c>
      <c r="H10" s="682">
        <f t="shared" si="4"/>
        <v>1807</v>
      </c>
      <c r="I10" s="510">
        <v>898</v>
      </c>
      <c r="J10" s="510">
        <v>909</v>
      </c>
      <c r="K10" s="129" t="s">
        <v>103</v>
      </c>
    </row>
    <row r="11" spans="1:11" ht="27.75" customHeight="1" thickBot="1" x14ac:dyDescent="0.25">
      <c r="A11" s="66" t="s">
        <v>104</v>
      </c>
      <c r="B11" s="554">
        <f t="shared" si="0"/>
        <v>4153</v>
      </c>
      <c r="C11" s="554">
        <f t="shared" si="1"/>
        <v>2072</v>
      </c>
      <c r="D11" s="554">
        <f t="shared" si="2"/>
        <v>2081</v>
      </c>
      <c r="E11" s="554">
        <f t="shared" si="3"/>
        <v>3011</v>
      </c>
      <c r="F11" s="512">
        <v>1517</v>
      </c>
      <c r="G11" s="512">
        <v>1494</v>
      </c>
      <c r="H11" s="554">
        <f t="shared" si="4"/>
        <v>1142</v>
      </c>
      <c r="I11" s="512">
        <v>555</v>
      </c>
      <c r="J11" s="512">
        <v>587</v>
      </c>
      <c r="K11" s="130" t="s">
        <v>105</v>
      </c>
    </row>
    <row r="12" spans="1:11" ht="27.75" customHeight="1" thickBot="1" x14ac:dyDescent="0.25">
      <c r="A12" s="65" t="s">
        <v>106</v>
      </c>
      <c r="B12" s="682">
        <f t="shared" si="0"/>
        <v>1022</v>
      </c>
      <c r="C12" s="682">
        <f t="shared" si="1"/>
        <v>515</v>
      </c>
      <c r="D12" s="682">
        <f>G12+J12</f>
        <v>507</v>
      </c>
      <c r="E12" s="682">
        <f t="shared" si="3"/>
        <v>652</v>
      </c>
      <c r="F12" s="510">
        <v>320</v>
      </c>
      <c r="G12" s="510">
        <v>332</v>
      </c>
      <c r="H12" s="682">
        <f t="shared" si="4"/>
        <v>370</v>
      </c>
      <c r="I12" s="510">
        <v>195</v>
      </c>
      <c r="J12" s="510">
        <v>175</v>
      </c>
      <c r="K12" s="129" t="s">
        <v>107</v>
      </c>
    </row>
    <row r="13" spans="1:11" ht="27.75" customHeight="1" thickBot="1" x14ac:dyDescent="0.25">
      <c r="A13" s="66" t="s">
        <v>224</v>
      </c>
      <c r="B13" s="554">
        <f t="shared" si="0"/>
        <v>96</v>
      </c>
      <c r="C13" s="554">
        <f t="shared" si="1"/>
        <v>44</v>
      </c>
      <c r="D13" s="554">
        <f t="shared" si="2"/>
        <v>52</v>
      </c>
      <c r="E13" s="554">
        <f t="shared" si="3"/>
        <v>68</v>
      </c>
      <c r="F13" s="512">
        <v>33</v>
      </c>
      <c r="G13" s="512">
        <v>35</v>
      </c>
      <c r="H13" s="554">
        <f t="shared" si="4"/>
        <v>28</v>
      </c>
      <c r="I13" s="512">
        <v>11</v>
      </c>
      <c r="J13" s="512">
        <v>17</v>
      </c>
      <c r="K13" s="130" t="s">
        <v>278</v>
      </c>
    </row>
    <row r="14" spans="1:11" ht="27.75" customHeight="1" thickBot="1" x14ac:dyDescent="0.25">
      <c r="A14" s="65" t="s">
        <v>280</v>
      </c>
      <c r="B14" s="542">
        <f t="shared" si="0"/>
        <v>20</v>
      </c>
      <c r="C14" s="542">
        <f t="shared" si="1"/>
        <v>10</v>
      </c>
      <c r="D14" s="542">
        <f t="shared" si="2"/>
        <v>10</v>
      </c>
      <c r="E14" s="542">
        <f t="shared" si="3"/>
        <v>17</v>
      </c>
      <c r="F14" s="510">
        <v>10</v>
      </c>
      <c r="G14" s="510">
        <v>7</v>
      </c>
      <c r="H14" s="542">
        <f t="shared" si="4"/>
        <v>3</v>
      </c>
      <c r="I14" s="510">
        <v>0</v>
      </c>
      <c r="J14" s="510">
        <v>3</v>
      </c>
      <c r="K14" s="129" t="s">
        <v>280</v>
      </c>
    </row>
    <row r="15" spans="1:11" ht="27.75" customHeight="1" x14ac:dyDescent="0.2">
      <c r="A15" s="388" t="s">
        <v>281</v>
      </c>
      <c r="B15" s="559">
        <f t="shared" si="0"/>
        <v>0</v>
      </c>
      <c r="C15" s="559">
        <f t="shared" si="1"/>
        <v>0</v>
      </c>
      <c r="D15" s="559">
        <v>0</v>
      </c>
      <c r="E15" s="559">
        <v>0</v>
      </c>
      <c r="F15" s="521">
        <v>0</v>
      </c>
      <c r="G15" s="521">
        <v>0</v>
      </c>
      <c r="H15" s="559">
        <v>0</v>
      </c>
      <c r="I15" s="521">
        <v>0</v>
      </c>
      <c r="J15" s="521">
        <v>0</v>
      </c>
      <c r="K15" s="131" t="s">
        <v>109</v>
      </c>
    </row>
    <row r="16" spans="1:11" ht="27.75" customHeight="1" x14ac:dyDescent="0.2">
      <c r="A16" s="431" t="s">
        <v>66</v>
      </c>
      <c r="B16" s="560">
        <f t="shared" ref="B16:I16" si="5">SUM(B7:B15)</f>
        <v>25443</v>
      </c>
      <c r="C16" s="560">
        <f t="shared" si="5"/>
        <v>12468</v>
      </c>
      <c r="D16" s="560">
        <f t="shared" si="5"/>
        <v>12975</v>
      </c>
      <c r="E16" s="560">
        <f t="shared" si="5"/>
        <v>18830</v>
      </c>
      <c r="F16" s="560">
        <f>SUM(F7:F15)</f>
        <v>9249</v>
      </c>
      <c r="G16" s="560">
        <f t="shared" si="5"/>
        <v>9581</v>
      </c>
      <c r="H16" s="560">
        <f t="shared" si="5"/>
        <v>6613</v>
      </c>
      <c r="I16" s="560">
        <f t="shared" si="5"/>
        <v>3219</v>
      </c>
      <c r="J16" s="560">
        <f>SUM(J7:J15)</f>
        <v>3394</v>
      </c>
      <c r="K16" s="132" t="s">
        <v>67</v>
      </c>
    </row>
    <row r="17" spans="1:11" ht="24.95" customHeight="1" x14ac:dyDescent="0.2">
      <c r="A17" s="316"/>
      <c r="B17" s="317"/>
      <c r="C17" s="317"/>
      <c r="D17" s="317"/>
      <c r="E17" s="317"/>
      <c r="F17" s="317"/>
      <c r="G17" s="317"/>
      <c r="H17" s="317"/>
      <c r="I17" s="317"/>
      <c r="J17" s="317"/>
      <c r="K17" s="318"/>
    </row>
    <row r="18" spans="1:11" ht="41.25" customHeight="1" x14ac:dyDescent="0.2">
      <c r="A18" s="315"/>
      <c r="B18" s="314" t="s">
        <v>698</v>
      </c>
      <c r="C18" s="314" t="s">
        <v>699</v>
      </c>
      <c r="D18" s="315"/>
    </row>
    <row r="19" spans="1:11" ht="21" customHeight="1" x14ac:dyDescent="0.2">
      <c r="A19" s="314" t="s">
        <v>730</v>
      </c>
      <c r="B19" s="315">
        <f>H7</f>
        <v>99</v>
      </c>
      <c r="C19" s="315">
        <f>E7</f>
        <v>248</v>
      </c>
      <c r="D19" s="315"/>
    </row>
    <row r="20" spans="1:11" x14ac:dyDescent="0.2">
      <c r="A20" s="314" t="s">
        <v>98</v>
      </c>
      <c r="B20" s="315">
        <f t="shared" ref="B20:B27" si="6">H8</f>
        <v>1168</v>
      </c>
      <c r="C20" s="315">
        <f t="shared" ref="C20:C27" si="7">E8</f>
        <v>2687</v>
      </c>
      <c r="D20" s="315"/>
    </row>
    <row r="21" spans="1:11" x14ac:dyDescent="0.2">
      <c r="A21" s="314" t="s">
        <v>100</v>
      </c>
      <c r="B21" s="315">
        <f t="shared" si="6"/>
        <v>1996</v>
      </c>
      <c r="C21" s="315">
        <f t="shared" si="7"/>
        <v>6149</v>
      </c>
      <c r="D21" s="315"/>
    </row>
    <row r="22" spans="1:11" x14ac:dyDescent="0.2">
      <c r="A22" s="314" t="s">
        <v>102</v>
      </c>
      <c r="B22" s="315">
        <f t="shared" si="6"/>
        <v>1807</v>
      </c>
      <c r="C22" s="315">
        <f t="shared" si="7"/>
        <v>5998</v>
      </c>
      <c r="D22" s="315"/>
    </row>
    <row r="23" spans="1:11" x14ac:dyDescent="0.2">
      <c r="A23" s="314" t="s">
        <v>104</v>
      </c>
      <c r="B23" s="315">
        <f t="shared" si="6"/>
        <v>1142</v>
      </c>
      <c r="C23" s="315">
        <f t="shared" si="7"/>
        <v>3011</v>
      </c>
      <c r="D23" s="315"/>
    </row>
    <row r="24" spans="1:11" x14ac:dyDescent="0.2">
      <c r="A24" s="314" t="s">
        <v>106</v>
      </c>
      <c r="B24" s="315">
        <f t="shared" si="6"/>
        <v>370</v>
      </c>
      <c r="C24" s="315">
        <f t="shared" si="7"/>
        <v>652</v>
      </c>
      <c r="D24" s="315"/>
    </row>
    <row r="25" spans="1:11" x14ac:dyDescent="0.2">
      <c r="A25" s="314" t="s">
        <v>224</v>
      </c>
      <c r="B25" s="315">
        <f t="shared" si="6"/>
        <v>28</v>
      </c>
      <c r="C25" s="315">
        <f t="shared" si="7"/>
        <v>68</v>
      </c>
      <c r="D25" s="315"/>
    </row>
    <row r="26" spans="1:11" x14ac:dyDescent="0.2">
      <c r="A26" s="314" t="s">
        <v>280</v>
      </c>
      <c r="B26" s="315">
        <f t="shared" si="6"/>
        <v>3</v>
      </c>
      <c r="C26" s="315">
        <f t="shared" si="7"/>
        <v>17</v>
      </c>
      <c r="D26" s="315"/>
    </row>
    <row r="27" spans="1:11" ht="28.5" x14ac:dyDescent="0.2">
      <c r="A27" s="314" t="s">
        <v>289</v>
      </c>
      <c r="B27" s="315">
        <f t="shared" si="6"/>
        <v>0</v>
      </c>
      <c r="C27" s="315">
        <f t="shared" si="7"/>
        <v>0</v>
      </c>
      <c r="D27" s="315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17"/>
  <sheetViews>
    <sheetView view="pageBreakPreview" zoomScaleNormal="100" workbookViewId="0">
      <selection activeCell="E12" sqref="E12"/>
    </sheetView>
  </sheetViews>
  <sheetFormatPr defaultRowHeight="15" x14ac:dyDescent="0.25"/>
  <cols>
    <col min="1" max="1" width="16.7109375" style="103" customWidth="1"/>
    <col min="2" max="12" width="8.7109375" style="103" customWidth="1"/>
    <col min="13" max="13" width="16.7109375" style="103" customWidth="1"/>
    <col min="14" max="256" width="9.140625" style="40"/>
    <col min="257" max="257" width="16.7109375" style="40" customWidth="1"/>
    <col min="258" max="268" width="8.7109375" style="40" customWidth="1"/>
    <col min="269" max="269" width="16.7109375" style="40" customWidth="1"/>
    <col min="270" max="512" width="9.140625" style="40"/>
    <col min="513" max="513" width="16.7109375" style="40" customWidth="1"/>
    <col min="514" max="524" width="8.7109375" style="40" customWidth="1"/>
    <col min="525" max="525" width="16.7109375" style="40" customWidth="1"/>
    <col min="526" max="768" width="9.140625" style="40"/>
    <col min="769" max="769" width="16.7109375" style="40" customWidth="1"/>
    <col min="770" max="780" width="8.7109375" style="40" customWidth="1"/>
    <col min="781" max="781" width="16.7109375" style="40" customWidth="1"/>
    <col min="782" max="1024" width="9.140625" style="40"/>
    <col min="1025" max="1025" width="16.7109375" style="40" customWidth="1"/>
    <col min="1026" max="1036" width="8.7109375" style="40" customWidth="1"/>
    <col min="1037" max="1037" width="16.7109375" style="40" customWidth="1"/>
    <col min="1038" max="1280" width="9.140625" style="40"/>
    <col min="1281" max="1281" width="16.7109375" style="40" customWidth="1"/>
    <col min="1282" max="1292" width="8.7109375" style="40" customWidth="1"/>
    <col min="1293" max="1293" width="16.7109375" style="40" customWidth="1"/>
    <col min="1294" max="1536" width="9.140625" style="40"/>
    <col min="1537" max="1537" width="16.7109375" style="40" customWidth="1"/>
    <col min="1538" max="1548" width="8.7109375" style="40" customWidth="1"/>
    <col min="1549" max="1549" width="16.7109375" style="40" customWidth="1"/>
    <col min="1550" max="1792" width="9.140625" style="40"/>
    <col min="1793" max="1793" width="16.7109375" style="40" customWidth="1"/>
    <col min="1794" max="1804" width="8.7109375" style="40" customWidth="1"/>
    <col min="1805" max="1805" width="16.7109375" style="40" customWidth="1"/>
    <col min="1806" max="2048" width="9.140625" style="40"/>
    <col min="2049" max="2049" width="16.7109375" style="40" customWidth="1"/>
    <col min="2050" max="2060" width="8.7109375" style="40" customWidth="1"/>
    <col min="2061" max="2061" width="16.7109375" style="40" customWidth="1"/>
    <col min="2062" max="2304" width="9.140625" style="40"/>
    <col min="2305" max="2305" width="16.7109375" style="40" customWidth="1"/>
    <col min="2306" max="2316" width="8.7109375" style="40" customWidth="1"/>
    <col min="2317" max="2317" width="16.7109375" style="40" customWidth="1"/>
    <col min="2318" max="2560" width="9.140625" style="40"/>
    <col min="2561" max="2561" width="16.7109375" style="40" customWidth="1"/>
    <col min="2562" max="2572" width="8.7109375" style="40" customWidth="1"/>
    <col min="2573" max="2573" width="16.7109375" style="40" customWidth="1"/>
    <col min="2574" max="2816" width="9.140625" style="40"/>
    <col min="2817" max="2817" width="16.7109375" style="40" customWidth="1"/>
    <col min="2818" max="2828" width="8.7109375" style="40" customWidth="1"/>
    <col min="2829" max="2829" width="16.7109375" style="40" customWidth="1"/>
    <col min="2830" max="3072" width="9.140625" style="40"/>
    <col min="3073" max="3073" width="16.7109375" style="40" customWidth="1"/>
    <col min="3074" max="3084" width="8.7109375" style="40" customWidth="1"/>
    <col min="3085" max="3085" width="16.7109375" style="40" customWidth="1"/>
    <col min="3086" max="3328" width="9.140625" style="40"/>
    <col min="3329" max="3329" width="16.7109375" style="40" customWidth="1"/>
    <col min="3330" max="3340" width="8.7109375" style="40" customWidth="1"/>
    <col min="3341" max="3341" width="16.7109375" style="40" customWidth="1"/>
    <col min="3342" max="3584" width="9.140625" style="40"/>
    <col min="3585" max="3585" width="16.7109375" style="40" customWidth="1"/>
    <col min="3586" max="3596" width="8.7109375" style="40" customWidth="1"/>
    <col min="3597" max="3597" width="16.7109375" style="40" customWidth="1"/>
    <col min="3598" max="3840" width="9.140625" style="40"/>
    <col min="3841" max="3841" width="16.7109375" style="40" customWidth="1"/>
    <col min="3842" max="3852" width="8.7109375" style="40" customWidth="1"/>
    <col min="3853" max="3853" width="16.7109375" style="40" customWidth="1"/>
    <col min="3854" max="4096" width="9.140625" style="40"/>
    <col min="4097" max="4097" width="16.7109375" style="40" customWidth="1"/>
    <col min="4098" max="4108" width="8.7109375" style="40" customWidth="1"/>
    <col min="4109" max="4109" width="16.7109375" style="40" customWidth="1"/>
    <col min="4110" max="4352" width="9.140625" style="40"/>
    <col min="4353" max="4353" width="16.7109375" style="40" customWidth="1"/>
    <col min="4354" max="4364" width="8.7109375" style="40" customWidth="1"/>
    <col min="4365" max="4365" width="16.7109375" style="40" customWidth="1"/>
    <col min="4366" max="4608" width="9.140625" style="40"/>
    <col min="4609" max="4609" width="16.7109375" style="40" customWidth="1"/>
    <col min="4610" max="4620" width="8.7109375" style="40" customWidth="1"/>
    <col min="4621" max="4621" width="16.7109375" style="40" customWidth="1"/>
    <col min="4622" max="4864" width="9.140625" style="40"/>
    <col min="4865" max="4865" width="16.7109375" style="40" customWidth="1"/>
    <col min="4866" max="4876" width="8.7109375" style="40" customWidth="1"/>
    <col min="4877" max="4877" width="16.7109375" style="40" customWidth="1"/>
    <col min="4878" max="5120" width="9.140625" style="40"/>
    <col min="5121" max="5121" width="16.7109375" style="40" customWidth="1"/>
    <col min="5122" max="5132" width="8.7109375" style="40" customWidth="1"/>
    <col min="5133" max="5133" width="16.7109375" style="40" customWidth="1"/>
    <col min="5134" max="5376" width="9.140625" style="40"/>
    <col min="5377" max="5377" width="16.7109375" style="40" customWidth="1"/>
    <col min="5378" max="5388" width="8.7109375" style="40" customWidth="1"/>
    <col min="5389" max="5389" width="16.7109375" style="40" customWidth="1"/>
    <col min="5390" max="5632" width="9.140625" style="40"/>
    <col min="5633" max="5633" width="16.7109375" style="40" customWidth="1"/>
    <col min="5634" max="5644" width="8.7109375" style="40" customWidth="1"/>
    <col min="5645" max="5645" width="16.7109375" style="40" customWidth="1"/>
    <col min="5646" max="5888" width="9.140625" style="40"/>
    <col min="5889" max="5889" width="16.7109375" style="40" customWidth="1"/>
    <col min="5890" max="5900" width="8.7109375" style="40" customWidth="1"/>
    <col min="5901" max="5901" width="16.7109375" style="40" customWidth="1"/>
    <col min="5902" max="6144" width="9.140625" style="40"/>
    <col min="6145" max="6145" width="16.7109375" style="40" customWidth="1"/>
    <col min="6146" max="6156" width="8.7109375" style="40" customWidth="1"/>
    <col min="6157" max="6157" width="16.7109375" style="40" customWidth="1"/>
    <col min="6158" max="6400" width="9.140625" style="40"/>
    <col min="6401" max="6401" width="16.7109375" style="40" customWidth="1"/>
    <col min="6402" max="6412" width="8.7109375" style="40" customWidth="1"/>
    <col min="6413" max="6413" width="16.7109375" style="40" customWidth="1"/>
    <col min="6414" max="6656" width="9.140625" style="40"/>
    <col min="6657" max="6657" width="16.7109375" style="40" customWidth="1"/>
    <col min="6658" max="6668" width="8.7109375" style="40" customWidth="1"/>
    <col min="6669" max="6669" width="16.7109375" style="40" customWidth="1"/>
    <col min="6670" max="6912" width="9.140625" style="40"/>
    <col min="6913" max="6913" width="16.7109375" style="40" customWidth="1"/>
    <col min="6914" max="6924" width="8.7109375" style="40" customWidth="1"/>
    <col min="6925" max="6925" width="16.7109375" style="40" customWidth="1"/>
    <col min="6926" max="7168" width="9.140625" style="40"/>
    <col min="7169" max="7169" width="16.7109375" style="40" customWidth="1"/>
    <col min="7170" max="7180" width="8.7109375" style="40" customWidth="1"/>
    <col min="7181" max="7181" width="16.7109375" style="40" customWidth="1"/>
    <col min="7182" max="7424" width="9.140625" style="40"/>
    <col min="7425" max="7425" width="16.7109375" style="40" customWidth="1"/>
    <col min="7426" max="7436" width="8.7109375" style="40" customWidth="1"/>
    <col min="7437" max="7437" width="16.7109375" style="40" customWidth="1"/>
    <col min="7438" max="7680" width="9.140625" style="40"/>
    <col min="7681" max="7681" width="16.7109375" style="40" customWidth="1"/>
    <col min="7682" max="7692" width="8.7109375" style="40" customWidth="1"/>
    <col min="7693" max="7693" width="16.7109375" style="40" customWidth="1"/>
    <col min="7694" max="7936" width="9.140625" style="40"/>
    <col min="7937" max="7937" width="16.7109375" style="40" customWidth="1"/>
    <col min="7938" max="7948" width="8.7109375" style="40" customWidth="1"/>
    <col min="7949" max="7949" width="16.7109375" style="40" customWidth="1"/>
    <col min="7950" max="8192" width="9.140625" style="40"/>
    <col min="8193" max="8193" width="16.7109375" style="40" customWidth="1"/>
    <col min="8194" max="8204" width="8.7109375" style="40" customWidth="1"/>
    <col min="8205" max="8205" width="16.7109375" style="40" customWidth="1"/>
    <col min="8206" max="8448" width="9.140625" style="40"/>
    <col min="8449" max="8449" width="16.7109375" style="40" customWidth="1"/>
    <col min="8450" max="8460" width="8.7109375" style="40" customWidth="1"/>
    <col min="8461" max="8461" width="16.7109375" style="40" customWidth="1"/>
    <col min="8462" max="8704" width="9.140625" style="40"/>
    <col min="8705" max="8705" width="16.7109375" style="40" customWidth="1"/>
    <col min="8706" max="8716" width="8.7109375" style="40" customWidth="1"/>
    <col min="8717" max="8717" width="16.7109375" style="40" customWidth="1"/>
    <col min="8718" max="8960" width="9.140625" style="40"/>
    <col min="8961" max="8961" width="16.7109375" style="40" customWidth="1"/>
    <col min="8962" max="8972" width="8.7109375" style="40" customWidth="1"/>
    <col min="8973" max="8973" width="16.7109375" style="40" customWidth="1"/>
    <col min="8974" max="9216" width="9.140625" style="40"/>
    <col min="9217" max="9217" width="16.7109375" style="40" customWidth="1"/>
    <col min="9218" max="9228" width="8.7109375" style="40" customWidth="1"/>
    <col min="9229" max="9229" width="16.7109375" style="40" customWidth="1"/>
    <col min="9230" max="9472" width="9.140625" style="40"/>
    <col min="9473" max="9473" width="16.7109375" style="40" customWidth="1"/>
    <col min="9474" max="9484" width="8.7109375" style="40" customWidth="1"/>
    <col min="9485" max="9485" width="16.7109375" style="40" customWidth="1"/>
    <col min="9486" max="9728" width="9.140625" style="40"/>
    <col min="9729" max="9729" width="16.7109375" style="40" customWidth="1"/>
    <col min="9730" max="9740" width="8.7109375" style="40" customWidth="1"/>
    <col min="9741" max="9741" width="16.7109375" style="40" customWidth="1"/>
    <col min="9742" max="9984" width="9.140625" style="40"/>
    <col min="9985" max="9985" width="16.7109375" style="40" customWidth="1"/>
    <col min="9986" max="9996" width="8.7109375" style="40" customWidth="1"/>
    <col min="9997" max="9997" width="16.7109375" style="40" customWidth="1"/>
    <col min="9998" max="10240" width="9.140625" style="40"/>
    <col min="10241" max="10241" width="16.7109375" style="40" customWidth="1"/>
    <col min="10242" max="10252" width="8.7109375" style="40" customWidth="1"/>
    <col min="10253" max="10253" width="16.7109375" style="40" customWidth="1"/>
    <col min="10254" max="10496" width="9.140625" style="40"/>
    <col min="10497" max="10497" width="16.7109375" style="40" customWidth="1"/>
    <col min="10498" max="10508" width="8.7109375" style="40" customWidth="1"/>
    <col min="10509" max="10509" width="16.7109375" style="40" customWidth="1"/>
    <col min="10510" max="10752" width="9.140625" style="40"/>
    <col min="10753" max="10753" width="16.7109375" style="40" customWidth="1"/>
    <col min="10754" max="10764" width="8.7109375" style="40" customWidth="1"/>
    <col min="10765" max="10765" width="16.7109375" style="40" customWidth="1"/>
    <col min="10766" max="11008" width="9.140625" style="40"/>
    <col min="11009" max="11009" width="16.7109375" style="40" customWidth="1"/>
    <col min="11010" max="11020" width="8.7109375" style="40" customWidth="1"/>
    <col min="11021" max="11021" width="16.7109375" style="40" customWidth="1"/>
    <col min="11022" max="11264" width="9.140625" style="40"/>
    <col min="11265" max="11265" width="16.7109375" style="40" customWidth="1"/>
    <col min="11266" max="11276" width="8.7109375" style="40" customWidth="1"/>
    <col min="11277" max="11277" width="16.7109375" style="40" customWidth="1"/>
    <col min="11278" max="11520" width="9.140625" style="40"/>
    <col min="11521" max="11521" width="16.7109375" style="40" customWidth="1"/>
    <col min="11522" max="11532" width="8.7109375" style="40" customWidth="1"/>
    <col min="11533" max="11533" width="16.7109375" style="40" customWidth="1"/>
    <col min="11534" max="11776" width="9.140625" style="40"/>
    <col min="11777" max="11777" width="16.7109375" style="40" customWidth="1"/>
    <col min="11778" max="11788" width="8.7109375" style="40" customWidth="1"/>
    <col min="11789" max="11789" width="16.7109375" style="40" customWidth="1"/>
    <col min="11790" max="12032" width="9.140625" style="40"/>
    <col min="12033" max="12033" width="16.7109375" style="40" customWidth="1"/>
    <col min="12034" max="12044" width="8.7109375" style="40" customWidth="1"/>
    <col min="12045" max="12045" width="16.7109375" style="40" customWidth="1"/>
    <col min="12046" max="12288" width="9.140625" style="40"/>
    <col min="12289" max="12289" width="16.7109375" style="40" customWidth="1"/>
    <col min="12290" max="12300" width="8.7109375" style="40" customWidth="1"/>
    <col min="12301" max="12301" width="16.7109375" style="40" customWidth="1"/>
    <col min="12302" max="12544" width="9.140625" style="40"/>
    <col min="12545" max="12545" width="16.7109375" style="40" customWidth="1"/>
    <col min="12546" max="12556" width="8.7109375" style="40" customWidth="1"/>
    <col min="12557" max="12557" width="16.7109375" style="40" customWidth="1"/>
    <col min="12558" max="12800" width="9.140625" style="40"/>
    <col min="12801" max="12801" width="16.7109375" style="40" customWidth="1"/>
    <col min="12802" max="12812" width="8.7109375" style="40" customWidth="1"/>
    <col min="12813" max="12813" width="16.7109375" style="40" customWidth="1"/>
    <col min="12814" max="13056" width="9.140625" style="40"/>
    <col min="13057" max="13057" width="16.7109375" style="40" customWidth="1"/>
    <col min="13058" max="13068" width="8.7109375" style="40" customWidth="1"/>
    <col min="13069" max="13069" width="16.7109375" style="40" customWidth="1"/>
    <col min="13070" max="13312" width="9.140625" style="40"/>
    <col min="13313" max="13313" width="16.7109375" style="40" customWidth="1"/>
    <col min="13314" max="13324" width="8.7109375" style="40" customWidth="1"/>
    <col min="13325" max="13325" width="16.7109375" style="40" customWidth="1"/>
    <col min="13326" max="13568" width="9.140625" style="40"/>
    <col min="13569" max="13569" width="16.7109375" style="40" customWidth="1"/>
    <col min="13570" max="13580" width="8.7109375" style="40" customWidth="1"/>
    <col min="13581" max="13581" width="16.7109375" style="40" customWidth="1"/>
    <col min="13582" max="13824" width="9.140625" style="40"/>
    <col min="13825" max="13825" width="16.7109375" style="40" customWidth="1"/>
    <col min="13826" max="13836" width="8.7109375" style="40" customWidth="1"/>
    <col min="13837" max="13837" width="16.7109375" style="40" customWidth="1"/>
    <col min="13838" max="14080" width="9.140625" style="40"/>
    <col min="14081" max="14081" width="16.7109375" style="40" customWidth="1"/>
    <col min="14082" max="14092" width="8.7109375" style="40" customWidth="1"/>
    <col min="14093" max="14093" width="16.7109375" style="40" customWidth="1"/>
    <col min="14094" max="14336" width="9.140625" style="40"/>
    <col min="14337" max="14337" width="16.7109375" style="40" customWidth="1"/>
    <col min="14338" max="14348" width="8.7109375" style="40" customWidth="1"/>
    <col min="14349" max="14349" width="16.7109375" style="40" customWidth="1"/>
    <col min="14350" max="14592" width="9.140625" style="40"/>
    <col min="14593" max="14593" width="16.7109375" style="40" customWidth="1"/>
    <col min="14594" max="14604" width="8.7109375" style="40" customWidth="1"/>
    <col min="14605" max="14605" width="16.7109375" style="40" customWidth="1"/>
    <col min="14606" max="14848" width="9.140625" style="40"/>
    <col min="14849" max="14849" width="16.7109375" style="40" customWidth="1"/>
    <col min="14850" max="14860" width="8.7109375" style="40" customWidth="1"/>
    <col min="14861" max="14861" width="16.7109375" style="40" customWidth="1"/>
    <col min="14862" max="15104" width="9.140625" style="40"/>
    <col min="15105" max="15105" width="16.7109375" style="40" customWidth="1"/>
    <col min="15106" max="15116" width="8.7109375" style="40" customWidth="1"/>
    <col min="15117" max="15117" width="16.7109375" style="40" customWidth="1"/>
    <col min="15118" max="15360" width="9.140625" style="40"/>
    <col min="15361" max="15361" width="16.7109375" style="40" customWidth="1"/>
    <col min="15362" max="15372" width="8.7109375" style="40" customWidth="1"/>
    <col min="15373" max="15373" width="16.7109375" style="40" customWidth="1"/>
    <col min="15374" max="15616" width="9.140625" style="40"/>
    <col min="15617" max="15617" width="16.7109375" style="40" customWidth="1"/>
    <col min="15618" max="15628" width="8.7109375" style="40" customWidth="1"/>
    <col min="15629" max="15629" width="16.7109375" style="40" customWidth="1"/>
    <col min="15630" max="15872" width="9.140625" style="40"/>
    <col min="15873" max="15873" width="16.7109375" style="40" customWidth="1"/>
    <col min="15874" max="15884" width="8.7109375" style="40" customWidth="1"/>
    <col min="15885" max="15885" width="16.7109375" style="40" customWidth="1"/>
    <col min="15886" max="16128" width="9.140625" style="40"/>
    <col min="16129" max="16129" width="16.7109375" style="40" customWidth="1"/>
    <col min="16130" max="16140" width="8.7109375" style="40" customWidth="1"/>
    <col min="16141" max="16141" width="16.7109375" style="40" customWidth="1"/>
    <col min="16142" max="16384" width="9.140625" style="40"/>
  </cols>
  <sheetData>
    <row r="1" spans="1:13" ht="18.75" customHeight="1" x14ac:dyDescent="0.3">
      <c r="A1" s="1182" t="s">
        <v>996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  <c r="M1" s="1182"/>
    </row>
    <row r="2" spans="1:13" ht="18.75" customHeight="1" x14ac:dyDescent="0.25">
      <c r="A2" s="1183" t="s">
        <v>997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3"/>
      <c r="M2" s="1183"/>
    </row>
    <row r="3" spans="1:13" ht="18.75" customHeight="1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  <c r="K3" s="1179"/>
      <c r="L3" s="1179"/>
      <c r="M3" s="1179"/>
    </row>
    <row r="4" spans="1:13" ht="18.75" customHeight="1" x14ac:dyDescent="0.25">
      <c r="A4" s="1179" t="s">
        <v>547</v>
      </c>
      <c r="B4" s="1179"/>
      <c r="C4" s="1179"/>
      <c r="D4" s="1179"/>
      <c r="E4" s="1179"/>
      <c r="F4" s="1179"/>
      <c r="G4" s="1179"/>
      <c r="H4" s="1179"/>
      <c r="I4" s="1179"/>
      <c r="J4" s="1179"/>
      <c r="K4" s="1179"/>
      <c r="L4" s="1179"/>
      <c r="M4" s="1179"/>
    </row>
    <row r="5" spans="1:13" ht="15.75" x14ac:dyDescent="0.3">
      <c r="A5" s="806" t="s">
        <v>286</v>
      </c>
      <c r="B5" s="825"/>
      <c r="C5" s="825"/>
      <c r="D5" s="825"/>
      <c r="E5" s="825"/>
      <c r="F5" s="825"/>
      <c r="G5" s="825"/>
      <c r="H5" s="834"/>
      <c r="I5" s="825"/>
      <c r="J5" s="825"/>
      <c r="K5" s="825"/>
      <c r="L5" s="825"/>
      <c r="M5" s="823" t="s">
        <v>287</v>
      </c>
    </row>
    <row r="6" spans="1:13" ht="28.5" customHeight="1" x14ac:dyDescent="0.2">
      <c r="A6" s="1229" t="s">
        <v>999</v>
      </c>
      <c r="B6" s="1231" t="s">
        <v>998</v>
      </c>
      <c r="C6" s="1232"/>
      <c r="D6" s="1232"/>
      <c r="E6" s="1232"/>
      <c r="F6" s="1232"/>
      <c r="G6" s="1232"/>
      <c r="H6" s="1232"/>
      <c r="I6" s="1232"/>
      <c r="J6" s="1232"/>
      <c r="K6" s="1232"/>
      <c r="L6" s="1233"/>
      <c r="M6" s="1234" t="s">
        <v>1386</v>
      </c>
    </row>
    <row r="7" spans="1:13" ht="30.75" customHeight="1" x14ac:dyDescent="0.2">
      <c r="A7" s="1230"/>
      <c r="B7" s="115" t="s">
        <v>672</v>
      </c>
      <c r="C7" s="115" t="s">
        <v>546</v>
      </c>
      <c r="D7" s="668" t="s">
        <v>803</v>
      </c>
      <c r="E7" s="668" t="s">
        <v>99</v>
      </c>
      <c r="F7" s="668" t="s">
        <v>97</v>
      </c>
      <c r="G7" s="668" t="s">
        <v>802</v>
      </c>
      <c r="H7" s="668" t="s">
        <v>801</v>
      </c>
      <c r="I7" s="668">
        <v>4</v>
      </c>
      <c r="J7" s="668">
        <v>3</v>
      </c>
      <c r="K7" s="668">
        <v>2</v>
      </c>
      <c r="L7" s="668">
        <v>1</v>
      </c>
      <c r="M7" s="1235"/>
    </row>
    <row r="8" spans="1:13" ht="26.25" customHeight="1" thickBot="1" x14ac:dyDescent="0.25">
      <c r="A8" s="64" t="s">
        <v>733</v>
      </c>
      <c r="B8" s="540">
        <f t="shared" ref="B8:B16" si="0">SUM(C8:L8)</f>
        <v>147</v>
      </c>
      <c r="C8" s="508">
        <v>0</v>
      </c>
      <c r="D8" s="508">
        <v>0</v>
      </c>
      <c r="E8" s="508">
        <v>0</v>
      </c>
      <c r="F8" s="508">
        <v>0</v>
      </c>
      <c r="G8" s="508">
        <v>0</v>
      </c>
      <c r="H8" s="508">
        <v>0</v>
      </c>
      <c r="I8" s="508">
        <v>6</v>
      </c>
      <c r="J8" s="508">
        <v>17</v>
      </c>
      <c r="K8" s="508">
        <v>32</v>
      </c>
      <c r="L8" s="508">
        <v>92</v>
      </c>
      <c r="M8" s="128" t="s">
        <v>732</v>
      </c>
    </row>
    <row r="9" spans="1:13" ht="26.25" customHeight="1" thickBot="1" x14ac:dyDescent="0.25">
      <c r="A9" s="65" t="s">
        <v>98</v>
      </c>
      <c r="B9" s="542">
        <f t="shared" si="0"/>
        <v>1598</v>
      </c>
      <c r="C9" s="510">
        <v>0</v>
      </c>
      <c r="D9" s="510">
        <v>0</v>
      </c>
      <c r="E9" s="510">
        <v>0</v>
      </c>
      <c r="F9" s="510">
        <v>0</v>
      </c>
      <c r="G9" s="510">
        <v>0</v>
      </c>
      <c r="H9" s="510">
        <v>278</v>
      </c>
      <c r="I9" s="510">
        <v>202</v>
      </c>
      <c r="J9" s="510">
        <v>240</v>
      </c>
      <c r="K9" s="510">
        <v>316</v>
      </c>
      <c r="L9" s="510">
        <v>562</v>
      </c>
      <c r="M9" s="129" t="s">
        <v>98</v>
      </c>
    </row>
    <row r="10" spans="1:13" ht="26.25" customHeight="1" thickBot="1" x14ac:dyDescent="0.25">
      <c r="A10" s="66" t="s">
        <v>100</v>
      </c>
      <c r="B10" s="543">
        <f t="shared" si="0"/>
        <v>2452</v>
      </c>
      <c r="C10" s="512">
        <v>0</v>
      </c>
      <c r="D10" s="512">
        <v>0</v>
      </c>
      <c r="E10" s="512">
        <v>0</v>
      </c>
      <c r="F10" s="512">
        <v>0</v>
      </c>
      <c r="G10" s="512">
        <v>183</v>
      </c>
      <c r="H10" s="512">
        <v>1095</v>
      </c>
      <c r="I10" s="512">
        <v>268</v>
      </c>
      <c r="J10" s="512">
        <v>290</v>
      </c>
      <c r="K10" s="512">
        <v>241</v>
      </c>
      <c r="L10" s="512">
        <v>375</v>
      </c>
      <c r="M10" s="130" t="s">
        <v>100</v>
      </c>
    </row>
    <row r="11" spans="1:13" ht="26.25" customHeight="1" thickBot="1" x14ac:dyDescent="0.25">
      <c r="A11" s="65" t="s">
        <v>102</v>
      </c>
      <c r="B11" s="542">
        <f t="shared" si="0"/>
        <v>2084</v>
      </c>
      <c r="C11" s="510">
        <v>0</v>
      </c>
      <c r="D11" s="510">
        <v>0</v>
      </c>
      <c r="E11" s="510">
        <v>0</v>
      </c>
      <c r="F11" s="510">
        <v>118</v>
      </c>
      <c r="G11" s="510">
        <v>656</v>
      </c>
      <c r="H11" s="510">
        <v>852</v>
      </c>
      <c r="I11" s="510">
        <v>130</v>
      </c>
      <c r="J11" s="510">
        <v>115</v>
      </c>
      <c r="K11" s="510">
        <v>84</v>
      </c>
      <c r="L11" s="510">
        <v>129</v>
      </c>
      <c r="M11" s="129" t="s">
        <v>102</v>
      </c>
    </row>
    <row r="12" spans="1:13" ht="26.25" customHeight="1" thickBot="1" x14ac:dyDescent="0.25">
      <c r="A12" s="66" t="s">
        <v>104</v>
      </c>
      <c r="B12" s="543">
        <f t="shared" si="0"/>
        <v>1256</v>
      </c>
      <c r="C12" s="512">
        <v>0</v>
      </c>
      <c r="D12" s="512">
        <v>0</v>
      </c>
      <c r="E12" s="512">
        <v>80</v>
      </c>
      <c r="F12" s="512">
        <v>242</v>
      </c>
      <c r="G12" s="512">
        <v>464</v>
      </c>
      <c r="H12" s="512">
        <v>284</v>
      </c>
      <c r="I12" s="512">
        <v>61</v>
      </c>
      <c r="J12" s="512">
        <v>35</v>
      </c>
      <c r="K12" s="512">
        <v>40</v>
      </c>
      <c r="L12" s="512">
        <v>50</v>
      </c>
      <c r="M12" s="130" t="s">
        <v>104</v>
      </c>
    </row>
    <row r="13" spans="1:13" ht="26.25" customHeight="1" thickBot="1" x14ac:dyDescent="0.25">
      <c r="A13" s="65" t="s">
        <v>106</v>
      </c>
      <c r="B13" s="542">
        <f t="shared" si="0"/>
        <v>379</v>
      </c>
      <c r="C13" s="510">
        <v>0</v>
      </c>
      <c r="D13" s="510">
        <v>21</v>
      </c>
      <c r="E13" s="510">
        <v>84</v>
      </c>
      <c r="F13" s="510">
        <v>100</v>
      </c>
      <c r="G13" s="510">
        <v>101</v>
      </c>
      <c r="H13" s="510">
        <v>43</v>
      </c>
      <c r="I13" s="510">
        <v>7</v>
      </c>
      <c r="J13" s="510">
        <v>8</v>
      </c>
      <c r="K13" s="510">
        <v>8</v>
      </c>
      <c r="L13" s="510">
        <v>7</v>
      </c>
      <c r="M13" s="129" t="s">
        <v>106</v>
      </c>
    </row>
    <row r="14" spans="1:13" ht="26.25" customHeight="1" thickBot="1" x14ac:dyDescent="0.25">
      <c r="A14" s="66" t="s">
        <v>224</v>
      </c>
      <c r="B14" s="543">
        <f t="shared" si="0"/>
        <v>33</v>
      </c>
      <c r="C14" s="512">
        <v>0</v>
      </c>
      <c r="D14" s="512">
        <v>12</v>
      </c>
      <c r="E14" s="512">
        <v>7</v>
      </c>
      <c r="F14" s="512">
        <v>5</v>
      </c>
      <c r="G14" s="512">
        <v>2</v>
      </c>
      <c r="H14" s="512">
        <v>4</v>
      </c>
      <c r="I14" s="512">
        <v>0</v>
      </c>
      <c r="J14" s="512">
        <v>2</v>
      </c>
      <c r="K14" s="512">
        <v>0</v>
      </c>
      <c r="L14" s="512">
        <v>1</v>
      </c>
      <c r="M14" s="130" t="s">
        <v>224</v>
      </c>
    </row>
    <row r="15" spans="1:13" ht="26.25" customHeight="1" thickBot="1" x14ac:dyDescent="0.25">
      <c r="A15" s="65" t="s">
        <v>279</v>
      </c>
      <c r="B15" s="542">
        <f t="shared" si="0"/>
        <v>5</v>
      </c>
      <c r="C15" s="510">
        <v>0</v>
      </c>
      <c r="D15" s="510">
        <v>1</v>
      </c>
      <c r="E15" s="510">
        <v>0</v>
      </c>
      <c r="F15" s="510">
        <v>2</v>
      </c>
      <c r="G15" s="510">
        <v>1</v>
      </c>
      <c r="H15" s="510">
        <v>1</v>
      </c>
      <c r="I15" s="510">
        <v>0</v>
      </c>
      <c r="J15" s="510">
        <v>0</v>
      </c>
      <c r="K15" s="510">
        <v>0</v>
      </c>
      <c r="L15" s="510">
        <v>0</v>
      </c>
      <c r="M15" s="129" t="s">
        <v>280</v>
      </c>
    </row>
    <row r="16" spans="1:13" ht="26.25" customHeight="1" x14ac:dyDescent="0.2">
      <c r="A16" s="388" t="s">
        <v>281</v>
      </c>
      <c r="B16" s="559">
        <f t="shared" si="0"/>
        <v>0</v>
      </c>
      <c r="C16" s="521">
        <v>0</v>
      </c>
      <c r="D16" s="521">
        <v>0</v>
      </c>
      <c r="E16" s="521">
        <v>0</v>
      </c>
      <c r="F16" s="521">
        <v>0</v>
      </c>
      <c r="G16" s="521">
        <v>0</v>
      </c>
      <c r="H16" s="521">
        <v>0</v>
      </c>
      <c r="I16" s="521">
        <v>0</v>
      </c>
      <c r="J16" s="521">
        <v>0</v>
      </c>
      <c r="K16" s="521">
        <v>0</v>
      </c>
      <c r="L16" s="521">
        <v>0</v>
      </c>
      <c r="M16" s="131" t="s">
        <v>109</v>
      </c>
    </row>
    <row r="17" spans="1:243" ht="26.25" customHeight="1" x14ac:dyDescent="0.2">
      <c r="A17" s="431" t="s">
        <v>66</v>
      </c>
      <c r="B17" s="560">
        <f>SUM(B8:B16)</f>
        <v>7954</v>
      </c>
      <c r="C17" s="560">
        <f t="shared" ref="C17:L17" si="1">SUM(C8:C16)</f>
        <v>0</v>
      </c>
      <c r="D17" s="560">
        <f t="shared" si="1"/>
        <v>34</v>
      </c>
      <c r="E17" s="560">
        <f t="shared" si="1"/>
        <v>171</v>
      </c>
      <c r="F17" s="560">
        <f t="shared" si="1"/>
        <v>467</v>
      </c>
      <c r="G17" s="560">
        <f t="shared" si="1"/>
        <v>1407</v>
      </c>
      <c r="H17" s="560">
        <f t="shared" si="1"/>
        <v>2557</v>
      </c>
      <c r="I17" s="560">
        <f t="shared" si="1"/>
        <v>674</v>
      </c>
      <c r="J17" s="560">
        <f>SUM(J8:J16)</f>
        <v>707</v>
      </c>
      <c r="K17" s="560">
        <f>SUM(K8:K16)</f>
        <v>721</v>
      </c>
      <c r="L17" s="560">
        <f t="shared" si="1"/>
        <v>1216</v>
      </c>
      <c r="M17" s="132" t="s">
        <v>67</v>
      </c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256"/>
      <c r="ED17" s="256"/>
      <c r="EE17" s="256"/>
      <c r="EF17" s="256"/>
      <c r="EG17" s="256"/>
      <c r="EH17" s="256"/>
      <c r="EI17" s="256"/>
      <c r="EJ17" s="256"/>
      <c r="EK17" s="256"/>
      <c r="EL17" s="256"/>
      <c r="EM17" s="256"/>
      <c r="EN17" s="256"/>
      <c r="EO17" s="256"/>
      <c r="EP17" s="256"/>
      <c r="EQ17" s="256"/>
      <c r="ER17" s="256"/>
      <c r="ES17" s="256"/>
      <c r="ET17" s="256"/>
      <c r="EU17" s="256"/>
      <c r="EV17" s="256"/>
      <c r="EW17" s="256"/>
      <c r="EX17" s="256"/>
      <c r="EY17" s="256"/>
      <c r="EZ17" s="256"/>
      <c r="FA17" s="256"/>
      <c r="FB17" s="256"/>
      <c r="FC17" s="256"/>
      <c r="FD17" s="256"/>
      <c r="FE17" s="256"/>
      <c r="FF17" s="256"/>
      <c r="FG17" s="256"/>
      <c r="FH17" s="256"/>
      <c r="FI17" s="256"/>
      <c r="FJ17" s="256"/>
      <c r="FK17" s="256"/>
      <c r="FL17" s="256"/>
      <c r="FM17" s="256"/>
      <c r="FN17" s="256"/>
      <c r="FO17" s="256"/>
      <c r="FP17" s="256"/>
      <c r="FQ17" s="256"/>
      <c r="FR17" s="256"/>
      <c r="FS17" s="256"/>
      <c r="FT17" s="256"/>
      <c r="FU17" s="256"/>
      <c r="FV17" s="256"/>
      <c r="FW17" s="256"/>
      <c r="FX17" s="256"/>
      <c r="FY17" s="256"/>
      <c r="FZ17" s="256"/>
      <c r="GA17" s="256"/>
      <c r="GB17" s="256"/>
      <c r="GC17" s="256"/>
      <c r="GD17" s="256"/>
      <c r="GE17" s="256"/>
      <c r="GF17" s="256"/>
      <c r="GG17" s="256"/>
      <c r="GH17" s="256"/>
      <c r="GI17" s="256"/>
      <c r="GJ17" s="256"/>
      <c r="GK17" s="256"/>
      <c r="GL17" s="256"/>
      <c r="GM17" s="256"/>
      <c r="GN17" s="256"/>
      <c r="GO17" s="256"/>
      <c r="GP17" s="256"/>
      <c r="GQ17" s="256"/>
      <c r="GR17" s="256"/>
      <c r="GS17" s="256"/>
      <c r="GT17" s="256"/>
      <c r="GU17" s="256"/>
      <c r="GV17" s="256"/>
      <c r="GW17" s="256"/>
      <c r="GX17" s="256"/>
      <c r="GY17" s="256"/>
      <c r="GZ17" s="256"/>
      <c r="HA17" s="256"/>
      <c r="HB17" s="256"/>
      <c r="HC17" s="256"/>
      <c r="HD17" s="256"/>
      <c r="HE17" s="256"/>
      <c r="HF17" s="256"/>
      <c r="HG17" s="256"/>
      <c r="HH17" s="256"/>
      <c r="HI17" s="256"/>
      <c r="HJ17" s="256"/>
      <c r="HK17" s="256"/>
      <c r="HL17" s="256"/>
      <c r="HM17" s="256"/>
      <c r="HN17" s="256"/>
      <c r="HO17" s="256"/>
      <c r="HP17" s="256"/>
      <c r="HQ17" s="256"/>
      <c r="HR17" s="256"/>
      <c r="HS17" s="256"/>
      <c r="HT17" s="256"/>
      <c r="HU17" s="256"/>
      <c r="HV17" s="256"/>
      <c r="HW17" s="256"/>
      <c r="HX17" s="256"/>
      <c r="HY17" s="256"/>
      <c r="HZ17" s="256"/>
      <c r="IA17" s="256"/>
      <c r="IB17" s="256"/>
      <c r="IC17" s="256"/>
      <c r="ID17" s="256"/>
      <c r="IE17" s="256"/>
      <c r="IF17" s="256"/>
      <c r="IG17" s="256"/>
      <c r="IH17" s="256"/>
      <c r="II17" s="256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17"/>
  <sheetViews>
    <sheetView view="pageBreakPreview" zoomScaleNormal="100" workbookViewId="0">
      <selection activeCell="L14" sqref="L14"/>
    </sheetView>
  </sheetViews>
  <sheetFormatPr defaultRowHeight="15" x14ac:dyDescent="0.25"/>
  <cols>
    <col min="1" max="1" width="16.7109375" style="103" customWidth="1"/>
    <col min="2" max="12" width="8.7109375" style="103" customWidth="1"/>
    <col min="13" max="13" width="16.7109375" style="103" customWidth="1"/>
    <col min="14" max="256" width="9.140625" style="40"/>
    <col min="257" max="257" width="16.7109375" style="40" customWidth="1"/>
    <col min="258" max="268" width="8.7109375" style="40" customWidth="1"/>
    <col min="269" max="269" width="16.7109375" style="40" customWidth="1"/>
    <col min="270" max="512" width="9.140625" style="40"/>
    <col min="513" max="513" width="16.7109375" style="40" customWidth="1"/>
    <col min="514" max="524" width="8.7109375" style="40" customWidth="1"/>
    <col min="525" max="525" width="16.7109375" style="40" customWidth="1"/>
    <col min="526" max="768" width="9.140625" style="40"/>
    <col min="769" max="769" width="16.7109375" style="40" customWidth="1"/>
    <col min="770" max="780" width="8.7109375" style="40" customWidth="1"/>
    <col min="781" max="781" width="16.7109375" style="40" customWidth="1"/>
    <col min="782" max="1024" width="9.140625" style="40"/>
    <col min="1025" max="1025" width="16.7109375" style="40" customWidth="1"/>
    <col min="1026" max="1036" width="8.7109375" style="40" customWidth="1"/>
    <col min="1037" max="1037" width="16.7109375" style="40" customWidth="1"/>
    <col min="1038" max="1280" width="9.140625" style="40"/>
    <col min="1281" max="1281" width="16.7109375" style="40" customWidth="1"/>
    <col min="1282" max="1292" width="8.7109375" style="40" customWidth="1"/>
    <col min="1293" max="1293" width="16.7109375" style="40" customWidth="1"/>
    <col min="1294" max="1536" width="9.140625" style="40"/>
    <col min="1537" max="1537" width="16.7109375" style="40" customWidth="1"/>
    <col min="1538" max="1548" width="8.7109375" style="40" customWidth="1"/>
    <col min="1549" max="1549" width="16.7109375" style="40" customWidth="1"/>
    <col min="1550" max="1792" width="9.140625" style="40"/>
    <col min="1793" max="1793" width="16.7109375" style="40" customWidth="1"/>
    <col min="1794" max="1804" width="8.7109375" style="40" customWidth="1"/>
    <col min="1805" max="1805" width="16.7109375" style="40" customWidth="1"/>
    <col min="1806" max="2048" width="9.140625" style="40"/>
    <col min="2049" max="2049" width="16.7109375" style="40" customWidth="1"/>
    <col min="2050" max="2060" width="8.7109375" style="40" customWidth="1"/>
    <col min="2061" max="2061" width="16.7109375" style="40" customWidth="1"/>
    <col min="2062" max="2304" width="9.140625" style="40"/>
    <col min="2305" max="2305" width="16.7109375" style="40" customWidth="1"/>
    <col min="2306" max="2316" width="8.7109375" style="40" customWidth="1"/>
    <col min="2317" max="2317" width="16.7109375" style="40" customWidth="1"/>
    <col min="2318" max="2560" width="9.140625" style="40"/>
    <col min="2561" max="2561" width="16.7109375" style="40" customWidth="1"/>
    <col min="2562" max="2572" width="8.7109375" style="40" customWidth="1"/>
    <col min="2573" max="2573" width="16.7109375" style="40" customWidth="1"/>
    <col min="2574" max="2816" width="9.140625" style="40"/>
    <col min="2817" max="2817" width="16.7109375" style="40" customWidth="1"/>
    <col min="2818" max="2828" width="8.7109375" style="40" customWidth="1"/>
    <col min="2829" max="2829" width="16.7109375" style="40" customWidth="1"/>
    <col min="2830" max="3072" width="9.140625" style="40"/>
    <col min="3073" max="3073" width="16.7109375" style="40" customWidth="1"/>
    <col min="3074" max="3084" width="8.7109375" style="40" customWidth="1"/>
    <col min="3085" max="3085" width="16.7109375" style="40" customWidth="1"/>
    <col min="3086" max="3328" width="9.140625" style="40"/>
    <col min="3329" max="3329" width="16.7109375" style="40" customWidth="1"/>
    <col min="3330" max="3340" width="8.7109375" style="40" customWidth="1"/>
    <col min="3341" max="3341" width="16.7109375" style="40" customWidth="1"/>
    <col min="3342" max="3584" width="9.140625" style="40"/>
    <col min="3585" max="3585" width="16.7109375" style="40" customWidth="1"/>
    <col min="3586" max="3596" width="8.7109375" style="40" customWidth="1"/>
    <col min="3597" max="3597" width="16.7109375" style="40" customWidth="1"/>
    <col min="3598" max="3840" width="9.140625" style="40"/>
    <col min="3841" max="3841" width="16.7109375" style="40" customWidth="1"/>
    <col min="3842" max="3852" width="8.7109375" style="40" customWidth="1"/>
    <col min="3853" max="3853" width="16.7109375" style="40" customWidth="1"/>
    <col min="3854" max="4096" width="9.140625" style="40"/>
    <col min="4097" max="4097" width="16.7109375" style="40" customWidth="1"/>
    <col min="4098" max="4108" width="8.7109375" style="40" customWidth="1"/>
    <col min="4109" max="4109" width="16.7109375" style="40" customWidth="1"/>
    <col min="4110" max="4352" width="9.140625" style="40"/>
    <col min="4353" max="4353" width="16.7109375" style="40" customWidth="1"/>
    <col min="4354" max="4364" width="8.7109375" style="40" customWidth="1"/>
    <col min="4365" max="4365" width="16.7109375" style="40" customWidth="1"/>
    <col min="4366" max="4608" width="9.140625" style="40"/>
    <col min="4609" max="4609" width="16.7109375" style="40" customWidth="1"/>
    <col min="4610" max="4620" width="8.7109375" style="40" customWidth="1"/>
    <col min="4621" max="4621" width="16.7109375" style="40" customWidth="1"/>
    <col min="4622" max="4864" width="9.140625" style="40"/>
    <col min="4865" max="4865" width="16.7109375" style="40" customWidth="1"/>
    <col min="4866" max="4876" width="8.7109375" style="40" customWidth="1"/>
    <col min="4877" max="4877" width="16.7109375" style="40" customWidth="1"/>
    <col min="4878" max="5120" width="9.140625" style="40"/>
    <col min="5121" max="5121" width="16.7109375" style="40" customWidth="1"/>
    <col min="5122" max="5132" width="8.7109375" style="40" customWidth="1"/>
    <col min="5133" max="5133" width="16.7109375" style="40" customWidth="1"/>
    <col min="5134" max="5376" width="9.140625" style="40"/>
    <col min="5377" max="5377" width="16.7109375" style="40" customWidth="1"/>
    <col min="5378" max="5388" width="8.7109375" style="40" customWidth="1"/>
    <col min="5389" max="5389" width="16.7109375" style="40" customWidth="1"/>
    <col min="5390" max="5632" width="9.140625" style="40"/>
    <col min="5633" max="5633" width="16.7109375" style="40" customWidth="1"/>
    <col min="5634" max="5644" width="8.7109375" style="40" customWidth="1"/>
    <col min="5645" max="5645" width="16.7109375" style="40" customWidth="1"/>
    <col min="5646" max="5888" width="9.140625" style="40"/>
    <col min="5889" max="5889" width="16.7109375" style="40" customWidth="1"/>
    <col min="5890" max="5900" width="8.7109375" style="40" customWidth="1"/>
    <col min="5901" max="5901" width="16.7109375" style="40" customWidth="1"/>
    <col min="5902" max="6144" width="9.140625" style="40"/>
    <col min="6145" max="6145" width="16.7109375" style="40" customWidth="1"/>
    <col min="6146" max="6156" width="8.7109375" style="40" customWidth="1"/>
    <col min="6157" max="6157" width="16.7109375" style="40" customWidth="1"/>
    <col min="6158" max="6400" width="9.140625" style="40"/>
    <col min="6401" max="6401" width="16.7109375" style="40" customWidth="1"/>
    <col min="6402" max="6412" width="8.7109375" style="40" customWidth="1"/>
    <col min="6413" max="6413" width="16.7109375" style="40" customWidth="1"/>
    <col min="6414" max="6656" width="9.140625" style="40"/>
    <col min="6657" max="6657" width="16.7109375" style="40" customWidth="1"/>
    <col min="6658" max="6668" width="8.7109375" style="40" customWidth="1"/>
    <col min="6669" max="6669" width="16.7109375" style="40" customWidth="1"/>
    <col min="6670" max="6912" width="9.140625" style="40"/>
    <col min="6913" max="6913" width="16.7109375" style="40" customWidth="1"/>
    <col min="6914" max="6924" width="8.7109375" style="40" customWidth="1"/>
    <col min="6925" max="6925" width="16.7109375" style="40" customWidth="1"/>
    <col min="6926" max="7168" width="9.140625" style="40"/>
    <col min="7169" max="7169" width="16.7109375" style="40" customWidth="1"/>
    <col min="7170" max="7180" width="8.7109375" style="40" customWidth="1"/>
    <col min="7181" max="7181" width="16.7109375" style="40" customWidth="1"/>
    <col min="7182" max="7424" width="9.140625" style="40"/>
    <col min="7425" max="7425" width="16.7109375" style="40" customWidth="1"/>
    <col min="7426" max="7436" width="8.7109375" style="40" customWidth="1"/>
    <col min="7437" max="7437" width="16.7109375" style="40" customWidth="1"/>
    <col min="7438" max="7680" width="9.140625" style="40"/>
    <col min="7681" max="7681" width="16.7109375" style="40" customWidth="1"/>
    <col min="7682" max="7692" width="8.7109375" style="40" customWidth="1"/>
    <col min="7693" max="7693" width="16.7109375" style="40" customWidth="1"/>
    <col min="7694" max="7936" width="9.140625" style="40"/>
    <col min="7937" max="7937" width="16.7109375" style="40" customWidth="1"/>
    <col min="7938" max="7948" width="8.7109375" style="40" customWidth="1"/>
    <col min="7949" max="7949" width="16.7109375" style="40" customWidth="1"/>
    <col min="7950" max="8192" width="9.140625" style="40"/>
    <col min="8193" max="8193" width="16.7109375" style="40" customWidth="1"/>
    <col min="8194" max="8204" width="8.7109375" style="40" customWidth="1"/>
    <col min="8205" max="8205" width="16.7109375" style="40" customWidth="1"/>
    <col min="8206" max="8448" width="9.140625" style="40"/>
    <col min="8449" max="8449" width="16.7109375" style="40" customWidth="1"/>
    <col min="8450" max="8460" width="8.7109375" style="40" customWidth="1"/>
    <col min="8461" max="8461" width="16.7109375" style="40" customWidth="1"/>
    <col min="8462" max="8704" width="9.140625" style="40"/>
    <col min="8705" max="8705" width="16.7109375" style="40" customWidth="1"/>
    <col min="8706" max="8716" width="8.7109375" style="40" customWidth="1"/>
    <col min="8717" max="8717" width="16.7109375" style="40" customWidth="1"/>
    <col min="8718" max="8960" width="9.140625" style="40"/>
    <col min="8961" max="8961" width="16.7109375" style="40" customWidth="1"/>
    <col min="8962" max="8972" width="8.7109375" style="40" customWidth="1"/>
    <col min="8973" max="8973" width="16.7109375" style="40" customWidth="1"/>
    <col min="8974" max="9216" width="9.140625" style="40"/>
    <col min="9217" max="9217" width="16.7109375" style="40" customWidth="1"/>
    <col min="9218" max="9228" width="8.7109375" style="40" customWidth="1"/>
    <col min="9229" max="9229" width="16.7109375" style="40" customWidth="1"/>
    <col min="9230" max="9472" width="9.140625" style="40"/>
    <col min="9473" max="9473" width="16.7109375" style="40" customWidth="1"/>
    <col min="9474" max="9484" width="8.7109375" style="40" customWidth="1"/>
    <col min="9485" max="9485" width="16.7109375" style="40" customWidth="1"/>
    <col min="9486" max="9728" width="9.140625" style="40"/>
    <col min="9729" max="9729" width="16.7109375" style="40" customWidth="1"/>
    <col min="9730" max="9740" width="8.7109375" style="40" customWidth="1"/>
    <col min="9741" max="9741" width="16.7109375" style="40" customWidth="1"/>
    <col min="9742" max="9984" width="9.140625" style="40"/>
    <col min="9985" max="9985" width="16.7109375" style="40" customWidth="1"/>
    <col min="9986" max="9996" width="8.7109375" style="40" customWidth="1"/>
    <col min="9997" max="9997" width="16.7109375" style="40" customWidth="1"/>
    <col min="9998" max="10240" width="9.140625" style="40"/>
    <col min="10241" max="10241" width="16.7109375" style="40" customWidth="1"/>
    <col min="10242" max="10252" width="8.7109375" style="40" customWidth="1"/>
    <col min="10253" max="10253" width="16.7109375" style="40" customWidth="1"/>
    <col min="10254" max="10496" width="9.140625" style="40"/>
    <col min="10497" max="10497" width="16.7109375" style="40" customWidth="1"/>
    <col min="10498" max="10508" width="8.7109375" style="40" customWidth="1"/>
    <col min="10509" max="10509" width="16.7109375" style="40" customWidth="1"/>
    <col min="10510" max="10752" width="9.140625" style="40"/>
    <col min="10753" max="10753" width="16.7109375" style="40" customWidth="1"/>
    <col min="10754" max="10764" width="8.7109375" style="40" customWidth="1"/>
    <col min="10765" max="10765" width="16.7109375" style="40" customWidth="1"/>
    <col min="10766" max="11008" width="9.140625" style="40"/>
    <col min="11009" max="11009" width="16.7109375" style="40" customWidth="1"/>
    <col min="11010" max="11020" width="8.7109375" style="40" customWidth="1"/>
    <col min="11021" max="11021" width="16.7109375" style="40" customWidth="1"/>
    <col min="11022" max="11264" width="9.140625" style="40"/>
    <col min="11265" max="11265" width="16.7109375" style="40" customWidth="1"/>
    <col min="11266" max="11276" width="8.7109375" style="40" customWidth="1"/>
    <col min="11277" max="11277" width="16.7109375" style="40" customWidth="1"/>
    <col min="11278" max="11520" width="9.140625" style="40"/>
    <col min="11521" max="11521" width="16.7109375" style="40" customWidth="1"/>
    <col min="11522" max="11532" width="8.7109375" style="40" customWidth="1"/>
    <col min="11533" max="11533" width="16.7109375" style="40" customWidth="1"/>
    <col min="11534" max="11776" width="9.140625" style="40"/>
    <col min="11777" max="11777" width="16.7109375" style="40" customWidth="1"/>
    <col min="11778" max="11788" width="8.7109375" style="40" customWidth="1"/>
    <col min="11789" max="11789" width="16.7109375" style="40" customWidth="1"/>
    <col min="11790" max="12032" width="9.140625" style="40"/>
    <col min="12033" max="12033" width="16.7109375" style="40" customWidth="1"/>
    <col min="12034" max="12044" width="8.7109375" style="40" customWidth="1"/>
    <col min="12045" max="12045" width="16.7109375" style="40" customWidth="1"/>
    <col min="12046" max="12288" width="9.140625" style="40"/>
    <col min="12289" max="12289" width="16.7109375" style="40" customWidth="1"/>
    <col min="12290" max="12300" width="8.7109375" style="40" customWidth="1"/>
    <col min="12301" max="12301" width="16.7109375" style="40" customWidth="1"/>
    <col min="12302" max="12544" width="9.140625" style="40"/>
    <col min="12545" max="12545" width="16.7109375" style="40" customWidth="1"/>
    <col min="12546" max="12556" width="8.7109375" style="40" customWidth="1"/>
    <col min="12557" max="12557" width="16.7109375" style="40" customWidth="1"/>
    <col min="12558" max="12800" width="9.140625" style="40"/>
    <col min="12801" max="12801" width="16.7109375" style="40" customWidth="1"/>
    <col min="12802" max="12812" width="8.7109375" style="40" customWidth="1"/>
    <col min="12813" max="12813" width="16.7109375" style="40" customWidth="1"/>
    <col min="12814" max="13056" width="9.140625" style="40"/>
    <col min="13057" max="13057" width="16.7109375" style="40" customWidth="1"/>
    <col min="13058" max="13068" width="8.7109375" style="40" customWidth="1"/>
    <col min="13069" max="13069" width="16.7109375" style="40" customWidth="1"/>
    <col min="13070" max="13312" width="9.140625" style="40"/>
    <col min="13313" max="13313" width="16.7109375" style="40" customWidth="1"/>
    <col min="13314" max="13324" width="8.7109375" style="40" customWidth="1"/>
    <col min="13325" max="13325" width="16.7109375" style="40" customWidth="1"/>
    <col min="13326" max="13568" width="9.140625" style="40"/>
    <col min="13569" max="13569" width="16.7109375" style="40" customWidth="1"/>
    <col min="13570" max="13580" width="8.7109375" style="40" customWidth="1"/>
    <col min="13581" max="13581" width="16.7109375" style="40" customWidth="1"/>
    <col min="13582" max="13824" width="9.140625" style="40"/>
    <col min="13825" max="13825" width="16.7109375" style="40" customWidth="1"/>
    <col min="13826" max="13836" width="8.7109375" style="40" customWidth="1"/>
    <col min="13837" max="13837" width="16.7109375" style="40" customWidth="1"/>
    <col min="13838" max="14080" width="9.140625" style="40"/>
    <col min="14081" max="14081" width="16.7109375" style="40" customWidth="1"/>
    <col min="14082" max="14092" width="8.7109375" style="40" customWidth="1"/>
    <col min="14093" max="14093" width="16.7109375" style="40" customWidth="1"/>
    <col min="14094" max="14336" width="9.140625" style="40"/>
    <col min="14337" max="14337" width="16.7109375" style="40" customWidth="1"/>
    <col min="14338" max="14348" width="8.7109375" style="40" customWidth="1"/>
    <col min="14349" max="14349" width="16.7109375" style="40" customWidth="1"/>
    <col min="14350" max="14592" width="9.140625" style="40"/>
    <col min="14593" max="14593" width="16.7109375" style="40" customWidth="1"/>
    <col min="14594" max="14604" width="8.7109375" style="40" customWidth="1"/>
    <col min="14605" max="14605" width="16.7109375" style="40" customWidth="1"/>
    <col min="14606" max="14848" width="9.140625" style="40"/>
    <col min="14849" max="14849" width="16.7109375" style="40" customWidth="1"/>
    <col min="14850" max="14860" width="8.7109375" style="40" customWidth="1"/>
    <col min="14861" max="14861" width="16.7109375" style="40" customWidth="1"/>
    <col min="14862" max="15104" width="9.140625" style="40"/>
    <col min="15105" max="15105" width="16.7109375" style="40" customWidth="1"/>
    <col min="15106" max="15116" width="8.7109375" style="40" customWidth="1"/>
    <col min="15117" max="15117" width="16.7109375" style="40" customWidth="1"/>
    <col min="15118" max="15360" width="9.140625" style="40"/>
    <col min="15361" max="15361" width="16.7109375" style="40" customWidth="1"/>
    <col min="15362" max="15372" width="8.7109375" style="40" customWidth="1"/>
    <col min="15373" max="15373" width="16.7109375" style="40" customWidth="1"/>
    <col min="15374" max="15616" width="9.140625" style="40"/>
    <col min="15617" max="15617" width="16.7109375" style="40" customWidth="1"/>
    <col min="15618" max="15628" width="8.7109375" style="40" customWidth="1"/>
    <col min="15629" max="15629" width="16.7109375" style="40" customWidth="1"/>
    <col min="15630" max="15872" width="9.140625" style="40"/>
    <col min="15873" max="15873" width="16.7109375" style="40" customWidth="1"/>
    <col min="15874" max="15884" width="8.7109375" style="40" customWidth="1"/>
    <col min="15885" max="15885" width="16.7109375" style="40" customWidth="1"/>
    <col min="15886" max="16128" width="9.140625" style="40"/>
    <col min="16129" max="16129" width="16.7109375" style="40" customWidth="1"/>
    <col min="16130" max="16140" width="8.7109375" style="40" customWidth="1"/>
    <col min="16141" max="16141" width="16.7109375" style="40" customWidth="1"/>
    <col min="16142" max="16384" width="9.140625" style="40"/>
  </cols>
  <sheetData>
    <row r="1" spans="1:13" ht="18.75" customHeight="1" x14ac:dyDescent="0.3">
      <c r="A1" s="1182" t="s">
        <v>284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  <c r="M1" s="1182"/>
    </row>
    <row r="2" spans="1:13" ht="18.75" customHeight="1" x14ac:dyDescent="0.25">
      <c r="A2" s="1183" t="s">
        <v>285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3"/>
      <c r="M2" s="1183"/>
    </row>
    <row r="3" spans="1:13" ht="18.75" customHeight="1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  <c r="K3" s="1179"/>
      <c r="L3" s="1179"/>
      <c r="M3" s="1179"/>
    </row>
    <row r="4" spans="1:13" ht="18.75" customHeight="1" x14ac:dyDescent="0.25">
      <c r="A4" s="1179" t="s">
        <v>548</v>
      </c>
      <c r="B4" s="1179"/>
      <c r="C4" s="1179"/>
      <c r="D4" s="1179"/>
      <c r="E4" s="1179"/>
      <c r="F4" s="1179"/>
      <c r="G4" s="1179"/>
      <c r="H4" s="1179"/>
      <c r="I4" s="1179"/>
      <c r="J4" s="1179"/>
      <c r="K4" s="1179"/>
      <c r="L4" s="1179"/>
      <c r="M4" s="1179"/>
    </row>
    <row r="5" spans="1:13" ht="15.75" x14ac:dyDescent="0.3">
      <c r="A5" s="806" t="s">
        <v>293</v>
      </c>
      <c r="B5" s="825"/>
      <c r="C5" s="825"/>
      <c r="D5" s="825"/>
      <c r="E5" s="825"/>
      <c r="F5" s="825"/>
      <c r="G5" s="825"/>
      <c r="H5" s="834"/>
      <c r="I5" s="825"/>
      <c r="J5" s="825"/>
      <c r="K5" s="825"/>
      <c r="L5" s="825"/>
      <c r="M5" s="823" t="s">
        <v>294</v>
      </c>
    </row>
    <row r="6" spans="1:13" ht="28.5" customHeight="1" x14ac:dyDescent="0.2">
      <c r="A6" s="1229" t="s">
        <v>999</v>
      </c>
      <c r="B6" s="1236" t="s">
        <v>1000</v>
      </c>
      <c r="C6" s="1237"/>
      <c r="D6" s="1237"/>
      <c r="E6" s="1237"/>
      <c r="F6" s="1237"/>
      <c r="G6" s="1237"/>
      <c r="H6" s="1237"/>
      <c r="I6" s="1237"/>
      <c r="J6" s="1237"/>
      <c r="K6" s="1237"/>
      <c r="L6" s="1238"/>
      <c r="M6" s="1239" t="s">
        <v>1387</v>
      </c>
    </row>
    <row r="7" spans="1:13" ht="30.75" customHeight="1" x14ac:dyDescent="0.2">
      <c r="A7" s="1230"/>
      <c r="B7" s="115" t="s">
        <v>672</v>
      </c>
      <c r="C7" s="115" t="s">
        <v>546</v>
      </c>
      <c r="D7" s="115" t="s">
        <v>290</v>
      </c>
      <c r="E7" s="115" t="s">
        <v>141</v>
      </c>
      <c r="F7" s="115" t="s">
        <v>142</v>
      </c>
      <c r="G7" s="115" t="s">
        <v>291</v>
      </c>
      <c r="H7" s="115" t="s">
        <v>292</v>
      </c>
      <c r="I7" s="115">
        <v>4</v>
      </c>
      <c r="J7" s="115">
        <v>3</v>
      </c>
      <c r="K7" s="115">
        <v>2</v>
      </c>
      <c r="L7" s="115">
        <v>1</v>
      </c>
      <c r="M7" s="1240"/>
    </row>
    <row r="8" spans="1:13" ht="26.25" customHeight="1" thickBot="1" x14ac:dyDescent="0.25">
      <c r="A8" s="64" t="s">
        <v>733</v>
      </c>
      <c r="B8" s="540">
        <f>SUM(C8:L8)</f>
        <v>200</v>
      </c>
      <c r="C8" s="508">
        <v>0</v>
      </c>
      <c r="D8" s="508">
        <v>0</v>
      </c>
      <c r="E8" s="508">
        <v>0</v>
      </c>
      <c r="F8" s="508">
        <v>0</v>
      </c>
      <c r="G8" s="508">
        <v>0</v>
      </c>
      <c r="H8" s="508">
        <v>0</v>
      </c>
      <c r="I8" s="508">
        <v>19</v>
      </c>
      <c r="J8" s="508">
        <v>33</v>
      </c>
      <c r="K8" s="508">
        <v>35</v>
      </c>
      <c r="L8" s="508">
        <v>113</v>
      </c>
      <c r="M8" s="128" t="s">
        <v>732</v>
      </c>
    </row>
    <row r="9" spans="1:13" ht="26.25" customHeight="1" thickBot="1" x14ac:dyDescent="0.25">
      <c r="A9" s="65" t="s">
        <v>98</v>
      </c>
      <c r="B9" s="542">
        <f t="shared" ref="B9:B15" si="0">SUM(C9:L9)</f>
        <v>2257</v>
      </c>
      <c r="C9" s="510">
        <v>0</v>
      </c>
      <c r="D9" s="510">
        <v>0</v>
      </c>
      <c r="E9" s="510">
        <v>0</v>
      </c>
      <c r="F9" s="510">
        <v>0</v>
      </c>
      <c r="G9" s="510">
        <v>0</v>
      </c>
      <c r="H9" s="510">
        <v>373</v>
      </c>
      <c r="I9" s="510">
        <v>281</v>
      </c>
      <c r="J9" s="510">
        <v>360</v>
      </c>
      <c r="K9" s="510">
        <v>418</v>
      </c>
      <c r="L9" s="510">
        <v>825</v>
      </c>
      <c r="M9" s="129" t="s">
        <v>99</v>
      </c>
    </row>
    <row r="10" spans="1:13" ht="26.25" customHeight="1" thickBot="1" x14ac:dyDescent="0.25">
      <c r="A10" s="66" t="s">
        <v>100</v>
      </c>
      <c r="B10" s="543">
        <f t="shared" si="0"/>
        <v>5693</v>
      </c>
      <c r="C10" s="512">
        <v>0</v>
      </c>
      <c r="D10" s="512">
        <v>0</v>
      </c>
      <c r="E10" s="512">
        <v>0</v>
      </c>
      <c r="F10" s="512">
        <v>0</v>
      </c>
      <c r="G10" s="512">
        <v>354</v>
      </c>
      <c r="H10" s="512">
        <v>2009</v>
      </c>
      <c r="I10" s="512">
        <v>750</v>
      </c>
      <c r="J10" s="512">
        <v>713</v>
      </c>
      <c r="K10" s="512">
        <v>712</v>
      </c>
      <c r="L10" s="512">
        <v>1155</v>
      </c>
      <c r="M10" s="130" t="s">
        <v>101</v>
      </c>
    </row>
    <row r="11" spans="1:13" ht="26.25" customHeight="1" thickBot="1" x14ac:dyDescent="0.25">
      <c r="A11" s="65" t="s">
        <v>102</v>
      </c>
      <c r="B11" s="542">
        <f t="shared" si="0"/>
        <v>5721</v>
      </c>
      <c r="C11" s="510">
        <v>0</v>
      </c>
      <c r="D11" s="510">
        <v>0</v>
      </c>
      <c r="E11" s="510">
        <v>0</v>
      </c>
      <c r="F11" s="510">
        <v>197</v>
      </c>
      <c r="G11" s="510">
        <v>1187</v>
      </c>
      <c r="H11" s="510">
        <v>2399</v>
      </c>
      <c r="I11" s="510">
        <v>498</v>
      </c>
      <c r="J11" s="510">
        <v>476</v>
      </c>
      <c r="K11" s="510">
        <v>444</v>
      </c>
      <c r="L11" s="510">
        <v>520</v>
      </c>
      <c r="M11" s="129" t="s">
        <v>103</v>
      </c>
    </row>
    <row r="12" spans="1:13" ht="26.25" customHeight="1" thickBot="1" x14ac:dyDescent="0.25">
      <c r="A12" s="66" t="s">
        <v>104</v>
      </c>
      <c r="B12" s="543">
        <f t="shared" si="0"/>
        <v>2897</v>
      </c>
      <c r="C12" s="512">
        <v>0</v>
      </c>
      <c r="D12" s="512">
        <v>0</v>
      </c>
      <c r="E12" s="512">
        <v>81</v>
      </c>
      <c r="F12" s="512">
        <v>402</v>
      </c>
      <c r="G12" s="512">
        <v>970</v>
      </c>
      <c r="H12" s="512">
        <v>860</v>
      </c>
      <c r="I12" s="512">
        <v>159</v>
      </c>
      <c r="J12" s="512">
        <v>160</v>
      </c>
      <c r="K12" s="512">
        <v>124</v>
      </c>
      <c r="L12" s="512">
        <v>141</v>
      </c>
      <c r="M12" s="130" t="s">
        <v>105</v>
      </c>
    </row>
    <row r="13" spans="1:13" ht="26.25" customHeight="1" thickBot="1" x14ac:dyDescent="0.25">
      <c r="A13" s="65" t="s">
        <v>106</v>
      </c>
      <c r="B13" s="542">
        <f t="shared" si="0"/>
        <v>643</v>
      </c>
      <c r="C13" s="510">
        <v>0</v>
      </c>
      <c r="D13" s="510">
        <v>29</v>
      </c>
      <c r="E13" s="510">
        <v>109</v>
      </c>
      <c r="F13" s="510">
        <v>140</v>
      </c>
      <c r="G13" s="510">
        <v>152</v>
      </c>
      <c r="H13" s="510">
        <v>136</v>
      </c>
      <c r="I13" s="510">
        <v>22</v>
      </c>
      <c r="J13" s="510">
        <v>21</v>
      </c>
      <c r="K13" s="510">
        <v>15</v>
      </c>
      <c r="L13" s="510">
        <v>19</v>
      </c>
      <c r="M13" s="129" t="s">
        <v>107</v>
      </c>
    </row>
    <row r="14" spans="1:13" ht="26.25" customHeight="1" thickBot="1" x14ac:dyDescent="0.25">
      <c r="A14" s="66" t="s">
        <v>224</v>
      </c>
      <c r="B14" s="543">
        <f t="shared" si="0"/>
        <v>63</v>
      </c>
      <c r="C14" s="512">
        <v>0</v>
      </c>
      <c r="D14" s="512">
        <v>9</v>
      </c>
      <c r="E14" s="512">
        <v>11</v>
      </c>
      <c r="F14" s="512">
        <v>14</v>
      </c>
      <c r="G14" s="512">
        <v>10</v>
      </c>
      <c r="H14" s="512">
        <v>6</v>
      </c>
      <c r="I14" s="512">
        <v>1</v>
      </c>
      <c r="J14" s="512">
        <v>7</v>
      </c>
      <c r="K14" s="512">
        <v>2</v>
      </c>
      <c r="L14" s="512">
        <v>3</v>
      </c>
      <c r="M14" s="130" t="s">
        <v>278</v>
      </c>
    </row>
    <row r="15" spans="1:13" ht="26.25" customHeight="1" thickBot="1" x14ac:dyDescent="0.25">
      <c r="A15" s="65" t="s">
        <v>279</v>
      </c>
      <c r="B15" s="542">
        <f t="shared" si="0"/>
        <v>15</v>
      </c>
      <c r="C15" s="510">
        <v>0</v>
      </c>
      <c r="D15" s="510">
        <v>3</v>
      </c>
      <c r="E15" s="510">
        <v>2</v>
      </c>
      <c r="F15" s="510">
        <v>1</v>
      </c>
      <c r="G15" s="510">
        <v>4</v>
      </c>
      <c r="H15" s="510">
        <v>2</v>
      </c>
      <c r="I15" s="510">
        <v>0</v>
      </c>
      <c r="J15" s="510">
        <v>2</v>
      </c>
      <c r="K15" s="510">
        <v>1</v>
      </c>
      <c r="L15" s="510">
        <v>0</v>
      </c>
      <c r="M15" s="129" t="s">
        <v>280</v>
      </c>
    </row>
    <row r="16" spans="1:13" ht="26.25" customHeight="1" x14ac:dyDescent="0.2">
      <c r="A16" s="388" t="s">
        <v>281</v>
      </c>
      <c r="B16" s="559">
        <f>SUM(C16:L16)</f>
        <v>0</v>
      </c>
      <c r="C16" s="521">
        <v>0</v>
      </c>
      <c r="D16" s="521">
        <v>0</v>
      </c>
      <c r="E16" s="521">
        <v>0</v>
      </c>
      <c r="F16" s="521">
        <v>0</v>
      </c>
      <c r="G16" s="521">
        <v>0</v>
      </c>
      <c r="H16" s="521">
        <v>0</v>
      </c>
      <c r="I16" s="521">
        <v>0</v>
      </c>
      <c r="J16" s="521">
        <v>0</v>
      </c>
      <c r="K16" s="521">
        <v>0</v>
      </c>
      <c r="L16" s="521">
        <v>0</v>
      </c>
      <c r="M16" s="131" t="s">
        <v>109</v>
      </c>
    </row>
    <row r="17" spans="1:243" ht="26.25" customHeight="1" x14ac:dyDescent="0.2">
      <c r="A17" s="431" t="s">
        <v>66</v>
      </c>
      <c r="B17" s="560">
        <f t="shared" ref="B17:L17" si="1">SUM(B8:B16)</f>
        <v>17489</v>
      </c>
      <c r="C17" s="560">
        <f t="shared" si="1"/>
        <v>0</v>
      </c>
      <c r="D17" s="560">
        <f t="shared" si="1"/>
        <v>41</v>
      </c>
      <c r="E17" s="560">
        <f t="shared" si="1"/>
        <v>203</v>
      </c>
      <c r="F17" s="560">
        <f t="shared" si="1"/>
        <v>754</v>
      </c>
      <c r="G17" s="560">
        <f t="shared" si="1"/>
        <v>2677</v>
      </c>
      <c r="H17" s="560">
        <f t="shared" si="1"/>
        <v>5785</v>
      </c>
      <c r="I17" s="560">
        <f t="shared" si="1"/>
        <v>1730</v>
      </c>
      <c r="J17" s="560">
        <f t="shared" si="1"/>
        <v>1772</v>
      </c>
      <c r="K17" s="560">
        <f t="shared" si="1"/>
        <v>1751</v>
      </c>
      <c r="L17" s="560">
        <f t="shared" si="1"/>
        <v>2776</v>
      </c>
      <c r="M17" s="132" t="s">
        <v>67</v>
      </c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256"/>
      <c r="ED17" s="256"/>
      <c r="EE17" s="256"/>
      <c r="EF17" s="256"/>
      <c r="EG17" s="256"/>
      <c r="EH17" s="256"/>
      <c r="EI17" s="256"/>
      <c r="EJ17" s="256"/>
      <c r="EK17" s="256"/>
      <c r="EL17" s="256"/>
      <c r="EM17" s="256"/>
      <c r="EN17" s="256"/>
      <c r="EO17" s="256"/>
      <c r="EP17" s="256"/>
      <c r="EQ17" s="256"/>
      <c r="ER17" s="256"/>
      <c r="ES17" s="256"/>
      <c r="ET17" s="256"/>
      <c r="EU17" s="256"/>
      <c r="EV17" s="256"/>
      <c r="EW17" s="256"/>
      <c r="EX17" s="256"/>
      <c r="EY17" s="256"/>
      <c r="EZ17" s="256"/>
      <c r="FA17" s="256"/>
      <c r="FB17" s="256"/>
      <c r="FC17" s="256"/>
      <c r="FD17" s="256"/>
      <c r="FE17" s="256"/>
      <c r="FF17" s="256"/>
      <c r="FG17" s="256"/>
      <c r="FH17" s="256"/>
      <c r="FI17" s="256"/>
      <c r="FJ17" s="256"/>
      <c r="FK17" s="256"/>
      <c r="FL17" s="256"/>
      <c r="FM17" s="256"/>
      <c r="FN17" s="256"/>
      <c r="FO17" s="256"/>
      <c r="FP17" s="256"/>
      <c r="FQ17" s="256"/>
      <c r="FR17" s="256"/>
      <c r="FS17" s="256"/>
      <c r="FT17" s="256"/>
      <c r="FU17" s="256"/>
      <c r="FV17" s="256"/>
      <c r="FW17" s="256"/>
      <c r="FX17" s="256"/>
      <c r="FY17" s="256"/>
      <c r="FZ17" s="256"/>
      <c r="GA17" s="256"/>
      <c r="GB17" s="256"/>
      <c r="GC17" s="256"/>
      <c r="GD17" s="256"/>
      <c r="GE17" s="256"/>
      <c r="GF17" s="256"/>
      <c r="GG17" s="256"/>
      <c r="GH17" s="256"/>
      <c r="GI17" s="256"/>
      <c r="GJ17" s="256"/>
      <c r="GK17" s="256"/>
      <c r="GL17" s="256"/>
      <c r="GM17" s="256"/>
      <c r="GN17" s="256"/>
      <c r="GO17" s="256"/>
      <c r="GP17" s="256"/>
      <c r="GQ17" s="256"/>
      <c r="GR17" s="256"/>
      <c r="GS17" s="256"/>
      <c r="GT17" s="256"/>
      <c r="GU17" s="256"/>
      <c r="GV17" s="256"/>
      <c r="GW17" s="256"/>
      <c r="GX17" s="256"/>
      <c r="GY17" s="256"/>
      <c r="GZ17" s="256"/>
      <c r="HA17" s="256"/>
      <c r="HB17" s="256"/>
      <c r="HC17" s="256"/>
      <c r="HD17" s="256"/>
      <c r="HE17" s="256"/>
      <c r="HF17" s="256"/>
      <c r="HG17" s="256"/>
      <c r="HH17" s="256"/>
      <c r="HI17" s="256"/>
      <c r="HJ17" s="256"/>
      <c r="HK17" s="256"/>
      <c r="HL17" s="256"/>
      <c r="HM17" s="256"/>
      <c r="HN17" s="256"/>
      <c r="HO17" s="256"/>
      <c r="HP17" s="256"/>
      <c r="HQ17" s="256"/>
      <c r="HR17" s="256"/>
      <c r="HS17" s="256"/>
      <c r="HT17" s="256"/>
      <c r="HU17" s="256"/>
      <c r="HV17" s="256"/>
      <c r="HW17" s="256"/>
      <c r="HX17" s="256"/>
      <c r="HY17" s="256"/>
      <c r="HZ17" s="256"/>
      <c r="IA17" s="256"/>
      <c r="IB17" s="256"/>
      <c r="IC17" s="256"/>
      <c r="ID17" s="256"/>
      <c r="IE17" s="256"/>
      <c r="IF17" s="256"/>
      <c r="IG17" s="256"/>
      <c r="IH17" s="256"/>
      <c r="II17" s="256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17"/>
  <sheetViews>
    <sheetView view="pageBreakPreview" zoomScaleNormal="100" workbookViewId="0">
      <selection activeCell="M6" sqref="M6:M7"/>
    </sheetView>
  </sheetViews>
  <sheetFormatPr defaultRowHeight="15" x14ac:dyDescent="0.25"/>
  <cols>
    <col min="1" max="1" width="16.7109375" style="103" customWidth="1"/>
    <col min="2" max="12" width="8.7109375" style="103" customWidth="1"/>
    <col min="13" max="13" width="16.7109375" style="103" customWidth="1"/>
    <col min="14" max="256" width="9.140625" style="40"/>
    <col min="257" max="257" width="16.7109375" style="40" customWidth="1"/>
    <col min="258" max="268" width="8.7109375" style="40" customWidth="1"/>
    <col min="269" max="269" width="16.7109375" style="40" customWidth="1"/>
    <col min="270" max="512" width="9.140625" style="40"/>
    <col min="513" max="513" width="16.7109375" style="40" customWidth="1"/>
    <col min="514" max="524" width="8.7109375" style="40" customWidth="1"/>
    <col min="525" max="525" width="16.7109375" style="40" customWidth="1"/>
    <col min="526" max="768" width="9.140625" style="40"/>
    <col min="769" max="769" width="16.7109375" style="40" customWidth="1"/>
    <col min="770" max="780" width="8.7109375" style="40" customWidth="1"/>
    <col min="781" max="781" width="16.7109375" style="40" customWidth="1"/>
    <col min="782" max="1024" width="9.140625" style="40"/>
    <col min="1025" max="1025" width="16.7109375" style="40" customWidth="1"/>
    <col min="1026" max="1036" width="8.7109375" style="40" customWidth="1"/>
    <col min="1037" max="1037" width="16.7109375" style="40" customWidth="1"/>
    <col min="1038" max="1280" width="9.140625" style="40"/>
    <col min="1281" max="1281" width="16.7109375" style="40" customWidth="1"/>
    <col min="1282" max="1292" width="8.7109375" style="40" customWidth="1"/>
    <col min="1293" max="1293" width="16.7109375" style="40" customWidth="1"/>
    <col min="1294" max="1536" width="9.140625" style="40"/>
    <col min="1537" max="1537" width="16.7109375" style="40" customWidth="1"/>
    <col min="1538" max="1548" width="8.7109375" style="40" customWidth="1"/>
    <col min="1549" max="1549" width="16.7109375" style="40" customWidth="1"/>
    <col min="1550" max="1792" width="9.140625" style="40"/>
    <col min="1793" max="1793" width="16.7109375" style="40" customWidth="1"/>
    <col min="1794" max="1804" width="8.7109375" style="40" customWidth="1"/>
    <col min="1805" max="1805" width="16.7109375" style="40" customWidth="1"/>
    <col min="1806" max="2048" width="9.140625" style="40"/>
    <col min="2049" max="2049" width="16.7109375" style="40" customWidth="1"/>
    <col min="2050" max="2060" width="8.7109375" style="40" customWidth="1"/>
    <col min="2061" max="2061" width="16.7109375" style="40" customWidth="1"/>
    <col min="2062" max="2304" width="9.140625" style="40"/>
    <col min="2305" max="2305" width="16.7109375" style="40" customWidth="1"/>
    <col min="2306" max="2316" width="8.7109375" style="40" customWidth="1"/>
    <col min="2317" max="2317" width="16.7109375" style="40" customWidth="1"/>
    <col min="2318" max="2560" width="9.140625" style="40"/>
    <col min="2561" max="2561" width="16.7109375" style="40" customWidth="1"/>
    <col min="2562" max="2572" width="8.7109375" style="40" customWidth="1"/>
    <col min="2573" max="2573" width="16.7109375" style="40" customWidth="1"/>
    <col min="2574" max="2816" width="9.140625" style="40"/>
    <col min="2817" max="2817" width="16.7109375" style="40" customWidth="1"/>
    <col min="2818" max="2828" width="8.7109375" style="40" customWidth="1"/>
    <col min="2829" max="2829" width="16.7109375" style="40" customWidth="1"/>
    <col min="2830" max="3072" width="9.140625" style="40"/>
    <col min="3073" max="3073" width="16.7109375" style="40" customWidth="1"/>
    <col min="3074" max="3084" width="8.7109375" style="40" customWidth="1"/>
    <col min="3085" max="3085" width="16.7109375" style="40" customWidth="1"/>
    <col min="3086" max="3328" width="9.140625" style="40"/>
    <col min="3329" max="3329" width="16.7109375" style="40" customWidth="1"/>
    <col min="3330" max="3340" width="8.7109375" style="40" customWidth="1"/>
    <col min="3341" max="3341" width="16.7109375" style="40" customWidth="1"/>
    <col min="3342" max="3584" width="9.140625" style="40"/>
    <col min="3585" max="3585" width="16.7109375" style="40" customWidth="1"/>
    <col min="3586" max="3596" width="8.7109375" style="40" customWidth="1"/>
    <col min="3597" max="3597" width="16.7109375" style="40" customWidth="1"/>
    <col min="3598" max="3840" width="9.140625" style="40"/>
    <col min="3841" max="3841" width="16.7109375" style="40" customWidth="1"/>
    <col min="3842" max="3852" width="8.7109375" style="40" customWidth="1"/>
    <col min="3853" max="3853" width="16.7109375" style="40" customWidth="1"/>
    <col min="3854" max="4096" width="9.140625" style="40"/>
    <col min="4097" max="4097" width="16.7109375" style="40" customWidth="1"/>
    <col min="4098" max="4108" width="8.7109375" style="40" customWidth="1"/>
    <col min="4109" max="4109" width="16.7109375" style="40" customWidth="1"/>
    <col min="4110" max="4352" width="9.140625" style="40"/>
    <col min="4353" max="4353" width="16.7109375" style="40" customWidth="1"/>
    <col min="4354" max="4364" width="8.7109375" style="40" customWidth="1"/>
    <col min="4365" max="4365" width="16.7109375" style="40" customWidth="1"/>
    <col min="4366" max="4608" width="9.140625" style="40"/>
    <col min="4609" max="4609" width="16.7109375" style="40" customWidth="1"/>
    <col min="4610" max="4620" width="8.7109375" style="40" customWidth="1"/>
    <col min="4621" max="4621" width="16.7109375" style="40" customWidth="1"/>
    <col min="4622" max="4864" width="9.140625" style="40"/>
    <col min="4865" max="4865" width="16.7109375" style="40" customWidth="1"/>
    <col min="4866" max="4876" width="8.7109375" style="40" customWidth="1"/>
    <col min="4877" max="4877" width="16.7109375" style="40" customWidth="1"/>
    <col min="4878" max="5120" width="9.140625" style="40"/>
    <col min="5121" max="5121" width="16.7109375" style="40" customWidth="1"/>
    <col min="5122" max="5132" width="8.7109375" style="40" customWidth="1"/>
    <col min="5133" max="5133" width="16.7109375" style="40" customWidth="1"/>
    <col min="5134" max="5376" width="9.140625" style="40"/>
    <col min="5377" max="5377" width="16.7109375" style="40" customWidth="1"/>
    <col min="5378" max="5388" width="8.7109375" style="40" customWidth="1"/>
    <col min="5389" max="5389" width="16.7109375" style="40" customWidth="1"/>
    <col min="5390" max="5632" width="9.140625" style="40"/>
    <col min="5633" max="5633" width="16.7109375" style="40" customWidth="1"/>
    <col min="5634" max="5644" width="8.7109375" style="40" customWidth="1"/>
    <col min="5645" max="5645" width="16.7109375" style="40" customWidth="1"/>
    <col min="5646" max="5888" width="9.140625" style="40"/>
    <col min="5889" max="5889" width="16.7109375" style="40" customWidth="1"/>
    <col min="5890" max="5900" width="8.7109375" style="40" customWidth="1"/>
    <col min="5901" max="5901" width="16.7109375" style="40" customWidth="1"/>
    <col min="5902" max="6144" width="9.140625" style="40"/>
    <col min="6145" max="6145" width="16.7109375" style="40" customWidth="1"/>
    <col min="6146" max="6156" width="8.7109375" style="40" customWidth="1"/>
    <col min="6157" max="6157" width="16.7109375" style="40" customWidth="1"/>
    <col min="6158" max="6400" width="9.140625" style="40"/>
    <col min="6401" max="6401" width="16.7109375" style="40" customWidth="1"/>
    <col min="6402" max="6412" width="8.7109375" style="40" customWidth="1"/>
    <col min="6413" max="6413" width="16.7109375" style="40" customWidth="1"/>
    <col min="6414" max="6656" width="9.140625" style="40"/>
    <col min="6657" max="6657" width="16.7109375" style="40" customWidth="1"/>
    <col min="6658" max="6668" width="8.7109375" style="40" customWidth="1"/>
    <col min="6669" max="6669" width="16.7109375" style="40" customWidth="1"/>
    <col min="6670" max="6912" width="9.140625" style="40"/>
    <col min="6913" max="6913" width="16.7109375" style="40" customWidth="1"/>
    <col min="6914" max="6924" width="8.7109375" style="40" customWidth="1"/>
    <col min="6925" max="6925" width="16.7109375" style="40" customWidth="1"/>
    <col min="6926" max="7168" width="9.140625" style="40"/>
    <col min="7169" max="7169" width="16.7109375" style="40" customWidth="1"/>
    <col min="7170" max="7180" width="8.7109375" style="40" customWidth="1"/>
    <col min="7181" max="7181" width="16.7109375" style="40" customWidth="1"/>
    <col min="7182" max="7424" width="9.140625" style="40"/>
    <col min="7425" max="7425" width="16.7109375" style="40" customWidth="1"/>
    <col min="7426" max="7436" width="8.7109375" style="40" customWidth="1"/>
    <col min="7437" max="7437" width="16.7109375" style="40" customWidth="1"/>
    <col min="7438" max="7680" width="9.140625" style="40"/>
    <col min="7681" max="7681" width="16.7109375" style="40" customWidth="1"/>
    <col min="7682" max="7692" width="8.7109375" style="40" customWidth="1"/>
    <col min="7693" max="7693" width="16.7109375" style="40" customWidth="1"/>
    <col min="7694" max="7936" width="9.140625" style="40"/>
    <col min="7937" max="7937" width="16.7109375" style="40" customWidth="1"/>
    <col min="7938" max="7948" width="8.7109375" style="40" customWidth="1"/>
    <col min="7949" max="7949" width="16.7109375" style="40" customWidth="1"/>
    <col min="7950" max="8192" width="9.140625" style="40"/>
    <col min="8193" max="8193" width="16.7109375" style="40" customWidth="1"/>
    <col min="8194" max="8204" width="8.7109375" style="40" customWidth="1"/>
    <col min="8205" max="8205" width="16.7109375" style="40" customWidth="1"/>
    <col min="8206" max="8448" width="9.140625" style="40"/>
    <col min="8449" max="8449" width="16.7109375" style="40" customWidth="1"/>
    <col min="8450" max="8460" width="8.7109375" style="40" customWidth="1"/>
    <col min="8461" max="8461" width="16.7109375" style="40" customWidth="1"/>
    <col min="8462" max="8704" width="9.140625" style="40"/>
    <col min="8705" max="8705" width="16.7109375" style="40" customWidth="1"/>
    <col min="8706" max="8716" width="8.7109375" style="40" customWidth="1"/>
    <col min="8717" max="8717" width="16.7109375" style="40" customWidth="1"/>
    <col min="8718" max="8960" width="9.140625" style="40"/>
    <col min="8961" max="8961" width="16.7109375" style="40" customWidth="1"/>
    <col min="8962" max="8972" width="8.7109375" style="40" customWidth="1"/>
    <col min="8973" max="8973" width="16.7109375" style="40" customWidth="1"/>
    <col min="8974" max="9216" width="9.140625" style="40"/>
    <col min="9217" max="9217" width="16.7109375" style="40" customWidth="1"/>
    <col min="9218" max="9228" width="8.7109375" style="40" customWidth="1"/>
    <col min="9229" max="9229" width="16.7109375" style="40" customWidth="1"/>
    <col min="9230" max="9472" width="9.140625" style="40"/>
    <col min="9473" max="9473" width="16.7109375" style="40" customWidth="1"/>
    <col min="9474" max="9484" width="8.7109375" style="40" customWidth="1"/>
    <col min="9485" max="9485" width="16.7109375" style="40" customWidth="1"/>
    <col min="9486" max="9728" width="9.140625" style="40"/>
    <col min="9729" max="9729" width="16.7109375" style="40" customWidth="1"/>
    <col min="9730" max="9740" width="8.7109375" style="40" customWidth="1"/>
    <col min="9741" max="9741" width="16.7109375" style="40" customWidth="1"/>
    <col min="9742" max="9984" width="9.140625" style="40"/>
    <col min="9985" max="9985" width="16.7109375" style="40" customWidth="1"/>
    <col min="9986" max="9996" width="8.7109375" style="40" customWidth="1"/>
    <col min="9997" max="9997" width="16.7109375" style="40" customWidth="1"/>
    <col min="9998" max="10240" width="9.140625" style="40"/>
    <col min="10241" max="10241" width="16.7109375" style="40" customWidth="1"/>
    <col min="10242" max="10252" width="8.7109375" style="40" customWidth="1"/>
    <col min="10253" max="10253" width="16.7109375" style="40" customWidth="1"/>
    <col min="10254" max="10496" width="9.140625" style="40"/>
    <col min="10497" max="10497" width="16.7109375" style="40" customWidth="1"/>
    <col min="10498" max="10508" width="8.7109375" style="40" customWidth="1"/>
    <col min="10509" max="10509" width="16.7109375" style="40" customWidth="1"/>
    <col min="10510" max="10752" width="9.140625" style="40"/>
    <col min="10753" max="10753" width="16.7109375" style="40" customWidth="1"/>
    <col min="10754" max="10764" width="8.7109375" style="40" customWidth="1"/>
    <col min="10765" max="10765" width="16.7109375" style="40" customWidth="1"/>
    <col min="10766" max="11008" width="9.140625" style="40"/>
    <col min="11009" max="11009" width="16.7109375" style="40" customWidth="1"/>
    <col min="11010" max="11020" width="8.7109375" style="40" customWidth="1"/>
    <col min="11021" max="11021" width="16.7109375" style="40" customWidth="1"/>
    <col min="11022" max="11264" width="9.140625" style="40"/>
    <col min="11265" max="11265" width="16.7109375" style="40" customWidth="1"/>
    <col min="11266" max="11276" width="8.7109375" style="40" customWidth="1"/>
    <col min="11277" max="11277" width="16.7109375" style="40" customWidth="1"/>
    <col min="11278" max="11520" width="9.140625" style="40"/>
    <col min="11521" max="11521" width="16.7109375" style="40" customWidth="1"/>
    <col min="11522" max="11532" width="8.7109375" style="40" customWidth="1"/>
    <col min="11533" max="11533" width="16.7109375" style="40" customWidth="1"/>
    <col min="11534" max="11776" width="9.140625" style="40"/>
    <col min="11777" max="11777" width="16.7109375" style="40" customWidth="1"/>
    <col min="11778" max="11788" width="8.7109375" style="40" customWidth="1"/>
    <col min="11789" max="11789" width="16.7109375" style="40" customWidth="1"/>
    <col min="11790" max="12032" width="9.140625" style="40"/>
    <col min="12033" max="12033" width="16.7109375" style="40" customWidth="1"/>
    <col min="12034" max="12044" width="8.7109375" style="40" customWidth="1"/>
    <col min="12045" max="12045" width="16.7109375" style="40" customWidth="1"/>
    <col min="12046" max="12288" width="9.140625" style="40"/>
    <col min="12289" max="12289" width="16.7109375" style="40" customWidth="1"/>
    <col min="12290" max="12300" width="8.7109375" style="40" customWidth="1"/>
    <col min="12301" max="12301" width="16.7109375" style="40" customWidth="1"/>
    <col min="12302" max="12544" width="9.140625" style="40"/>
    <col min="12545" max="12545" width="16.7109375" style="40" customWidth="1"/>
    <col min="12546" max="12556" width="8.7109375" style="40" customWidth="1"/>
    <col min="12557" max="12557" width="16.7109375" style="40" customWidth="1"/>
    <col min="12558" max="12800" width="9.140625" style="40"/>
    <col min="12801" max="12801" width="16.7109375" style="40" customWidth="1"/>
    <col min="12802" max="12812" width="8.7109375" style="40" customWidth="1"/>
    <col min="12813" max="12813" width="16.7109375" style="40" customWidth="1"/>
    <col min="12814" max="13056" width="9.140625" style="40"/>
    <col min="13057" max="13057" width="16.7109375" style="40" customWidth="1"/>
    <col min="13058" max="13068" width="8.7109375" style="40" customWidth="1"/>
    <col min="13069" max="13069" width="16.7109375" style="40" customWidth="1"/>
    <col min="13070" max="13312" width="9.140625" style="40"/>
    <col min="13313" max="13313" width="16.7109375" style="40" customWidth="1"/>
    <col min="13314" max="13324" width="8.7109375" style="40" customWidth="1"/>
    <col min="13325" max="13325" width="16.7109375" style="40" customWidth="1"/>
    <col min="13326" max="13568" width="9.140625" style="40"/>
    <col min="13569" max="13569" width="16.7109375" style="40" customWidth="1"/>
    <col min="13570" max="13580" width="8.7109375" style="40" customWidth="1"/>
    <col min="13581" max="13581" width="16.7109375" style="40" customWidth="1"/>
    <col min="13582" max="13824" width="9.140625" style="40"/>
    <col min="13825" max="13825" width="16.7109375" style="40" customWidth="1"/>
    <col min="13826" max="13836" width="8.7109375" style="40" customWidth="1"/>
    <col min="13837" max="13837" width="16.7109375" style="40" customWidth="1"/>
    <col min="13838" max="14080" width="9.140625" style="40"/>
    <col min="14081" max="14081" width="16.7109375" style="40" customWidth="1"/>
    <col min="14082" max="14092" width="8.7109375" style="40" customWidth="1"/>
    <col min="14093" max="14093" width="16.7109375" style="40" customWidth="1"/>
    <col min="14094" max="14336" width="9.140625" style="40"/>
    <col min="14337" max="14337" width="16.7109375" style="40" customWidth="1"/>
    <col min="14338" max="14348" width="8.7109375" style="40" customWidth="1"/>
    <col min="14349" max="14349" width="16.7109375" style="40" customWidth="1"/>
    <col min="14350" max="14592" width="9.140625" style="40"/>
    <col min="14593" max="14593" width="16.7109375" style="40" customWidth="1"/>
    <col min="14594" max="14604" width="8.7109375" style="40" customWidth="1"/>
    <col min="14605" max="14605" width="16.7109375" style="40" customWidth="1"/>
    <col min="14606" max="14848" width="9.140625" style="40"/>
    <col min="14849" max="14849" width="16.7109375" style="40" customWidth="1"/>
    <col min="14850" max="14860" width="8.7109375" style="40" customWidth="1"/>
    <col min="14861" max="14861" width="16.7109375" style="40" customWidth="1"/>
    <col min="14862" max="15104" width="9.140625" style="40"/>
    <col min="15105" max="15105" width="16.7109375" style="40" customWidth="1"/>
    <col min="15106" max="15116" width="8.7109375" style="40" customWidth="1"/>
    <col min="15117" max="15117" width="16.7109375" style="40" customWidth="1"/>
    <col min="15118" max="15360" width="9.140625" style="40"/>
    <col min="15361" max="15361" width="16.7109375" style="40" customWidth="1"/>
    <col min="15362" max="15372" width="8.7109375" style="40" customWidth="1"/>
    <col min="15373" max="15373" width="16.7109375" style="40" customWidth="1"/>
    <col min="15374" max="15616" width="9.140625" style="40"/>
    <col min="15617" max="15617" width="16.7109375" style="40" customWidth="1"/>
    <col min="15618" max="15628" width="8.7109375" style="40" customWidth="1"/>
    <col min="15629" max="15629" width="16.7109375" style="40" customWidth="1"/>
    <col min="15630" max="15872" width="9.140625" style="40"/>
    <col min="15873" max="15873" width="16.7109375" style="40" customWidth="1"/>
    <col min="15874" max="15884" width="8.7109375" style="40" customWidth="1"/>
    <col min="15885" max="15885" width="16.7109375" style="40" customWidth="1"/>
    <col min="15886" max="16128" width="9.140625" style="40"/>
    <col min="16129" max="16129" width="16.7109375" style="40" customWidth="1"/>
    <col min="16130" max="16140" width="8.7109375" style="40" customWidth="1"/>
    <col min="16141" max="16141" width="16.7109375" style="40" customWidth="1"/>
    <col min="16142" max="16384" width="9.140625" style="40"/>
  </cols>
  <sheetData>
    <row r="1" spans="1:13" ht="18.75" customHeight="1" x14ac:dyDescent="0.3">
      <c r="A1" s="1182" t="s">
        <v>996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  <c r="M1" s="1182"/>
    </row>
    <row r="2" spans="1:13" ht="18.75" customHeight="1" x14ac:dyDescent="0.25">
      <c r="A2" s="1183" t="s">
        <v>997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3"/>
      <c r="M2" s="1183"/>
    </row>
    <row r="3" spans="1:13" ht="18.75" customHeight="1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  <c r="K3" s="1179"/>
      <c r="L3" s="1179"/>
      <c r="M3" s="1179"/>
    </row>
    <row r="4" spans="1:13" ht="18.75" customHeight="1" x14ac:dyDescent="0.25">
      <c r="A4" s="1179" t="s">
        <v>259</v>
      </c>
      <c r="B4" s="1179"/>
      <c r="C4" s="1179"/>
      <c r="D4" s="1179"/>
      <c r="E4" s="1179"/>
      <c r="F4" s="1179"/>
      <c r="G4" s="1179"/>
      <c r="H4" s="1179"/>
      <c r="I4" s="1179"/>
      <c r="J4" s="1179"/>
      <c r="K4" s="1179"/>
      <c r="L4" s="1179"/>
      <c r="M4" s="1179"/>
    </row>
    <row r="5" spans="1:13" ht="15.75" x14ac:dyDescent="0.3">
      <c r="A5" s="806" t="s">
        <v>295</v>
      </c>
      <c r="B5" s="825"/>
      <c r="C5" s="825"/>
      <c r="D5" s="825"/>
      <c r="E5" s="825"/>
      <c r="F5" s="825"/>
      <c r="G5" s="825"/>
      <c r="H5" s="834"/>
      <c r="I5" s="825"/>
      <c r="J5" s="825"/>
      <c r="K5" s="825"/>
      <c r="L5" s="825"/>
      <c r="M5" s="823" t="s">
        <v>296</v>
      </c>
    </row>
    <row r="6" spans="1:13" ht="28.5" customHeight="1" x14ac:dyDescent="0.2">
      <c r="A6" s="1229" t="s">
        <v>999</v>
      </c>
      <c r="B6" s="1236" t="s">
        <v>1000</v>
      </c>
      <c r="C6" s="1237"/>
      <c r="D6" s="1237"/>
      <c r="E6" s="1237"/>
      <c r="F6" s="1237"/>
      <c r="G6" s="1237"/>
      <c r="H6" s="1237"/>
      <c r="I6" s="1237"/>
      <c r="J6" s="1237"/>
      <c r="K6" s="1237"/>
      <c r="L6" s="1238"/>
      <c r="M6" s="1239" t="s">
        <v>1387</v>
      </c>
    </row>
    <row r="7" spans="1:13" ht="30.75" customHeight="1" x14ac:dyDescent="0.2">
      <c r="A7" s="1230"/>
      <c r="B7" s="115" t="s">
        <v>672</v>
      </c>
      <c r="C7" s="115" t="s">
        <v>546</v>
      </c>
      <c r="D7" s="668" t="s">
        <v>803</v>
      </c>
      <c r="E7" s="668" t="s">
        <v>99</v>
      </c>
      <c r="F7" s="668" t="s">
        <v>97</v>
      </c>
      <c r="G7" s="668" t="s">
        <v>802</v>
      </c>
      <c r="H7" s="668" t="s">
        <v>801</v>
      </c>
      <c r="I7" s="668">
        <v>4</v>
      </c>
      <c r="J7" s="668">
        <v>3</v>
      </c>
      <c r="K7" s="668">
        <v>2</v>
      </c>
      <c r="L7" s="668">
        <v>1</v>
      </c>
      <c r="M7" s="1240"/>
    </row>
    <row r="8" spans="1:13" ht="26.25" customHeight="1" thickBot="1" x14ac:dyDescent="0.25">
      <c r="A8" s="64" t="s">
        <v>733</v>
      </c>
      <c r="B8" s="540">
        <f t="shared" ref="B8:B16" si="0">SUM(C8:L8)</f>
        <v>347</v>
      </c>
      <c r="C8" s="508">
        <f>'B12-1'!C8+'B12-2'!C8</f>
        <v>0</v>
      </c>
      <c r="D8" s="508">
        <f>'B12-1'!D8+'B12-2'!D8</f>
        <v>0</v>
      </c>
      <c r="E8" s="508">
        <f>'B12-1'!E8+'B12-2'!E8</f>
        <v>0</v>
      </c>
      <c r="F8" s="508">
        <f>'B12-1'!F8+'B12-2'!F8</f>
        <v>0</v>
      </c>
      <c r="G8" s="508">
        <f>'B12-1'!G8+'B12-2'!G8</f>
        <v>0</v>
      </c>
      <c r="H8" s="508">
        <f>'B12-1'!H8+'B12-2'!H8</f>
        <v>0</v>
      </c>
      <c r="I8" s="508">
        <f>'B12-1'!I8+'B12-2'!I8</f>
        <v>25</v>
      </c>
      <c r="J8" s="508">
        <f>'B12-1'!J8+'B12-2'!J8</f>
        <v>50</v>
      </c>
      <c r="K8" s="508">
        <f>'B12-1'!K8+'B12-2'!K8</f>
        <v>67</v>
      </c>
      <c r="L8" s="508">
        <f>'B12-1'!L8+'B12-2'!L8</f>
        <v>205</v>
      </c>
      <c r="M8" s="128" t="s">
        <v>732</v>
      </c>
    </row>
    <row r="9" spans="1:13" ht="26.25" customHeight="1" thickBot="1" x14ac:dyDescent="0.25">
      <c r="A9" s="65" t="s">
        <v>98</v>
      </c>
      <c r="B9" s="542">
        <f t="shared" si="0"/>
        <v>3855</v>
      </c>
      <c r="C9" s="510">
        <f>'B12-1'!C9+'B12-2'!C9</f>
        <v>0</v>
      </c>
      <c r="D9" s="510">
        <f>'B12-1'!D9+'B12-2'!D9</f>
        <v>0</v>
      </c>
      <c r="E9" s="510">
        <f>'B12-1'!E9+'B12-2'!E9</f>
        <v>0</v>
      </c>
      <c r="F9" s="510">
        <f>'B12-1'!F9+'B12-2'!F9</f>
        <v>0</v>
      </c>
      <c r="G9" s="510">
        <f>'B12-1'!G9+'B12-2'!G9</f>
        <v>0</v>
      </c>
      <c r="H9" s="510">
        <f>'B12-1'!H9+'B12-2'!H9</f>
        <v>651</v>
      </c>
      <c r="I9" s="510">
        <f>'B12-1'!I9+'B12-2'!I9</f>
        <v>483</v>
      </c>
      <c r="J9" s="510">
        <f>'B12-1'!J9+'B12-2'!J9</f>
        <v>600</v>
      </c>
      <c r="K9" s="510">
        <f>'B12-1'!K9+'B12-2'!K9</f>
        <v>734</v>
      </c>
      <c r="L9" s="510">
        <f>'B12-1'!L9+'B12-2'!L9</f>
        <v>1387</v>
      </c>
      <c r="M9" s="129" t="s">
        <v>99</v>
      </c>
    </row>
    <row r="10" spans="1:13" ht="26.25" customHeight="1" thickBot="1" x14ac:dyDescent="0.25">
      <c r="A10" s="66" t="s">
        <v>100</v>
      </c>
      <c r="B10" s="543">
        <f t="shared" si="0"/>
        <v>8145</v>
      </c>
      <c r="C10" s="512">
        <f>'B12-1'!C10+'B12-2'!C10</f>
        <v>0</v>
      </c>
      <c r="D10" s="512">
        <f>'B12-1'!D10+'B12-2'!D10</f>
        <v>0</v>
      </c>
      <c r="E10" s="512">
        <f>'B12-1'!E10+'B12-2'!E10</f>
        <v>0</v>
      </c>
      <c r="F10" s="512">
        <f>'B12-1'!F10+'B12-2'!F10</f>
        <v>0</v>
      </c>
      <c r="G10" s="512">
        <f>'B12-1'!G10+'B12-2'!G10</f>
        <v>537</v>
      </c>
      <c r="H10" s="512">
        <f>'B12-1'!H10+'B12-2'!H10</f>
        <v>3104</v>
      </c>
      <c r="I10" s="512">
        <f>'B12-1'!I10+'B12-2'!I10</f>
        <v>1018</v>
      </c>
      <c r="J10" s="512">
        <f>'B12-1'!J10+'B12-2'!J10</f>
        <v>1003</v>
      </c>
      <c r="K10" s="512">
        <f>'B12-1'!K10+'B12-2'!K10</f>
        <v>953</v>
      </c>
      <c r="L10" s="512">
        <f>'B12-1'!L10+'B12-2'!L10</f>
        <v>1530</v>
      </c>
      <c r="M10" s="130" t="s">
        <v>101</v>
      </c>
    </row>
    <row r="11" spans="1:13" ht="26.25" customHeight="1" thickBot="1" x14ac:dyDescent="0.25">
      <c r="A11" s="65" t="s">
        <v>102</v>
      </c>
      <c r="B11" s="542">
        <f t="shared" si="0"/>
        <v>7805</v>
      </c>
      <c r="C11" s="510">
        <f>'B12-1'!C11+'B12-2'!C11</f>
        <v>0</v>
      </c>
      <c r="D11" s="510">
        <f>'B12-1'!D11+'B12-2'!D11</f>
        <v>0</v>
      </c>
      <c r="E11" s="510">
        <f>'B12-1'!E11+'B12-2'!E11</f>
        <v>0</v>
      </c>
      <c r="F11" s="510">
        <f>'B12-1'!F11+'B12-2'!F11</f>
        <v>315</v>
      </c>
      <c r="G11" s="510">
        <f>'B12-1'!G11+'B12-2'!G11</f>
        <v>1843</v>
      </c>
      <c r="H11" s="510">
        <f>'B12-1'!H11+'B12-2'!H11</f>
        <v>3251</v>
      </c>
      <c r="I11" s="510">
        <f>'B12-1'!I11+'B12-2'!I11</f>
        <v>628</v>
      </c>
      <c r="J11" s="510">
        <f>'B12-1'!J11+'B12-2'!J11</f>
        <v>591</v>
      </c>
      <c r="K11" s="510">
        <f>'B12-1'!K11+'B12-2'!K11</f>
        <v>528</v>
      </c>
      <c r="L11" s="510">
        <f>'B12-1'!L11+'B12-2'!L11</f>
        <v>649</v>
      </c>
      <c r="M11" s="129" t="s">
        <v>103</v>
      </c>
    </row>
    <row r="12" spans="1:13" ht="26.25" customHeight="1" thickBot="1" x14ac:dyDescent="0.25">
      <c r="A12" s="66" t="s">
        <v>104</v>
      </c>
      <c r="B12" s="543">
        <f t="shared" si="0"/>
        <v>4153</v>
      </c>
      <c r="C12" s="512">
        <f>'B12-1'!C12+'B12-2'!C12</f>
        <v>0</v>
      </c>
      <c r="D12" s="512">
        <f>'B12-1'!D12+'B12-2'!D12</f>
        <v>0</v>
      </c>
      <c r="E12" s="512">
        <f>'B12-1'!E12+'B12-2'!E12</f>
        <v>161</v>
      </c>
      <c r="F12" s="512">
        <f>'B12-1'!F12+'B12-2'!F12</f>
        <v>644</v>
      </c>
      <c r="G12" s="512">
        <f>'B12-1'!G12+'B12-2'!G12</f>
        <v>1434</v>
      </c>
      <c r="H12" s="512">
        <f>'B12-1'!H12+'B12-2'!H12</f>
        <v>1144</v>
      </c>
      <c r="I12" s="512">
        <f>'B12-1'!I12+'B12-2'!I12</f>
        <v>220</v>
      </c>
      <c r="J12" s="512">
        <f>'B12-1'!J12+'B12-2'!J12</f>
        <v>195</v>
      </c>
      <c r="K12" s="512">
        <f>'B12-1'!K12+'B12-2'!K12</f>
        <v>164</v>
      </c>
      <c r="L12" s="512">
        <f>'B12-1'!L12+'B12-2'!L12</f>
        <v>191</v>
      </c>
      <c r="M12" s="130" t="s">
        <v>105</v>
      </c>
    </row>
    <row r="13" spans="1:13" ht="26.25" customHeight="1" thickBot="1" x14ac:dyDescent="0.25">
      <c r="A13" s="65" t="s">
        <v>106</v>
      </c>
      <c r="B13" s="542">
        <f t="shared" si="0"/>
        <v>1022</v>
      </c>
      <c r="C13" s="510">
        <f>'B12-1'!C13+'B12-2'!C13</f>
        <v>0</v>
      </c>
      <c r="D13" s="510">
        <f>'B12-1'!D13+'B12-2'!D13</f>
        <v>50</v>
      </c>
      <c r="E13" s="510">
        <f>'B12-1'!E13+'B12-2'!E13</f>
        <v>193</v>
      </c>
      <c r="F13" s="510">
        <f>'B12-1'!F13+'B12-2'!F13</f>
        <v>240</v>
      </c>
      <c r="G13" s="510">
        <f>'B12-1'!G13+'B12-2'!G13</f>
        <v>253</v>
      </c>
      <c r="H13" s="510">
        <f>'B12-1'!H13+'B12-2'!H13</f>
        <v>179</v>
      </c>
      <c r="I13" s="510">
        <f>'B12-1'!I13+'B12-2'!I13</f>
        <v>29</v>
      </c>
      <c r="J13" s="510">
        <f>'B12-1'!J13+'B12-2'!J13</f>
        <v>29</v>
      </c>
      <c r="K13" s="510">
        <f>'B12-1'!K13+'B12-2'!K13</f>
        <v>23</v>
      </c>
      <c r="L13" s="510">
        <f>'B12-1'!L13+'B12-2'!L13</f>
        <v>26</v>
      </c>
      <c r="M13" s="129" t="s">
        <v>107</v>
      </c>
    </row>
    <row r="14" spans="1:13" ht="26.25" customHeight="1" thickBot="1" x14ac:dyDescent="0.25">
      <c r="A14" s="66" t="s">
        <v>224</v>
      </c>
      <c r="B14" s="543">
        <f t="shared" si="0"/>
        <v>96</v>
      </c>
      <c r="C14" s="512">
        <f>'B12-1'!C14+'B12-2'!C14</f>
        <v>0</v>
      </c>
      <c r="D14" s="512">
        <f>'B12-1'!D14+'B12-2'!D14</f>
        <v>21</v>
      </c>
      <c r="E14" s="512">
        <f>'B12-1'!E14+'B12-2'!E14</f>
        <v>18</v>
      </c>
      <c r="F14" s="512">
        <f>'B12-1'!F14+'B12-2'!F14</f>
        <v>19</v>
      </c>
      <c r="G14" s="512">
        <f>'B12-1'!G14+'B12-2'!G14</f>
        <v>12</v>
      </c>
      <c r="H14" s="512">
        <f>'B12-1'!H14+'B12-2'!H14</f>
        <v>10</v>
      </c>
      <c r="I14" s="512">
        <f>'B12-1'!I14+'B12-2'!I14</f>
        <v>1</v>
      </c>
      <c r="J14" s="512">
        <f>'B12-1'!J14+'B12-2'!J14</f>
        <v>9</v>
      </c>
      <c r="K14" s="512">
        <f>'B12-1'!K14+'B12-2'!K14</f>
        <v>2</v>
      </c>
      <c r="L14" s="512">
        <f>'B12-1'!L14+'B12-2'!L14</f>
        <v>4</v>
      </c>
      <c r="M14" s="130" t="s">
        <v>278</v>
      </c>
    </row>
    <row r="15" spans="1:13" ht="26.25" customHeight="1" thickBot="1" x14ac:dyDescent="0.25">
      <c r="A15" s="65" t="s">
        <v>279</v>
      </c>
      <c r="B15" s="542">
        <f t="shared" si="0"/>
        <v>20</v>
      </c>
      <c r="C15" s="510">
        <f>'B12-1'!C15+'B12-2'!C15</f>
        <v>0</v>
      </c>
      <c r="D15" s="510">
        <f>'B12-1'!D15+'B12-2'!D15</f>
        <v>4</v>
      </c>
      <c r="E15" s="510">
        <f>'B12-1'!E15+'B12-2'!E15</f>
        <v>2</v>
      </c>
      <c r="F15" s="510">
        <f>'B12-1'!F15+'B12-2'!F15</f>
        <v>3</v>
      </c>
      <c r="G15" s="510">
        <f>'B12-1'!G15+'B12-2'!G15</f>
        <v>5</v>
      </c>
      <c r="H15" s="510">
        <f>'B12-1'!H15+'B12-2'!H15</f>
        <v>3</v>
      </c>
      <c r="I15" s="510">
        <f>'B12-1'!I15+'B12-2'!I15</f>
        <v>0</v>
      </c>
      <c r="J15" s="510">
        <f>'B12-1'!J15+'B12-2'!J15</f>
        <v>2</v>
      </c>
      <c r="K15" s="510">
        <f>'B12-1'!K15+'B12-2'!K15</f>
        <v>1</v>
      </c>
      <c r="L15" s="510">
        <f>'B12-1'!L15+'B12-2'!L15</f>
        <v>0</v>
      </c>
      <c r="M15" s="129" t="s">
        <v>280</v>
      </c>
    </row>
    <row r="16" spans="1:13" ht="26.25" customHeight="1" x14ac:dyDescent="0.2">
      <c r="A16" s="388" t="s">
        <v>281</v>
      </c>
      <c r="B16" s="559">
        <f t="shared" si="0"/>
        <v>0</v>
      </c>
      <c r="C16" s="521">
        <f>'B12-1'!C16+'B12-2'!C16</f>
        <v>0</v>
      </c>
      <c r="D16" s="521">
        <f>'B12-1'!D16+'B12-2'!D16</f>
        <v>0</v>
      </c>
      <c r="E16" s="521">
        <f>'B12-1'!E16+'B12-2'!E16</f>
        <v>0</v>
      </c>
      <c r="F16" s="521">
        <f>'B12-1'!F16+'B12-2'!F16</f>
        <v>0</v>
      </c>
      <c r="G16" s="521">
        <f>'B12-1'!G16+'B12-2'!G16</f>
        <v>0</v>
      </c>
      <c r="H16" s="521">
        <f>'B12-1'!H16+'B12-2'!H16</f>
        <v>0</v>
      </c>
      <c r="I16" s="521">
        <f>'B12-1'!I16+'B12-2'!I16</f>
        <v>0</v>
      </c>
      <c r="J16" s="521">
        <f>'B12-1'!J16+'B12-2'!J16</f>
        <v>0</v>
      </c>
      <c r="K16" s="521">
        <f>'B12-1'!K16+'B12-2'!K16</f>
        <v>0</v>
      </c>
      <c r="L16" s="521">
        <f>'B12-1'!L16+'B12-2'!L16</f>
        <v>0</v>
      </c>
      <c r="M16" s="131" t="s">
        <v>109</v>
      </c>
    </row>
    <row r="17" spans="1:243" ht="26.25" customHeight="1" x14ac:dyDescent="0.2">
      <c r="A17" s="431" t="s">
        <v>66</v>
      </c>
      <c r="B17" s="560">
        <f t="shared" ref="B17:L17" si="1">SUM(B8:B16)</f>
        <v>25443</v>
      </c>
      <c r="C17" s="560">
        <f t="shared" si="1"/>
        <v>0</v>
      </c>
      <c r="D17" s="560">
        <f t="shared" si="1"/>
        <v>75</v>
      </c>
      <c r="E17" s="560">
        <f t="shared" si="1"/>
        <v>374</v>
      </c>
      <c r="F17" s="560">
        <f t="shared" si="1"/>
        <v>1221</v>
      </c>
      <c r="G17" s="560">
        <f t="shared" si="1"/>
        <v>4084</v>
      </c>
      <c r="H17" s="560">
        <f t="shared" si="1"/>
        <v>8342</v>
      </c>
      <c r="I17" s="560">
        <f t="shared" si="1"/>
        <v>2404</v>
      </c>
      <c r="J17" s="560">
        <f t="shared" si="1"/>
        <v>2479</v>
      </c>
      <c r="K17" s="560">
        <f t="shared" si="1"/>
        <v>2472</v>
      </c>
      <c r="L17" s="560">
        <f t="shared" si="1"/>
        <v>3992</v>
      </c>
      <c r="M17" s="132" t="s">
        <v>67</v>
      </c>
      <c r="N17" s="256"/>
      <c r="O17" s="256"/>
      <c r="P17" s="25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56"/>
      <c r="AE17" s="256"/>
      <c r="AF17" s="256"/>
      <c r="AG17" s="256"/>
      <c r="AH17" s="256"/>
      <c r="AI17" s="256"/>
      <c r="AJ17" s="256"/>
      <c r="AK17" s="256"/>
      <c r="AL17" s="256"/>
      <c r="AM17" s="256"/>
      <c r="AN17" s="256"/>
      <c r="AO17" s="256"/>
      <c r="AP17" s="256"/>
      <c r="AQ17" s="256"/>
      <c r="AR17" s="256"/>
      <c r="AS17" s="256"/>
      <c r="AT17" s="256"/>
      <c r="AU17" s="256"/>
      <c r="AV17" s="256"/>
      <c r="AW17" s="256"/>
      <c r="AX17" s="256"/>
      <c r="AY17" s="256"/>
      <c r="AZ17" s="256"/>
      <c r="BA17" s="256"/>
      <c r="BB17" s="256"/>
      <c r="BC17" s="256"/>
      <c r="BD17" s="256"/>
      <c r="BE17" s="256"/>
      <c r="BF17" s="256"/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  <c r="CJ17" s="256"/>
      <c r="CK17" s="256"/>
      <c r="CL17" s="256"/>
      <c r="CM17" s="256"/>
      <c r="CN17" s="256"/>
      <c r="CO17" s="256"/>
      <c r="CP17" s="256"/>
      <c r="CQ17" s="256"/>
      <c r="CR17" s="256"/>
      <c r="CS17" s="256"/>
      <c r="CT17" s="256"/>
      <c r="CU17" s="256"/>
      <c r="CV17" s="256"/>
      <c r="CW17" s="256"/>
      <c r="CX17" s="256"/>
      <c r="CY17" s="256"/>
      <c r="CZ17" s="256"/>
      <c r="DA17" s="256"/>
      <c r="DB17" s="256"/>
      <c r="DC17" s="256"/>
      <c r="DD17" s="256"/>
      <c r="DE17" s="256"/>
      <c r="DF17" s="256"/>
      <c r="DG17" s="256"/>
      <c r="DH17" s="256"/>
      <c r="DI17" s="256"/>
      <c r="DJ17" s="256"/>
      <c r="DK17" s="256"/>
      <c r="DL17" s="256"/>
      <c r="DM17" s="256"/>
      <c r="DN17" s="256"/>
      <c r="DO17" s="256"/>
      <c r="DP17" s="256"/>
      <c r="DQ17" s="256"/>
      <c r="DR17" s="256"/>
      <c r="DS17" s="256"/>
      <c r="DT17" s="256"/>
      <c r="DU17" s="256"/>
      <c r="DV17" s="256"/>
      <c r="DW17" s="256"/>
      <c r="DX17" s="256"/>
      <c r="DY17" s="256"/>
      <c r="DZ17" s="256"/>
      <c r="EA17" s="256"/>
      <c r="EB17" s="256"/>
      <c r="EC17" s="256"/>
      <c r="ED17" s="256"/>
      <c r="EE17" s="256"/>
      <c r="EF17" s="256"/>
      <c r="EG17" s="256"/>
      <c r="EH17" s="256"/>
      <c r="EI17" s="256"/>
      <c r="EJ17" s="256"/>
      <c r="EK17" s="256"/>
      <c r="EL17" s="256"/>
      <c r="EM17" s="256"/>
      <c r="EN17" s="256"/>
      <c r="EO17" s="256"/>
      <c r="EP17" s="256"/>
      <c r="EQ17" s="256"/>
      <c r="ER17" s="256"/>
      <c r="ES17" s="256"/>
      <c r="ET17" s="256"/>
      <c r="EU17" s="256"/>
      <c r="EV17" s="256"/>
      <c r="EW17" s="256"/>
      <c r="EX17" s="256"/>
      <c r="EY17" s="256"/>
      <c r="EZ17" s="256"/>
      <c r="FA17" s="256"/>
      <c r="FB17" s="256"/>
      <c r="FC17" s="256"/>
      <c r="FD17" s="256"/>
      <c r="FE17" s="256"/>
      <c r="FF17" s="256"/>
      <c r="FG17" s="256"/>
      <c r="FH17" s="256"/>
      <c r="FI17" s="256"/>
      <c r="FJ17" s="256"/>
      <c r="FK17" s="256"/>
      <c r="FL17" s="256"/>
      <c r="FM17" s="256"/>
      <c r="FN17" s="256"/>
      <c r="FO17" s="256"/>
      <c r="FP17" s="256"/>
      <c r="FQ17" s="256"/>
      <c r="FR17" s="256"/>
      <c r="FS17" s="256"/>
      <c r="FT17" s="256"/>
      <c r="FU17" s="256"/>
      <c r="FV17" s="256"/>
      <c r="FW17" s="256"/>
      <c r="FX17" s="256"/>
      <c r="FY17" s="256"/>
      <c r="FZ17" s="256"/>
      <c r="GA17" s="256"/>
      <c r="GB17" s="256"/>
      <c r="GC17" s="256"/>
      <c r="GD17" s="256"/>
      <c r="GE17" s="256"/>
      <c r="GF17" s="256"/>
      <c r="GG17" s="256"/>
      <c r="GH17" s="256"/>
      <c r="GI17" s="256"/>
      <c r="GJ17" s="256"/>
      <c r="GK17" s="256"/>
      <c r="GL17" s="256"/>
      <c r="GM17" s="256"/>
      <c r="GN17" s="256"/>
      <c r="GO17" s="256"/>
      <c r="GP17" s="256"/>
      <c r="GQ17" s="256"/>
      <c r="GR17" s="256"/>
      <c r="GS17" s="256"/>
      <c r="GT17" s="256"/>
      <c r="GU17" s="256"/>
      <c r="GV17" s="256"/>
      <c r="GW17" s="256"/>
      <c r="GX17" s="256"/>
      <c r="GY17" s="256"/>
      <c r="GZ17" s="256"/>
      <c r="HA17" s="256"/>
      <c r="HB17" s="256"/>
      <c r="HC17" s="256"/>
      <c r="HD17" s="256"/>
      <c r="HE17" s="256"/>
      <c r="HF17" s="256"/>
      <c r="HG17" s="256"/>
      <c r="HH17" s="256"/>
      <c r="HI17" s="256"/>
      <c r="HJ17" s="256"/>
      <c r="HK17" s="256"/>
      <c r="HL17" s="256"/>
      <c r="HM17" s="256"/>
      <c r="HN17" s="256"/>
      <c r="HO17" s="256"/>
      <c r="HP17" s="256"/>
      <c r="HQ17" s="256"/>
      <c r="HR17" s="256"/>
      <c r="HS17" s="256"/>
      <c r="HT17" s="256"/>
      <c r="HU17" s="256"/>
      <c r="HV17" s="256"/>
      <c r="HW17" s="256"/>
      <c r="HX17" s="256"/>
      <c r="HY17" s="256"/>
      <c r="HZ17" s="256"/>
      <c r="IA17" s="256"/>
      <c r="IB17" s="256"/>
      <c r="IC17" s="256"/>
      <c r="ID17" s="256"/>
      <c r="IE17" s="256"/>
      <c r="IF17" s="256"/>
      <c r="IG17" s="256"/>
      <c r="IH17" s="256"/>
      <c r="II17" s="256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9"/>
  <sheetViews>
    <sheetView view="pageBreakPreview" zoomScaleNormal="100" workbookViewId="0">
      <selection activeCell="I18" sqref="I18"/>
    </sheetView>
  </sheetViews>
  <sheetFormatPr defaultRowHeight="15" x14ac:dyDescent="0.25"/>
  <cols>
    <col min="1" max="1" width="16.7109375" style="103" customWidth="1"/>
    <col min="2" max="9" width="8.7109375" style="103" customWidth="1"/>
    <col min="10" max="10" width="8.5703125" style="103" customWidth="1"/>
    <col min="11" max="11" width="10.42578125" style="103" customWidth="1"/>
    <col min="12" max="12" width="16.7109375" style="103" customWidth="1"/>
    <col min="13" max="256" width="9.140625" style="40"/>
    <col min="257" max="257" width="16.7109375" style="40" customWidth="1"/>
    <col min="258" max="267" width="8.7109375" style="40" customWidth="1"/>
    <col min="268" max="268" width="16.7109375" style="40" customWidth="1"/>
    <col min="269" max="512" width="9.140625" style="40"/>
    <col min="513" max="513" width="16.7109375" style="40" customWidth="1"/>
    <col min="514" max="523" width="8.7109375" style="40" customWidth="1"/>
    <col min="524" max="524" width="16.7109375" style="40" customWidth="1"/>
    <col min="525" max="768" width="9.140625" style="40"/>
    <col min="769" max="769" width="16.7109375" style="40" customWidth="1"/>
    <col min="770" max="779" width="8.7109375" style="40" customWidth="1"/>
    <col min="780" max="780" width="16.7109375" style="40" customWidth="1"/>
    <col min="781" max="1024" width="9.140625" style="40"/>
    <col min="1025" max="1025" width="16.7109375" style="40" customWidth="1"/>
    <col min="1026" max="1035" width="8.7109375" style="40" customWidth="1"/>
    <col min="1036" max="1036" width="16.7109375" style="40" customWidth="1"/>
    <col min="1037" max="1280" width="9.140625" style="40"/>
    <col min="1281" max="1281" width="16.7109375" style="40" customWidth="1"/>
    <col min="1282" max="1291" width="8.7109375" style="40" customWidth="1"/>
    <col min="1292" max="1292" width="16.7109375" style="40" customWidth="1"/>
    <col min="1293" max="1536" width="9.140625" style="40"/>
    <col min="1537" max="1537" width="16.7109375" style="40" customWidth="1"/>
    <col min="1538" max="1547" width="8.7109375" style="40" customWidth="1"/>
    <col min="1548" max="1548" width="16.7109375" style="40" customWidth="1"/>
    <col min="1549" max="1792" width="9.140625" style="40"/>
    <col min="1793" max="1793" width="16.7109375" style="40" customWidth="1"/>
    <col min="1794" max="1803" width="8.7109375" style="40" customWidth="1"/>
    <col min="1804" max="1804" width="16.7109375" style="40" customWidth="1"/>
    <col min="1805" max="2048" width="9.140625" style="40"/>
    <col min="2049" max="2049" width="16.7109375" style="40" customWidth="1"/>
    <col min="2050" max="2059" width="8.7109375" style="40" customWidth="1"/>
    <col min="2060" max="2060" width="16.7109375" style="40" customWidth="1"/>
    <col min="2061" max="2304" width="9.140625" style="40"/>
    <col min="2305" max="2305" width="16.7109375" style="40" customWidth="1"/>
    <col min="2306" max="2315" width="8.7109375" style="40" customWidth="1"/>
    <col min="2316" max="2316" width="16.7109375" style="40" customWidth="1"/>
    <col min="2317" max="2560" width="9.140625" style="40"/>
    <col min="2561" max="2561" width="16.7109375" style="40" customWidth="1"/>
    <col min="2562" max="2571" width="8.7109375" style="40" customWidth="1"/>
    <col min="2572" max="2572" width="16.7109375" style="40" customWidth="1"/>
    <col min="2573" max="2816" width="9.140625" style="40"/>
    <col min="2817" max="2817" width="16.7109375" style="40" customWidth="1"/>
    <col min="2818" max="2827" width="8.7109375" style="40" customWidth="1"/>
    <col min="2828" max="2828" width="16.7109375" style="40" customWidth="1"/>
    <col min="2829" max="3072" width="9.140625" style="40"/>
    <col min="3073" max="3073" width="16.7109375" style="40" customWidth="1"/>
    <col min="3074" max="3083" width="8.7109375" style="40" customWidth="1"/>
    <col min="3084" max="3084" width="16.7109375" style="40" customWidth="1"/>
    <col min="3085" max="3328" width="9.140625" style="40"/>
    <col min="3329" max="3329" width="16.7109375" style="40" customWidth="1"/>
    <col min="3330" max="3339" width="8.7109375" style="40" customWidth="1"/>
    <col min="3340" max="3340" width="16.7109375" style="40" customWidth="1"/>
    <col min="3341" max="3584" width="9.140625" style="40"/>
    <col min="3585" max="3585" width="16.7109375" style="40" customWidth="1"/>
    <col min="3586" max="3595" width="8.7109375" style="40" customWidth="1"/>
    <col min="3596" max="3596" width="16.7109375" style="40" customWidth="1"/>
    <col min="3597" max="3840" width="9.140625" style="40"/>
    <col min="3841" max="3841" width="16.7109375" style="40" customWidth="1"/>
    <col min="3842" max="3851" width="8.7109375" style="40" customWidth="1"/>
    <col min="3852" max="3852" width="16.7109375" style="40" customWidth="1"/>
    <col min="3853" max="4096" width="9.140625" style="40"/>
    <col min="4097" max="4097" width="16.7109375" style="40" customWidth="1"/>
    <col min="4098" max="4107" width="8.7109375" style="40" customWidth="1"/>
    <col min="4108" max="4108" width="16.7109375" style="40" customWidth="1"/>
    <col min="4109" max="4352" width="9.140625" style="40"/>
    <col min="4353" max="4353" width="16.7109375" style="40" customWidth="1"/>
    <col min="4354" max="4363" width="8.7109375" style="40" customWidth="1"/>
    <col min="4364" max="4364" width="16.7109375" style="40" customWidth="1"/>
    <col min="4365" max="4608" width="9.140625" style="40"/>
    <col min="4609" max="4609" width="16.7109375" style="40" customWidth="1"/>
    <col min="4610" max="4619" width="8.7109375" style="40" customWidth="1"/>
    <col min="4620" max="4620" width="16.7109375" style="40" customWidth="1"/>
    <col min="4621" max="4864" width="9.140625" style="40"/>
    <col min="4865" max="4865" width="16.7109375" style="40" customWidth="1"/>
    <col min="4866" max="4875" width="8.7109375" style="40" customWidth="1"/>
    <col min="4876" max="4876" width="16.7109375" style="40" customWidth="1"/>
    <col min="4877" max="5120" width="9.140625" style="40"/>
    <col min="5121" max="5121" width="16.7109375" style="40" customWidth="1"/>
    <col min="5122" max="5131" width="8.7109375" style="40" customWidth="1"/>
    <col min="5132" max="5132" width="16.7109375" style="40" customWidth="1"/>
    <col min="5133" max="5376" width="9.140625" style="40"/>
    <col min="5377" max="5377" width="16.7109375" style="40" customWidth="1"/>
    <col min="5378" max="5387" width="8.7109375" style="40" customWidth="1"/>
    <col min="5388" max="5388" width="16.7109375" style="40" customWidth="1"/>
    <col min="5389" max="5632" width="9.140625" style="40"/>
    <col min="5633" max="5633" width="16.7109375" style="40" customWidth="1"/>
    <col min="5634" max="5643" width="8.7109375" style="40" customWidth="1"/>
    <col min="5644" max="5644" width="16.7109375" style="40" customWidth="1"/>
    <col min="5645" max="5888" width="9.140625" style="40"/>
    <col min="5889" max="5889" width="16.7109375" style="40" customWidth="1"/>
    <col min="5890" max="5899" width="8.7109375" style="40" customWidth="1"/>
    <col min="5900" max="5900" width="16.7109375" style="40" customWidth="1"/>
    <col min="5901" max="6144" width="9.140625" style="40"/>
    <col min="6145" max="6145" width="16.7109375" style="40" customWidth="1"/>
    <col min="6146" max="6155" width="8.7109375" style="40" customWidth="1"/>
    <col min="6156" max="6156" width="16.7109375" style="40" customWidth="1"/>
    <col min="6157" max="6400" width="9.140625" style="40"/>
    <col min="6401" max="6401" width="16.7109375" style="40" customWidth="1"/>
    <col min="6402" max="6411" width="8.7109375" style="40" customWidth="1"/>
    <col min="6412" max="6412" width="16.7109375" style="40" customWidth="1"/>
    <col min="6413" max="6656" width="9.140625" style="40"/>
    <col min="6657" max="6657" width="16.7109375" style="40" customWidth="1"/>
    <col min="6658" max="6667" width="8.7109375" style="40" customWidth="1"/>
    <col min="6668" max="6668" width="16.7109375" style="40" customWidth="1"/>
    <col min="6669" max="6912" width="9.140625" style="40"/>
    <col min="6913" max="6913" width="16.7109375" style="40" customWidth="1"/>
    <col min="6914" max="6923" width="8.7109375" style="40" customWidth="1"/>
    <col min="6924" max="6924" width="16.7109375" style="40" customWidth="1"/>
    <col min="6925" max="7168" width="9.140625" style="40"/>
    <col min="7169" max="7169" width="16.7109375" style="40" customWidth="1"/>
    <col min="7170" max="7179" width="8.7109375" style="40" customWidth="1"/>
    <col min="7180" max="7180" width="16.7109375" style="40" customWidth="1"/>
    <col min="7181" max="7424" width="9.140625" style="40"/>
    <col min="7425" max="7425" width="16.7109375" style="40" customWidth="1"/>
    <col min="7426" max="7435" width="8.7109375" style="40" customWidth="1"/>
    <col min="7436" max="7436" width="16.7109375" style="40" customWidth="1"/>
    <col min="7437" max="7680" width="9.140625" style="40"/>
    <col min="7681" max="7681" width="16.7109375" style="40" customWidth="1"/>
    <col min="7682" max="7691" width="8.7109375" style="40" customWidth="1"/>
    <col min="7692" max="7692" width="16.7109375" style="40" customWidth="1"/>
    <col min="7693" max="7936" width="9.140625" style="40"/>
    <col min="7937" max="7937" width="16.7109375" style="40" customWidth="1"/>
    <col min="7938" max="7947" width="8.7109375" style="40" customWidth="1"/>
    <col min="7948" max="7948" width="16.7109375" style="40" customWidth="1"/>
    <col min="7949" max="8192" width="9.140625" style="40"/>
    <col min="8193" max="8193" width="16.7109375" style="40" customWidth="1"/>
    <col min="8194" max="8203" width="8.7109375" style="40" customWidth="1"/>
    <col min="8204" max="8204" width="16.7109375" style="40" customWidth="1"/>
    <col min="8205" max="8448" width="9.140625" style="40"/>
    <col min="8449" max="8449" width="16.7109375" style="40" customWidth="1"/>
    <col min="8450" max="8459" width="8.7109375" style="40" customWidth="1"/>
    <col min="8460" max="8460" width="16.7109375" style="40" customWidth="1"/>
    <col min="8461" max="8704" width="9.140625" style="40"/>
    <col min="8705" max="8705" width="16.7109375" style="40" customWidth="1"/>
    <col min="8706" max="8715" width="8.7109375" style="40" customWidth="1"/>
    <col min="8716" max="8716" width="16.7109375" style="40" customWidth="1"/>
    <col min="8717" max="8960" width="9.140625" style="40"/>
    <col min="8961" max="8961" width="16.7109375" style="40" customWidth="1"/>
    <col min="8962" max="8971" width="8.7109375" style="40" customWidth="1"/>
    <col min="8972" max="8972" width="16.7109375" style="40" customWidth="1"/>
    <col min="8973" max="9216" width="9.140625" style="40"/>
    <col min="9217" max="9217" width="16.7109375" style="40" customWidth="1"/>
    <col min="9218" max="9227" width="8.7109375" style="40" customWidth="1"/>
    <col min="9228" max="9228" width="16.7109375" style="40" customWidth="1"/>
    <col min="9229" max="9472" width="9.140625" style="40"/>
    <col min="9473" max="9473" width="16.7109375" style="40" customWidth="1"/>
    <col min="9474" max="9483" width="8.7109375" style="40" customWidth="1"/>
    <col min="9484" max="9484" width="16.7109375" style="40" customWidth="1"/>
    <col min="9485" max="9728" width="9.140625" style="40"/>
    <col min="9729" max="9729" width="16.7109375" style="40" customWidth="1"/>
    <col min="9730" max="9739" width="8.7109375" style="40" customWidth="1"/>
    <col min="9740" max="9740" width="16.7109375" style="40" customWidth="1"/>
    <col min="9741" max="9984" width="9.140625" style="40"/>
    <col min="9985" max="9985" width="16.7109375" style="40" customWidth="1"/>
    <col min="9986" max="9995" width="8.7109375" style="40" customWidth="1"/>
    <col min="9996" max="9996" width="16.7109375" style="40" customWidth="1"/>
    <col min="9997" max="10240" width="9.140625" style="40"/>
    <col min="10241" max="10241" width="16.7109375" style="40" customWidth="1"/>
    <col min="10242" max="10251" width="8.7109375" style="40" customWidth="1"/>
    <col min="10252" max="10252" width="16.7109375" style="40" customWidth="1"/>
    <col min="10253" max="10496" width="9.140625" style="40"/>
    <col min="10497" max="10497" width="16.7109375" style="40" customWidth="1"/>
    <col min="10498" max="10507" width="8.7109375" style="40" customWidth="1"/>
    <col min="10508" max="10508" width="16.7109375" style="40" customWidth="1"/>
    <col min="10509" max="10752" width="9.140625" style="40"/>
    <col min="10753" max="10753" width="16.7109375" style="40" customWidth="1"/>
    <col min="10754" max="10763" width="8.7109375" style="40" customWidth="1"/>
    <col min="10764" max="10764" width="16.7109375" style="40" customWidth="1"/>
    <col min="10765" max="11008" width="9.140625" style="40"/>
    <col min="11009" max="11009" width="16.7109375" style="40" customWidth="1"/>
    <col min="11010" max="11019" width="8.7109375" style="40" customWidth="1"/>
    <col min="11020" max="11020" width="16.7109375" style="40" customWidth="1"/>
    <col min="11021" max="11264" width="9.140625" style="40"/>
    <col min="11265" max="11265" width="16.7109375" style="40" customWidth="1"/>
    <col min="11266" max="11275" width="8.7109375" style="40" customWidth="1"/>
    <col min="11276" max="11276" width="16.7109375" style="40" customWidth="1"/>
    <col min="11277" max="11520" width="9.140625" style="40"/>
    <col min="11521" max="11521" width="16.7109375" style="40" customWidth="1"/>
    <col min="11522" max="11531" width="8.7109375" style="40" customWidth="1"/>
    <col min="11532" max="11532" width="16.7109375" style="40" customWidth="1"/>
    <col min="11533" max="11776" width="9.140625" style="40"/>
    <col min="11777" max="11777" width="16.7109375" style="40" customWidth="1"/>
    <col min="11778" max="11787" width="8.7109375" style="40" customWidth="1"/>
    <col min="11788" max="11788" width="16.7109375" style="40" customWidth="1"/>
    <col min="11789" max="12032" width="9.140625" style="40"/>
    <col min="12033" max="12033" width="16.7109375" style="40" customWidth="1"/>
    <col min="12034" max="12043" width="8.7109375" style="40" customWidth="1"/>
    <col min="12044" max="12044" width="16.7109375" style="40" customWidth="1"/>
    <col min="12045" max="12288" width="9.140625" style="40"/>
    <col min="12289" max="12289" width="16.7109375" style="40" customWidth="1"/>
    <col min="12290" max="12299" width="8.7109375" style="40" customWidth="1"/>
    <col min="12300" max="12300" width="16.7109375" style="40" customWidth="1"/>
    <col min="12301" max="12544" width="9.140625" style="40"/>
    <col min="12545" max="12545" width="16.7109375" style="40" customWidth="1"/>
    <col min="12546" max="12555" width="8.7109375" style="40" customWidth="1"/>
    <col min="12556" max="12556" width="16.7109375" style="40" customWidth="1"/>
    <col min="12557" max="12800" width="9.140625" style="40"/>
    <col min="12801" max="12801" width="16.7109375" style="40" customWidth="1"/>
    <col min="12802" max="12811" width="8.7109375" style="40" customWidth="1"/>
    <col min="12812" max="12812" width="16.7109375" style="40" customWidth="1"/>
    <col min="12813" max="13056" width="9.140625" style="40"/>
    <col min="13057" max="13057" width="16.7109375" style="40" customWidth="1"/>
    <col min="13058" max="13067" width="8.7109375" style="40" customWidth="1"/>
    <col min="13068" max="13068" width="16.7109375" style="40" customWidth="1"/>
    <col min="13069" max="13312" width="9.140625" style="40"/>
    <col min="13313" max="13313" width="16.7109375" style="40" customWidth="1"/>
    <col min="13314" max="13323" width="8.7109375" style="40" customWidth="1"/>
    <col min="13324" max="13324" width="16.7109375" style="40" customWidth="1"/>
    <col min="13325" max="13568" width="9.140625" style="40"/>
    <col min="13569" max="13569" width="16.7109375" style="40" customWidth="1"/>
    <col min="13570" max="13579" width="8.7109375" style="40" customWidth="1"/>
    <col min="13580" max="13580" width="16.7109375" style="40" customWidth="1"/>
    <col min="13581" max="13824" width="9.140625" style="40"/>
    <col min="13825" max="13825" width="16.7109375" style="40" customWidth="1"/>
    <col min="13826" max="13835" width="8.7109375" style="40" customWidth="1"/>
    <col min="13836" max="13836" width="16.7109375" style="40" customWidth="1"/>
    <col min="13837" max="14080" width="9.140625" style="40"/>
    <col min="14081" max="14081" width="16.7109375" style="40" customWidth="1"/>
    <col min="14082" max="14091" width="8.7109375" style="40" customWidth="1"/>
    <col min="14092" max="14092" width="16.7109375" style="40" customWidth="1"/>
    <col min="14093" max="14336" width="9.140625" style="40"/>
    <col min="14337" max="14337" width="16.7109375" style="40" customWidth="1"/>
    <col min="14338" max="14347" width="8.7109375" style="40" customWidth="1"/>
    <col min="14348" max="14348" width="16.7109375" style="40" customWidth="1"/>
    <col min="14349" max="14592" width="9.140625" style="40"/>
    <col min="14593" max="14593" width="16.7109375" style="40" customWidth="1"/>
    <col min="14594" max="14603" width="8.7109375" style="40" customWidth="1"/>
    <col min="14604" max="14604" width="16.7109375" style="40" customWidth="1"/>
    <col min="14605" max="14848" width="9.140625" style="40"/>
    <col min="14849" max="14849" width="16.7109375" style="40" customWidth="1"/>
    <col min="14850" max="14859" width="8.7109375" style="40" customWidth="1"/>
    <col min="14860" max="14860" width="16.7109375" style="40" customWidth="1"/>
    <col min="14861" max="15104" width="9.140625" style="40"/>
    <col min="15105" max="15105" width="16.7109375" style="40" customWidth="1"/>
    <col min="15106" max="15115" width="8.7109375" style="40" customWidth="1"/>
    <col min="15116" max="15116" width="16.7109375" style="40" customWidth="1"/>
    <col min="15117" max="15360" width="9.140625" style="40"/>
    <col min="15361" max="15361" width="16.7109375" style="40" customWidth="1"/>
    <col min="15362" max="15371" width="8.7109375" style="40" customWidth="1"/>
    <col min="15372" max="15372" width="16.7109375" style="40" customWidth="1"/>
    <col min="15373" max="15616" width="9.140625" style="40"/>
    <col min="15617" max="15617" width="16.7109375" style="40" customWidth="1"/>
    <col min="15618" max="15627" width="8.7109375" style="40" customWidth="1"/>
    <col min="15628" max="15628" width="16.7109375" style="40" customWidth="1"/>
    <col min="15629" max="15872" width="9.140625" style="40"/>
    <col min="15873" max="15873" width="16.7109375" style="40" customWidth="1"/>
    <col min="15874" max="15883" width="8.7109375" style="40" customWidth="1"/>
    <col min="15884" max="15884" width="16.7109375" style="40" customWidth="1"/>
    <col min="15885" max="16128" width="9.140625" style="40"/>
    <col min="16129" max="16129" width="16.7109375" style="40" customWidth="1"/>
    <col min="16130" max="16139" width="8.7109375" style="40" customWidth="1"/>
    <col min="16140" max="16140" width="16.7109375" style="40" customWidth="1"/>
    <col min="16141" max="16384" width="9.140625" style="40"/>
  </cols>
  <sheetData>
    <row r="1" spans="1:12" ht="18" customHeight="1" x14ac:dyDescent="0.3">
      <c r="A1" s="1182" t="s">
        <v>1001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</row>
    <row r="2" spans="1:12" ht="18" customHeight="1" x14ac:dyDescent="0.25">
      <c r="A2" s="1183" t="s">
        <v>297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3"/>
    </row>
    <row r="3" spans="1:12" ht="18" customHeight="1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  <c r="K3" s="1179"/>
      <c r="L3" s="1179"/>
    </row>
    <row r="4" spans="1:12" ht="18" customHeight="1" x14ac:dyDescent="0.25">
      <c r="A4" s="1241" t="s">
        <v>568</v>
      </c>
      <c r="B4" s="1241"/>
      <c r="C4" s="1241"/>
      <c r="D4" s="1241"/>
      <c r="E4" s="1241"/>
      <c r="F4" s="1241"/>
      <c r="G4" s="1241"/>
      <c r="H4" s="1241"/>
      <c r="I4" s="1241"/>
      <c r="J4" s="1241"/>
      <c r="K4" s="1241"/>
      <c r="L4" s="1241"/>
    </row>
    <row r="5" spans="1:12" ht="18" customHeight="1" x14ac:dyDescent="0.3">
      <c r="A5" s="806" t="s">
        <v>298</v>
      </c>
      <c r="B5" s="825"/>
      <c r="C5" s="825"/>
      <c r="D5" s="825"/>
      <c r="E5" s="825"/>
      <c r="F5" s="825"/>
      <c r="G5" s="825"/>
      <c r="H5" s="825"/>
      <c r="I5" s="834"/>
      <c r="J5" s="825"/>
      <c r="K5" s="825"/>
      <c r="L5" s="823" t="s">
        <v>299</v>
      </c>
    </row>
    <row r="6" spans="1:12" ht="28.5" customHeight="1" thickBot="1" x14ac:dyDescent="0.25">
      <c r="A6" s="1205" t="s">
        <v>300</v>
      </c>
      <c r="B6" s="1242" t="s">
        <v>1388</v>
      </c>
      <c r="C6" s="1242"/>
      <c r="D6" s="1242"/>
      <c r="E6" s="1242"/>
      <c r="F6" s="1242"/>
      <c r="G6" s="1242"/>
      <c r="H6" s="1242"/>
      <c r="I6" s="1242"/>
      <c r="J6" s="1242"/>
      <c r="K6" s="1242"/>
      <c r="L6" s="1243" t="s">
        <v>134</v>
      </c>
    </row>
    <row r="7" spans="1:12" ht="40.5" customHeight="1" thickTop="1" x14ac:dyDescent="0.2">
      <c r="A7" s="1206"/>
      <c r="B7" s="255" t="s">
        <v>672</v>
      </c>
      <c r="C7" s="158" t="s">
        <v>546</v>
      </c>
      <c r="D7" s="364" t="s">
        <v>280</v>
      </c>
      <c r="E7" s="158" t="s">
        <v>224</v>
      </c>
      <c r="F7" s="158" t="s">
        <v>106</v>
      </c>
      <c r="G7" s="158" t="s">
        <v>104</v>
      </c>
      <c r="H7" s="158" t="s">
        <v>102</v>
      </c>
      <c r="I7" s="158" t="s">
        <v>100</v>
      </c>
      <c r="J7" s="158" t="s">
        <v>98</v>
      </c>
      <c r="K7" s="657" t="s">
        <v>1401</v>
      </c>
      <c r="L7" s="1244"/>
    </row>
    <row r="8" spans="1:12" ht="24.95" customHeight="1" thickBot="1" x14ac:dyDescent="0.25">
      <c r="A8" s="432" t="s">
        <v>143</v>
      </c>
      <c r="B8" s="525">
        <f t="shared" ref="B8:B18" si="0">SUM(C8:K8)</f>
        <v>1904</v>
      </c>
      <c r="C8" s="526">
        <v>0</v>
      </c>
      <c r="D8" s="526">
        <v>0</v>
      </c>
      <c r="E8" s="526">
        <v>2</v>
      </c>
      <c r="F8" s="526">
        <v>17</v>
      </c>
      <c r="G8" s="526">
        <v>91</v>
      </c>
      <c r="H8" s="526">
        <v>241</v>
      </c>
      <c r="I8" s="526">
        <v>607</v>
      </c>
      <c r="J8" s="526">
        <v>827</v>
      </c>
      <c r="K8" s="526">
        <v>119</v>
      </c>
      <c r="L8" s="235" t="s">
        <v>1398</v>
      </c>
    </row>
    <row r="9" spans="1:12" ht="24.95" customHeight="1" thickTop="1" thickBot="1" x14ac:dyDescent="0.25">
      <c r="A9" s="433" t="s">
        <v>144</v>
      </c>
      <c r="B9" s="529">
        <f t="shared" si="0"/>
        <v>1721</v>
      </c>
      <c r="C9" s="530">
        <v>0</v>
      </c>
      <c r="D9" s="530">
        <v>2</v>
      </c>
      <c r="E9" s="530">
        <v>1</v>
      </c>
      <c r="F9" s="530">
        <v>26</v>
      </c>
      <c r="G9" s="530">
        <v>118</v>
      </c>
      <c r="H9" s="530">
        <v>308</v>
      </c>
      <c r="I9" s="530">
        <v>712</v>
      </c>
      <c r="J9" s="530">
        <v>528</v>
      </c>
      <c r="K9" s="530">
        <v>26</v>
      </c>
      <c r="L9" s="237" t="s">
        <v>145</v>
      </c>
    </row>
    <row r="10" spans="1:12" ht="24.75" customHeight="1" thickTop="1" thickBot="1" x14ac:dyDescent="0.25">
      <c r="A10" s="434" t="s">
        <v>146</v>
      </c>
      <c r="B10" s="527">
        <f t="shared" si="0"/>
        <v>1425</v>
      </c>
      <c r="C10" s="528">
        <v>0</v>
      </c>
      <c r="D10" s="528">
        <v>0</v>
      </c>
      <c r="E10" s="528">
        <v>2</v>
      </c>
      <c r="F10" s="528">
        <v>25</v>
      </c>
      <c r="G10" s="528">
        <v>173</v>
      </c>
      <c r="H10" s="528">
        <v>421</v>
      </c>
      <c r="I10" s="528">
        <v>628</v>
      </c>
      <c r="J10" s="528">
        <v>174</v>
      </c>
      <c r="K10" s="528">
        <v>2</v>
      </c>
      <c r="L10" s="236" t="s">
        <v>147</v>
      </c>
    </row>
    <row r="11" spans="1:12" ht="24.95" customHeight="1" thickTop="1" thickBot="1" x14ac:dyDescent="0.25">
      <c r="A11" s="433" t="s">
        <v>148</v>
      </c>
      <c r="B11" s="529">
        <f t="shared" si="0"/>
        <v>1179</v>
      </c>
      <c r="C11" s="530">
        <v>0</v>
      </c>
      <c r="D11" s="530">
        <v>0</v>
      </c>
      <c r="E11" s="530">
        <v>4</v>
      </c>
      <c r="F11" s="530">
        <v>37</v>
      </c>
      <c r="G11" s="530">
        <v>228</v>
      </c>
      <c r="H11" s="530">
        <v>529</v>
      </c>
      <c r="I11" s="530">
        <v>329</v>
      </c>
      <c r="J11" s="530">
        <v>52</v>
      </c>
      <c r="K11" s="530">
        <v>0</v>
      </c>
      <c r="L11" s="237" t="s">
        <v>149</v>
      </c>
    </row>
    <row r="12" spans="1:12" ht="24.95" customHeight="1" thickTop="1" thickBot="1" x14ac:dyDescent="0.25">
      <c r="A12" s="434" t="s">
        <v>150</v>
      </c>
      <c r="B12" s="527">
        <f t="shared" si="0"/>
        <v>793</v>
      </c>
      <c r="C12" s="528">
        <v>0</v>
      </c>
      <c r="D12" s="528">
        <v>0</v>
      </c>
      <c r="E12" s="528">
        <v>3</v>
      </c>
      <c r="F12" s="528">
        <v>74</v>
      </c>
      <c r="G12" s="528">
        <v>256</v>
      </c>
      <c r="H12" s="528">
        <v>329</v>
      </c>
      <c r="I12" s="528">
        <v>117</v>
      </c>
      <c r="J12" s="528">
        <v>14</v>
      </c>
      <c r="K12" s="528">
        <v>0</v>
      </c>
      <c r="L12" s="236" t="s">
        <v>151</v>
      </c>
    </row>
    <row r="13" spans="1:12" ht="24.95" customHeight="1" thickTop="1" thickBot="1" x14ac:dyDescent="0.25">
      <c r="A13" s="433" t="s">
        <v>152</v>
      </c>
      <c r="B13" s="529">
        <f t="shared" si="0"/>
        <v>480</v>
      </c>
      <c r="C13" s="530">
        <v>0</v>
      </c>
      <c r="D13" s="530">
        <v>1</v>
      </c>
      <c r="E13" s="530">
        <v>3</v>
      </c>
      <c r="F13" s="530">
        <v>74</v>
      </c>
      <c r="G13" s="530">
        <v>195</v>
      </c>
      <c r="H13" s="530">
        <v>159</v>
      </c>
      <c r="I13" s="530">
        <v>45</v>
      </c>
      <c r="J13" s="530">
        <v>3</v>
      </c>
      <c r="K13" s="530">
        <v>0</v>
      </c>
      <c r="L13" s="237" t="s">
        <v>153</v>
      </c>
    </row>
    <row r="14" spans="1:12" ht="24.95" customHeight="1" thickTop="1" thickBot="1" x14ac:dyDescent="0.25">
      <c r="A14" s="434" t="s">
        <v>154</v>
      </c>
      <c r="B14" s="527">
        <f t="shared" si="0"/>
        <v>215</v>
      </c>
      <c r="C14" s="528">
        <v>0</v>
      </c>
      <c r="D14" s="528">
        <v>0</v>
      </c>
      <c r="E14" s="528">
        <v>3</v>
      </c>
      <c r="F14" s="528">
        <v>45</v>
      </c>
      <c r="G14" s="528">
        <v>96</v>
      </c>
      <c r="H14" s="528">
        <v>59</v>
      </c>
      <c r="I14" s="528">
        <v>12</v>
      </c>
      <c r="J14" s="528">
        <v>0</v>
      </c>
      <c r="K14" s="528">
        <v>0</v>
      </c>
      <c r="L14" s="236" t="s">
        <v>155</v>
      </c>
    </row>
    <row r="15" spans="1:12" ht="24.95" customHeight="1" thickTop="1" thickBot="1" x14ac:dyDescent="0.25">
      <c r="A15" s="433" t="s">
        <v>156</v>
      </c>
      <c r="B15" s="529">
        <f t="shared" si="0"/>
        <v>112</v>
      </c>
      <c r="C15" s="530">
        <v>0</v>
      </c>
      <c r="D15" s="530">
        <v>0</v>
      </c>
      <c r="E15" s="530">
        <v>5</v>
      </c>
      <c r="F15" s="530">
        <v>35</v>
      </c>
      <c r="G15" s="530">
        <v>51</v>
      </c>
      <c r="H15" s="530">
        <v>19</v>
      </c>
      <c r="I15" s="530">
        <v>2</v>
      </c>
      <c r="J15" s="530">
        <v>0</v>
      </c>
      <c r="K15" s="530">
        <v>0</v>
      </c>
      <c r="L15" s="237" t="s">
        <v>157</v>
      </c>
    </row>
    <row r="16" spans="1:12" ht="24.95" customHeight="1" thickTop="1" thickBot="1" x14ac:dyDescent="0.25">
      <c r="A16" s="434" t="s">
        <v>158</v>
      </c>
      <c r="B16" s="527">
        <f t="shared" si="0"/>
        <v>67</v>
      </c>
      <c r="C16" s="528">
        <v>0</v>
      </c>
      <c r="D16" s="528">
        <v>2</v>
      </c>
      <c r="E16" s="528">
        <v>5</v>
      </c>
      <c r="F16" s="528">
        <v>23</v>
      </c>
      <c r="G16" s="528">
        <v>26</v>
      </c>
      <c r="H16" s="528">
        <v>11</v>
      </c>
      <c r="I16" s="528">
        <v>0</v>
      </c>
      <c r="J16" s="528">
        <v>0</v>
      </c>
      <c r="K16" s="528">
        <v>0</v>
      </c>
      <c r="L16" s="236" t="s">
        <v>159</v>
      </c>
    </row>
    <row r="17" spans="1:242" ht="24.95" customHeight="1" thickTop="1" thickBot="1" x14ac:dyDescent="0.25">
      <c r="A17" s="433" t="s">
        <v>160</v>
      </c>
      <c r="B17" s="529">
        <f t="shared" si="0"/>
        <v>58</v>
      </c>
      <c r="C17" s="530">
        <v>0</v>
      </c>
      <c r="D17" s="530">
        <v>0</v>
      </c>
      <c r="E17" s="530">
        <v>5</v>
      </c>
      <c r="F17" s="530">
        <v>23</v>
      </c>
      <c r="G17" s="530">
        <v>22</v>
      </c>
      <c r="H17" s="530">
        <v>8</v>
      </c>
      <c r="I17" s="530">
        <v>0</v>
      </c>
      <c r="J17" s="530">
        <v>0</v>
      </c>
      <c r="K17" s="530">
        <v>0</v>
      </c>
      <c r="L17" s="237" t="s">
        <v>161</v>
      </c>
    </row>
    <row r="18" spans="1:242" ht="24.95" customHeight="1" thickTop="1" x14ac:dyDescent="0.2">
      <c r="A18" s="435" t="s">
        <v>281</v>
      </c>
      <c r="B18" s="531">
        <f t="shared" si="0"/>
        <v>0</v>
      </c>
      <c r="C18" s="561">
        <v>0</v>
      </c>
      <c r="D18" s="561">
        <v>0</v>
      </c>
      <c r="E18" s="561">
        <v>0</v>
      </c>
      <c r="F18" s="561">
        <v>0</v>
      </c>
      <c r="G18" s="561">
        <v>0</v>
      </c>
      <c r="H18" s="561">
        <v>0</v>
      </c>
      <c r="I18" s="561">
        <v>0</v>
      </c>
      <c r="J18" s="561">
        <v>0</v>
      </c>
      <c r="K18" s="561">
        <v>0</v>
      </c>
      <c r="L18" s="239" t="s">
        <v>109</v>
      </c>
    </row>
    <row r="19" spans="1:242" ht="30" customHeight="1" x14ac:dyDescent="0.2">
      <c r="A19" s="409" t="s">
        <v>66</v>
      </c>
      <c r="B19" s="562">
        <f t="shared" ref="B19:K19" si="1">SUM(B8:B18)</f>
        <v>7954</v>
      </c>
      <c r="C19" s="562">
        <f t="shared" si="1"/>
        <v>0</v>
      </c>
      <c r="D19" s="562">
        <f t="shared" si="1"/>
        <v>5</v>
      </c>
      <c r="E19" s="562">
        <f t="shared" si="1"/>
        <v>33</v>
      </c>
      <c r="F19" s="562">
        <f t="shared" si="1"/>
        <v>379</v>
      </c>
      <c r="G19" s="562">
        <f t="shared" si="1"/>
        <v>1256</v>
      </c>
      <c r="H19" s="562">
        <f t="shared" si="1"/>
        <v>2084</v>
      </c>
      <c r="I19" s="562">
        <f t="shared" si="1"/>
        <v>2452</v>
      </c>
      <c r="J19" s="562">
        <f t="shared" si="1"/>
        <v>1598</v>
      </c>
      <c r="K19" s="562">
        <f t="shared" si="1"/>
        <v>147</v>
      </c>
      <c r="L19" s="147" t="s">
        <v>67</v>
      </c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  <c r="EV19" s="256"/>
      <c r="EW19" s="256"/>
      <c r="EX19" s="256"/>
      <c r="EY19" s="256"/>
      <c r="EZ19" s="256"/>
      <c r="FA19" s="256"/>
      <c r="FB19" s="256"/>
      <c r="FC19" s="256"/>
      <c r="FD19" s="256"/>
      <c r="FE19" s="256"/>
      <c r="FF19" s="256"/>
      <c r="FG19" s="256"/>
      <c r="FH19" s="256"/>
      <c r="FI19" s="256"/>
      <c r="FJ19" s="256"/>
      <c r="FK19" s="256"/>
      <c r="FL19" s="256"/>
      <c r="FM19" s="256"/>
      <c r="FN19" s="256"/>
      <c r="FO19" s="256"/>
      <c r="FP19" s="256"/>
      <c r="FQ19" s="256"/>
      <c r="FR19" s="256"/>
      <c r="FS19" s="256"/>
      <c r="FT19" s="256"/>
      <c r="FU19" s="256"/>
      <c r="FV19" s="256"/>
      <c r="FW19" s="256"/>
      <c r="FX19" s="256"/>
      <c r="FY19" s="256"/>
      <c r="FZ19" s="256"/>
      <c r="GA19" s="256"/>
      <c r="GB19" s="256"/>
      <c r="GC19" s="256"/>
      <c r="GD19" s="256"/>
      <c r="GE19" s="256"/>
      <c r="GF19" s="256"/>
      <c r="GG19" s="256"/>
      <c r="GH19" s="256"/>
      <c r="GI19" s="256"/>
      <c r="GJ19" s="256"/>
      <c r="GK19" s="256"/>
      <c r="GL19" s="256"/>
      <c r="GM19" s="256"/>
      <c r="GN19" s="256"/>
      <c r="GO19" s="256"/>
      <c r="GP19" s="256"/>
      <c r="GQ19" s="256"/>
      <c r="GR19" s="256"/>
      <c r="GS19" s="256"/>
      <c r="GT19" s="256"/>
      <c r="GU19" s="256"/>
      <c r="GV19" s="256"/>
      <c r="GW19" s="256"/>
      <c r="GX19" s="256"/>
      <c r="GY19" s="256"/>
      <c r="GZ19" s="256"/>
      <c r="HA19" s="256"/>
      <c r="HB19" s="256"/>
      <c r="HC19" s="256"/>
      <c r="HD19" s="256"/>
      <c r="HE19" s="256"/>
      <c r="HF19" s="256"/>
      <c r="HG19" s="256"/>
      <c r="HH19" s="256"/>
      <c r="HI19" s="256"/>
      <c r="HJ19" s="256"/>
      <c r="HK19" s="256"/>
      <c r="HL19" s="256"/>
      <c r="HM19" s="256"/>
      <c r="HN19" s="256"/>
      <c r="HO19" s="256"/>
      <c r="HP19" s="256"/>
      <c r="HQ19" s="256"/>
      <c r="HR19" s="256"/>
      <c r="HS19" s="256"/>
      <c r="HT19" s="256"/>
      <c r="HU19" s="256"/>
      <c r="HV19" s="256"/>
      <c r="HW19" s="256"/>
      <c r="HX19" s="256"/>
      <c r="HY19" s="256"/>
      <c r="HZ19" s="256"/>
      <c r="IA19" s="256"/>
      <c r="IB19" s="256"/>
      <c r="IC19" s="256"/>
      <c r="ID19" s="256"/>
      <c r="IE19" s="256"/>
      <c r="IF19" s="256"/>
      <c r="IG19" s="256"/>
      <c r="IH19" s="256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3"/>
  <sheetViews>
    <sheetView view="pageBreakPreview" topLeftCell="A4" zoomScaleNormal="100" zoomScaleSheetLayoutView="100" workbookViewId="0">
      <selection activeCell="I15" sqref="I15"/>
    </sheetView>
  </sheetViews>
  <sheetFormatPr defaultRowHeight="12.75" x14ac:dyDescent="0.2"/>
  <cols>
    <col min="1" max="1" width="40.7109375" style="2" customWidth="1"/>
    <col min="2" max="3" width="8.7109375" style="260" customWidth="1"/>
    <col min="4" max="4" width="40.7109375" style="2" customWidth="1"/>
    <col min="5" max="256" width="9.140625" style="2"/>
    <col min="257" max="257" width="42.7109375" style="2" customWidth="1"/>
    <col min="258" max="259" width="8.7109375" style="2" customWidth="1"/>
    <col min="260" max="260" width="40.7109375" style="2" customWidth="1"/>
    <col min="261" max="512" width="9.140625" style="2"/>
    <col min="513" max="513" width="42.7109375" style="2" customWidth="1"/>
    <col min="514" max="515" width="8.7109375" style="2" customWidth="1"/>
    <col min="516" max="516" width="40.7109375" style="2" customWidth="1"/>
    <col min="517" max="768" width="9.140625" style="2"/>
    <col min="769" max="769" width="42.7109375" style="2" customWidth="1"/>
    <col min="770" max="771" width="8.7109375" style="2" customWidth="1"/>
    <col min="772" max="772" width="40.7109375" style="2" customWidth="1"/>
    <col min="773" max="1024" width="9.140625" style="2"/>
    <col min="1025" max="1025" width="42.7109375" style="2" customWidth="1"/>
    <col min="1026" max="1027" width="8.7109375" style="2" customWidth="1"/>
    <col min="1028" max="1028" width="40.7109375" style="2" customWidth="1"/>
    <col min="1029" max="1280" width="9.140625" style="2"/>
    <col min="1281" max="1281" width="42.7109375" style="2" customWidth="1"/>
    <col min="1282" max="1283" width="8.7109375" style="2" customWidth="1"/>
    <col min="1284" max="1284" width="40.7109375" style="2" customWidth="1"/>
    <col min="1285" max="1536" width="9.140625" style="2"/>
    <col min="1537" max="1537" width="42.7109375" style="2" customWidth="1"/>
    <col min="1538" max="1539" width="8.7109375" style="2" customWidth="1"/>
    <col min="1540" max="1540" width="40.7109375" style="2" customWidth="1"/>
    <col min="1541" max="1792" width="9.140625" style="2"/>
    <col min="1793" max="1793" width="42.7109375" style="2" customWidth="1"/>
    <col min="1794" max="1795" width="8.7109375" style="2" customWidth="1"/>
    <col min="1796" max="1796" width="40.7109375" style="2" customWidth="1"/>
    <col min="1797" max="2048" width="9.140625" style="2"/>
    <col min="2049" max="2049" width="42.7109375" style="2" customWidth="1"/>
    <col min="2050" max="2051" width="8.7109375" style="2" customWidth="1"/>
    <col min="2052" max="2052" width="40.7109375" style="2" customWidth="1"/>
    <col min="2053" max="2304" width="9.140625" style="2"/>
    <col min="2305" max="2305" width="42.7109375" style="2" customWidth="1"/>
    <col min="2306" max="2307" width="8.7109375" style="2" customWidth="1"/>
    <col min="2308" max="2308" width="40.7109375" style="2" customWidth="1"/>
    <col min="2309" max="2560" width="9.140625" style="2"/>
    <col min="2561" max="2561" width="42.7109375" style="2" customWidth="1"/>
    <col min="2562" max="2563" width="8.7109375" style="2" customWidth="1"/>
    <col min="2564" max="2564" width="40.7109375" style="2" customWidth="1"/>
    <col min="2565" max="2816" width="9.140625" style="2"/>
    <col min="2817" max="2817" width="42.7109375" style="2" customWidth="1"/>
    <col min="2818" max="2819" width="8.7109375" style="2" customWidth="1"/>
    <col min="2820" max="2820" width="40.7109375" style="2" customWidth="1"/>
    <col min="2821" max="3072" width="9.140625" style="2"/>
    <col min="3073" max="3073" width="42.7109375" style="2" customWidth="1"/>
    <col min="3074" max="3075" width="8.7109375" style="2" customWidth="1"/>
    <col min="3076" max="3076" width="40.7109375" style="2" customWidth="1"/>
    <col min="3077" max="3328" width="9.140625" style="2"/>
    <col min="3329" max="3329" width="42.7109375" style="2" customWidth="1"/>
    <col min="3330" max="3331" width="8.7109375" style="2" customWidth="1"/>
    <col min="3332" max="3332" width="40.7109375" style="2" customWidth="1"/>
    <col min="3333" max="3584" width="9.140625" style="2"/>
    <col min="3585" max="3585" width="42.7109375" style="2" customWidth="1"/>
    <col min="3586" max="3587" width="8.7109375" style="2" customWidth="1"/>
    <col min="3588" max="3588" width="40.7109375" style="2" customWidth="1"/>
    <col min="3589" max="3840" width="9.140625" style="2"/>
    <col min="3841" max="3841" width="42.7109375" style="2" customWidth="1"/>
    <col min="3842" max="3843" width="8.7109375" style="2" customWidth="1"/>
    <col min="3844" max="3844" width="40.7109375" style="2" customWidth="1"/>
    <col min="3845" max="4096" width="9.140625" style="2"/>
    <col min="4097" max="4097" width="42.7109375" style="2" customWidth="1"/>
    <col min="4098" max="4099" width="8.7109375" style="2" customWidth="1"/>
    <col min="4100" max="4100" width="40.7109375" style="2" customWidth="1"/>
    <col min="4101" max="4352" width="9.140625" style="2"/>
    <col min="4353" max="4353" width="42.7109375" style="2" customWidth="1"/>
    <col min="4354" max="4355" width="8.7109375" style="2" customWidth="1"/>
    <col min="4356" max="4356" width="40.7109375" style="2" customWidth="1"/>
    <col min="4357" max="4608" width="9.140625" style="2"/>
    <col min="4609" max="4609" width="42.7109375" style="2" customWidth="1"/>
    <col min="4610" max="4611" width="8.7109375" style="2" customWidth="1"/>
    <col min="4612" max="4612" width="40.7109375" style="2" customWidth="1"/>
    <col min="4613" max="4864" width="9.140625" style="2"/>
    <col min="4865" max="4865" width="42.7109375" style="2" customWidth="1"/>
    <col min="4866" max="4867" width="8.7109375" style="2" customWidth="1"/>
    <col min="4868" max="4868" width="40.7109375" style="2" customWidth="1"/>
    <col min="4869" max="5120" width="9.140625" style="2"/>
    <col min="5121" max="5121" width="42.7109375" style="2" customWidth="1"/>
    <col min="5122" max="5123" width="8.7109375" style="2" customWidth="1"/>
    <col min="5124" max="5124" width="40.7109375" style="2" customWidth="1"/>
    <col min="5125" max="5376" width="9.140625" style="2"/>
    <col min="5377" max="5377" width="42.7109375" style="2" customWidth="1"/>
    <col min="5378" max="5379" width="8.7109375" style="2" customWidth="1"/>
    <col min="5380" max="5380" width="40.7109375" style="2" customWidth="1"/>
    <col min="5381" max="5632" width="9.140625" style="2"/>
    <col min="5633" max="5633" width="42.7109375" style="2" customWidth="1"/>
    <col min="5634" max="5635" width="8.7109375" style="2" customWidth="1"/>
    <col min="5636" max="5636" width="40.7109375" style="2" customWidth="1"/>
    <col min="5637" max="5888" width="9.140625" style="2"/>
    <col min="5889" max="5889" width="42.7109375" style="2" customWidth="1"/>
    <col min="5890" max="5891" width="8.7109375" style="2" customWidth="1"/>
    <col min="5892" max="5892" width="40.7109375" style="2" customWidth="1"/>
    <col min="5893" max="6144" width="9.140625" style="2"/>
    <col min="6145" max="6145" width="42.7109375" style="2" customWidth="1"/>
    <col min="6146" max="6147" width="8.7109375" style="2" customWidth="1"/>
    <col min="6148" max="6148" width="40.7109375" style="2" customWidth="1"/>
    <col min="6149" max="6400" width="9.140625" style="2"/>
    <col min="6401" max="6401" width="42.7109375" style="2" customWidth="1"/>
    <col min="6402" max="6403" width="8.7109375" style="2" customWidth="1"/>
    <col min="6404" max="6404" width="40.7109375" style="2" customWidth="1"/>
    <col min="6405" max="6656" width="9.140625" style="2"/>
    <col min="6657" max="6657" width="42.7109375" style="2" customWidth="1"/>
    <col min="6658" max="6659" width="8.7109375" style="2" customWidth="1"/>
    <col min="6660" max="6660" width="40.7109375" style="2" customWidth="1"/>
    <col min="6661" max="6912" width="9.140625" style="2"/>
    <col min="6913" max="6913" width="42.7109375" style="2" customWidth="1"/>
    <col min="6914" max="6915" width="8.7109375" style="2" customWidth="1"/>
    <col min="6916" max="6916" width="40.7109375" style="2" customWidth="1"/>
    <col min="6917" max="7168" width="9.140625" style="2"/>
    <col min="7169" max="7169" width="42.7109375" style="2" customWidth="1"/>
    <col min="7170" max="7171" width="8.7109375" style="2" customWidth="1"/>
    <col min="7172" max="7172" width="40.7109375" style="2" customWidth="1"/>
    <col min="7173" max="7424" width="9.140625" style="2"/>
    <col min="7425" max="7425" width="42.7109375" style="2" customWidth="1"/>
    <col min="7426" max="7427" width="8.7109375" style="2" customWidth="1"/>
    <col min="7428" max="7428" width="40.7109375" style="2" customWidth="1"/>
    <col min="7429" max="7680" width="9.140625" style="2"/>
    <col min="7681" max="7681" width="42.7109375" style="2" customWidth="1"/>
    <col min="7682" max="7683" width="8.7109375" style="2" customWidth="1"/>
    <col min="7684" max="7684" width="40.7109375" style="2" customWidth="1"/>
    <col min="7685" max="7936" width="9.140625" style="2"/>
    <col min="7937" max="7937" width="42.7109375" style="2" customWidth="1"/>
    <col min="7938" max="7939" width="8.7109375" style="2" customWidth="1"/>
    <col min="7940" max="7940" width="40.7109375" style="2" customWidth="1"/>
    <col min="7941" max="8192" width="9.140625" style="2"/>
    <col min="8193" max="8193" width="42.7109375" style="2" customWidth="1"/>
    <col min="8194" max="8195" width="8.7109375" style="2" customWidth="1"/>
    <col min="8196" max="8196" width="40.7109375" style="2" customWidth="1"/>
    <col min="8197" max="8448" width="9.140625" style="2"/>
    <col min="8449" max="8449" width="42.7109375" style="2" customWidth="1"/>
    <col min="8450" max="8451" width="8.7109375" style="2" customWidth="1"/>
    <col min="8452" max="8452" width="40.7109375" style="2" customWidth="1"/>
    <col min="8453" max="8704" width="9.140625" style="2"/>
    <col min="8705" max="8705" width="42.7109375" style="2" customWidth="1"/>
    <col min="8706" max="8707" width="8.7109375" style="2" customWidth="1"/>
    <col min="8708" max="8708" width="40.7109375" style="2" customWidth="1"/>
    <col min="8709" max="8960" width="9.140625" style="2"/>
    <col min="8961" max="8961" width="42.7109375" style="2" customWidth="1"/>
    <col min="8962" max="8963" width="8.7109375" style="2" customWidth="1"/>
    <col min="8964" max="8964" width="40.7109375" style="2" customWidth="1"/>
    <col min="8965" max="9216" width="9.140625" style="2"/>
    <col min="9217" max="9217" width="42.7109375" style="2" customWidth="1"/>
    <col min="9218" max="9219" width="8.7109375" style="2" customWidth="1"/>
    <col min="9220" max="9220" width="40.7109375" style="2" customWidth="1"/>
    <col min="9221" max="9472" width="9.140625" style="2"/>
    <col min="9473" max="9473" width="42.7109375" style="2" customWidth="1"/>
    <col min="9474" max="9475" width="8.7109375" style="2" customWidth="1"/>
    <col min="9476" max="9476" width="40.7109375" style="2" customWidth="1"/>
    <col min="9477" max="9728" width="9.140625" style="2"/>
    <col min="9729" max="9729" width="42.7109375" style="2" customWidth="1"/>
    <col min="9730" max="9731" width="8.7109375" style="2" customWidth="1"/>
    <col min="9732" max="9732" width="40.7109375" style="2" customWidth="1"/>
    <col min="9733" max="9984" width="9.140625" style="2"/>
    <col min="9985" max="9985" width="42.7109375" style="2" customWidth="1"/>
    <col min="9986" max="9987" width="8.7109375" style="2" customWidth="1"/>
    <col min="9988" max="9988" width="40.7109375" style="2" customWidth="1"/>
    <col min="9989" max="10240" width="9.140625" style="2"/>
    <col min="10241" max="10241" width="42.7109375" style="2" customWidth="1"/>
    <col min="10242" max="10243" width="8.7109375" style="2" customWidth="1"/>
    <col min="10244" max="10244" width="40.7109375" style="2" customWidth="1"/>
    <col min="10245" max="10496" width="9.140625" style="2"/>
    <col min="10497" max="10497" width="42.7109375" style="2" customWidth="1"/>
    <col min="10498" max="10499" width="8.7109375" style="2" customWidth="1"/>
    <col min="10500" max="10500" width="40.7109375" style="2" customWidth="1"/>
    <col min="10501" max="10752" width="9.140625" style="2"/>
    <col min="10753" max="10753" width="42.7109375" style="2" customWidth="1"/>
    <col min="10754" max="10755" width="8.7109375" style="2" customWidth="1"/>
    <col min="10756" max="10756" width="40.7109375" style="2" customWidth="1"/>
    <col min="10757" max="11008" width="9.140625" style="2"/>
    <col min="11009" max="11009" width="42.7109375" style="2" customWidth="1"/>
    <col min="11010" max="11011" width="8.7109375" style="2" customWidth="1"/>
    <col min="11012" max="11012" width="40.7109375" style="2" customWidth="1"/>
    <col min="11013" max="11264" width="9.140625" style="2"/>
    <col min="11265" max="11265" width="42.7109375" style="2" customWidth="1"/>
    <col min="11266" max="11267" width="8.7109375" style="2" customWidth="1"/>
    <col min="11268" max="11268" width="40.7109375" style="2" customWidth="1"/>
    <col min="11269" max="11520" width="9.140625" style="2"/>
    <col min="11521" max="11521" width="42.7109375" style="2" customWidth="1"/>
    <col min="11522" max="11523" width="8.7109375" style="2" customWidth="1"/>
    <col min="11524" max="11524" width="40.7109375" style="2" customWidth="1"/>
    <col min="11525" max="11776" width="9.140625" style="2"/>
    <col min="11777" max="11777" width="42.7109375" style="2" customWidth="1"/>
    <col min="11778" max="11779" width="8.7109375" style="2" customWidth="1"/>
    <col min="11780" max="11780" width="40.7109375" style="2" customWidth="1"/>
    <col min="11781" max="12032" width="9.140625" style="2"/>
    <col min="12033" max="12033" width="42.7109375" style="2" customWidth="1"/>
    <col min="12034" max="12035" width="8.7109375" style="2" customWidth="1"/>
    <col min="12036" max="12036" width="40.7109375" style="2" customWidth="1"/>
    <col min="12037" max="12288" width="9.140625" style="2"/>
    <col min="12289" max="12289" width="42.7109375" style="2" customWidth="1"/>
    <col min="12290" max="12291" width="8.7109375" style="2" customWidth="1"/>
    <col min="12292" max="12292" width="40.7109375" style="2" customWidth="1"/>
    <col min="12293" max="12544" width="9.140625" style="2"/>
    <col min="12545" max="12545" width="42.7109375" style="2" customWidth="1"/>
    <col min="12546" max="12547" width="8.7109375" style="2" customWidth="1"/>
    <col min="12548" max="12548" width="40.7109375" style="2" customWidth="1"/>
    <col min="12549" max="12800" width="9.140625" style="2"/>
    <col min="12801" max="12801" width="42.7109375" style="2" customWidth="1"/>
    <col min="12802" max="12803" width="8.7109375" style="2" customWidth="1"/>
    <col min="12804" max="12804" width="40.7109375" style="2" customWidth="1"/>
    <col min="12805" max="13056" width="9.140625" style="2"/>
    <col min="13057" max="13057" width="42.7109375" style="2" customWidth="1"/>
    <col min="13058" max="13059" width="8.7109375" style="2" customWidth="1"/>
    <col min="13060" max="13060" width="40.7109375" style="2" customWidth="1"/>
    <col min="13061" max="13312" width="9.140625" style="2"/>
    <col min="13313" max="13313" width="42.7109375" style="2" customWidth="1"/>
    <col min="13314" max="13315" width="8.7109375" style="2" customWidth="1"/>
    <col min="13316" max="13316" width="40.7109375" style="2" customWidth="1"/>
    <col min="13317" max="13568" width="9.140625" style="2"/>
    <col min="13569" max="13569" width="42.7109375" style="2" customWidth="1"/>
    <col min="13570" max="13571" width="8.7109375" style="2" customWidth="1"/>
    <col min="13572" max="13572" width="40.7109375" style="2" customWidth="1"/>
    <col min="13573" max="13824" width="9.140625" style="2"/>
    <col min="13825" max="13825" width="42.7109375" style="2" customWidth="1"/>
    <col min="13826" max="13827" width="8.7109375" style="2" customWidth="1"/>
    <col min="13828" max="13828" width="40.7109375" style="2" customWidth="1"/>
    <col min="13829" max="14080" width="9.140625" style="2"/>
    <col min="14081" max="14081" width="42.7109375" style="2" customWidth="1"/>
    <col min="14082" max="14083" width="8.7109375" style="2" customWidth="1"/>
    <col min="14084" max="14084" width="40.7109375" style="2" customWidth="1"/>
    <col min="14085" max="14336" width="9.140625" style="2"/>
    <col min="14337" max="14337" width="42.7109375" style="2" customWidth="1"/>
    <col min="14338" max="14339" width="8.7109375" style="2" customWidth="1"/>
    <col min="14340" max="14340" width="40.7109375" style="2" customWidth="1"/>
    <col min="14341" max="14592" width="9.140625" style="2"/>
    <col min="14593" max="14593" width="42.7109375" style="2" customWidth="1"/>
    <col min="14594" max="14595" width="8.7109375" style="2" customWidth="1"/>
    <col min="14596" max="14596" width="40.7109375" style="2" customWidth="1"/>
    <col min="14597" max="14848" width="9.140625" style="2"/>
    <col min="14849" max="14849" width="42.7109375" style="2" customWidth="1"/>
    <col min="14850" max="14851" width="8.7109375" style="2" customWidth="1"/>
    <col min="14852" max="14852" width="40.7109375" style="2" customWidth="1"/>
    <col min="14853" max="15104" width="9.140625" style="2"/>
    <col min="15105" max="15105" width="42.7109375" style="2" customWidth="1"/>
    <col min="15106" max="15107" width="8.7109375" style="2" customWidth="1"/>
    <col min="15108" max="15108" width="40.7109375" style="2" customWidth="1"/>
    <col min="15109" max="15360" width="9.140625" style="2"/>
    <col min="15361" max="15361" width="42.7109375" style="2" customWidth="1"/>
    <col min="15362" max="15363" width="8.7109375" style="2" customWidth="1"/>
    <col min="15364" max="15364" width="40.7109375" style="2" customWidth="1"/>
    <col min="15365" max="15616" width="9.140625" style="2"/>
    <col min="15617" max="15617" width="42.7109375" style="2" customWidth="1"/>
    <col min="15618" max="15619" width="8.7109375" style="2" customWidth="1"/>
    <col min="15620" max="15620" width="40.7109375" style="2" customWidth="1"/>
    <col min="15621" max="15872" width="9.140625" style="2"/>
    <col min="15873" max="15873" width="42.7109375" style="2" customWidth="1"/>
    <col min="15874" max="15875" width="8.7109375" style="2" customWidth="1"/>
    <col min="15876" max="15876" width="40.7109375" style="2" customWidth="1"/>
    <col min="15877" max="16128" width="9.140625" style="2"/>
    <col min="16129" max="16129" width="42.7109375" style="2" customWidth="1"/>
    <col min="16130" max="16131" width="8.7109375" style="2" customWidth="1"/>
    <col min="16132" max="16132" width="40.7109375" style="2" customWidth="1"/>
    <col min="16133" max="16384" width="9.140625" style="2"/>
  </cols>
  <sheetData>
    <row r="1" spans="1:4" ht="53.25" customHeight="1" x14ac:dyDescent="0.2">
      <c r="A1" s="1094" t="s">
        <v>959</v>
      </c>
      <c r="B1" s="1095"/>
      <c r="C1" s="1095"/>
      <c r="D1" s="1095"/>
    </row>
    <row r="2" spans="1:4" ht="42.75" customHeight="1" x14ac:dyDescent="0.2">
      <c r="A2" s="69" t="s">
        <v>958</v>
      </c>
      <c r="B2" s="70" t="s">
        <v>164</v>
      </c>
      <c r="C2" s="70" t="s">
        <v>960</v>
      </c>
      <c r="D2" s="69" t="s">
        <v>165</v>
      </c>
    </row>
    <row r="3" spans="1:4" s="259" customFormat="1" ht="28.5" customHeight="1" thickBot="1" x14ac:dyDescent="0.25">
      <c r="A3" s="955" t="s">
        <v>1263</v>
      </c>
      <c r="B3" s="956"/>
      <c r="C3" s="957" t="s">
        <v>3</v>
      </c>
      <c r="D3" s="958" t="s">
        <v>1251</v>
      </c>
    </row>
    <row r="4" spans="1:4" s="259" customFormat="1" ht="26.25" customHeight="1" thickTop="1" thickBot="1" x14ac:dyDescent="0.25">
      <c r="A4" s="75" t="s">
        <v>1264</v>
      </c>
      <c r="B4" s="76"/>
      <c r="C4" s="77" t="s">
        <v>4</v>
      </c>
      <c r="D4" s="78" t="s">
        <v>1252</v>
      </c>
    </row>
    <row r="5" spans="1:4" s="259" customFormat="1" ht="28.5" customHeight="1" thickTop="1" thickBot="1" x14ac:dyDescent="0.25">
      <c r="A5" s="71" t="s">
        <v>1265</v>
      </c>
      <c r="B5" s="68"/>
      <c r="C5" s="73" t="s">
        <v>5</v>
      </c>
      <c r="D5" s="74" t="s">
        <v>1253</v>
      </c>
    </row>
    <row r="6" spans="1:4" s="259" customFormat="1" ht="26.25" customHeight="1" thickTop="1" thickBot="1" x14ac:dyDescent="0.25">
      <c r="A6" s="75" t="s">
        <v>1266</v>
      </c>
      <c r="B6" s="76"/>
      <c r="C6" s="77" t="s">
        <v>6</v>
      </c>
      <c r="D6" s="78" t="s">
        <v>1254</v>
      </c>
    </row>
    <row r="7" spans="1:4" s="259" customFormat="1" ht="26.25" customHeight="1" thickTop="1" thickBot="1" x14ac:dyDescent="0.25">
      <c r="A7" s="71" t="s">
        <v>1267</v>
      </c>
      <c r="B7" s="68"/>
      <c r="C7" s="73" t="s">
        <v>7</v>
      </c>
      <c r="D7" s="74" t="s">
        <v>1255</v>
      </c>
    </row>
    <row r="8" spans="1:4" s="259" customFormat="1" ht="28.5" customHeight="1" thickTop="1" thickBot="1" x14ac:dyDescent="0.25">
      <c r="A8" s="75" t="s">
        <v>1268</v>
      </c>
      <c r="B8" s="76"/>
      <c r="C8" s="77" t="s">
        <v>8</v>
      </c>
      <c r="D8" s="78" t="s">
        <v>1256</v>
      </c>
    </row>
    <row r="9" spans="1:4" s="259" customFormat="1" ht="28.5" customHeight="1" thickTop="1" thickBot="1" x14ac:dyDescent="0.25">
      <c r="A9" s="71" t="s">
        <v>1269</v>
      </c>
      <c r="B9" s="68"/>
      <c r="C9" s="73" t="s">
        <v>9</v>
      </c>
      <c r="D9" s="74" t="s">
        <v>1257</v>
      </c>
    </row>
    <row r="10" spans="1:4" s="259" customFormat="1" ht="28.5" customHeight="1" thickTop="1" thickBot="1" x14ac:dyDescent="0.25">
      <c r="A10" s="75" t="s">
        <v>1270</v>
      </c>
      <c r="B10" s="76"/>
      <c r="C10" s="77" t="s">
        <v>10</v>
      </c>
      <c r="D10" s="78" t="s">
        <v>1258</v>
      </c>
    </row>
    <row r="11" spans="1:4" s="259" customFormat="1" ht="28.5" customHeight="1" thickTop="1" thickBot="1" x14ac:dyDescent="0.25">
      <c r="A11" s="71" t="s">
        <v>1271</v>
      </c>
      <c r="B11" s="68"/>
      <c r="C11" s="73" t="s">
        <v>11</v>
      </c>
      <c r="D11" s="74" t="s">
        <v>1259</v>
      </c>
    </row>
    <row r="12" spans="1:4" s="259" customFormat="1" ht="28.5" customHeight="1" thickTop="1" thickBot="1" x14ac:dyDescent="0.25">
      <c r="A12" s="75" t="s">
        <v>1272</v>
      </c>
      <c r="B12" s="76"/>
      <c r="C12" s="77" t="s">
        <v>12</v>
      </c>
      <c r="D12" s="78" t="s">
        <v>1260</v>
      </c>
    </row>
    <row r="13" spans="1:4" s="259" customFormat="1" ht="28.5" customHeight="1" thickTop="1" thickBot="1" x14ac:dyDescent="0.25">
      <c r="A13" s="71" t="s">
        <v>1273</v>
      </c>
      <c r="B13" s="68"/>
      <c r="C13" s="73" t="s">
        <v>166</v>
      </c>
      <c r="D13" s="74" t="s">
        <v>1261</v>
      </c>
    </row>
    <row r="14" spans="1:4" s="259" customFormat="1" ht="28.5" customHeight="1" thickTop="1" thickBot="1" x14ac:dyDescent="0.25">
      <c r="A14" s="75" t="s">
        <v>1274</v>
      </c>
      <c r="B14" s="76"/>
      <c r="C14" s="77" t="s">
        <v>33</v>
      </c>
      <c r="D14" s="78" t="s">
        <v>1262</v>
      </c>
    </row>
    <row r="15" spans="1:4" s="259" customFormat="1" ht="28.5" customHeight="1" thickTop="1" thickBot="1" x14ac:dyDescent="0.25">
      <c r="A15" s="71" t="s">
        <v>1341</v>
      </c>
      <c r="B15" s="68"/>
      <c r="C15" s="73" t="s">
        <v>34</v>
      </c>
      <c r="D15" s="74" t="s">
        <v>1340</v>
      </c>
    </row>
    <row r="16" spans="1:4" s="259" customFormat="1" ht="28.5" customHeight="1" thickTop="1" x14ac:dyDescent="0.2">
      <c r="A16" s="959" t="s">
        <v>1343</v>
      </c>
      <c r="B16" s="960"/>
      <c r="C16" s="952" t="s">
        <v>167</v>
      </c>
      <c r="D16" s="961" t="s">
        <v>1342</v>
      </c>
    </row>
    <row r="17" spans="1:4" s="259" customFormat="1" x14ac:dyDescent="0.2">
      <c r="A17" s="2"/>
      <c r="B17" s="2"/>
      <c r="C17" s="2"/>
      <c r="D17" s="2"/>
    </row>
    <row r="18" spans="1:4" s="259" customFormat="1" x14ac:dyDescent="0.2">
      <c r="A18" s="2"/>
      <c r="B18" s="2"/>
      <c r="C18" s="2"/>
      <c r="D18" s="2"/>
    </row>
    <row r="19" spans="1:4" s="259" customFormat="1" ht="15.75" x14ac:dyDescent="0.25">
      <c r="A19" s="2"/>
      <c r="B19" s="2"/>
      <c r="C19" s="2"/>
      <c r="D19" s="10"/>
    </row>
    <row r="20" spans="1:4" s="259" customFormat="1" ht="15.75" x14ac:dyDescent="0.25">
      <c r="A20" s="2"/>
      <c r="B20" s="2"/>
      <c r="C20" s="2"/>
      <c r="D20" s="10"/>
    </row>
    <row r="21" spans="1:4" s="259" customFormat="1" ht="15.75" x14ac:dyDescent="0.25">
      <c r="A21" s="2"/>
      <c r="B21" s="2"/>
      <c r="C21" s="2"/>
      <c r="D21" s="10"/>
    </row>
    <row r="22" spans="1:4" ht="15.75" x14ac:dyDescent="0.25">
      <c r="B22" s="2"/>
      <c r="C22" s="2"/>
      <c r="D22" s="10"/>
    </row>
    <row r="23" spans="1:4" ht="15.75" x14ac:dyDescent="0.25">
      <c r="B23" s="2"/>
      <c r="C23" s="2"/>
      <c r="D23" s="10"/>
    </row>
    <row r="24" spans="1:4" ht="15.75" x14ac:dyDescent="0.25">
      <c r="B24" s="2"/>
      <c r="C24" s="2"/>
      <c r="D24" s="10"/>
    </row>
    <row r="25" spans="1:4" x14ac:dyDescent="0.2">
      <c r="B25" s="2"/>
      <c r="C25" s="2"/>
    </row>
    <row r="26" spans="1:4" x14ac:dyDescent="0.2">
      <c r="B26" s="2"/>
      <c r="C26" s="2"/>
    </row>
    <row r="27" spans="1:4" x14ac:dyDescent="0.2">
      <c r="B27" s="2"/>
      <c r="C27" s="2"/>
    </row>
    <row r="28" spans="1:4" x14ac:dyDescent="0.2">
      <c r="B28" s="2"/>
      <c r="C28" s="2"/>
    </row>
    <row r="29" spans="1:4" x14ac:dyDescent="0.2">
      <c r="B29" s="2"/>
      <c r="C29" s="2"/>
    </row>
    <row r="30" spans="1:4" x14ac:dyDescent="0.2">
      <c r="B30" s="2"/>
      <c r="C30" s="2"/>
    </row>
    <row r="31" spans="1:4" x14ac:dyDescent="0.2">
      <c r="B31" s="2"/>
      <c r="C31" s="2"/>
    </row>
    <row r="32" spans="1:4" x14ac:dyDescent="0.2">
      <c r="B32" s="2"/>
      <c r="C32" s="2"/>
    </row>
    <row r="33" spans="2:4" x14ac:dyDescent="0.2">
      <c r="B33" s="2"/>
      <c r="C33" s="2"/>
    </row>
    <row r="34" spans="2:4" x14ac:dyDescent="0.2">
      <c r="B34" s="2"/>
      <c r="C34" s="2"/>
    </row>
    <row r="35" spans="2:4" x14ac:dyDescent="0.2">
      <c r="B35" s="2"/>
      <c r="C35" s="2"/>
    </row>
    <row r="36" spans="2:4" x14ac:dyDescent="0.2">
      <c r="B36" s="2"/>
      <c r="C36" s="2"/>
    </row>
    <row r="37" spans="2:4" x14ac:dyDescent="0.2">
      <c r="B37" s="2"/>
    </row>
    <row r="40" spans="2:4" x14ac:dyDescent="0.2">
      <c r="D40" s="260"/>
    </row>
    <row r="41" spans="2:4" x14ac:dyDescent="0.2">
      <c r="D41" s="260"/>
    </row>
    <row r="42" spans="2:4" x14ac:dyDescent="0.2">
      <c r="D42" s="260"/>
    </row>
    <row r="43" spans="2:4" x14ac:dyDescent="0.2">
      <c r="D43" s="260"/>
    </row>
    <row r="44" spans="2:4" x14ac:dyDescent="0.2">
      <c r="D44" s="260"/>
    </row>
    <row r="45" spans="2:4" x14ac:dyDescent="0.2">
      <c r="D45" s="260"/>
    </row>
    <row r="46" spans="2:4" x14ac:dyDescent="0.2">
      <c r="D46" s="260"/>
    </row>
    <row r="47" spans="2:4" x14ac:dyDescent="0.2">
      <c r="D47" s="260"/>
    </row>
    <row r="48" spans="2:4" x14ac:dyDescent="0.2">
      <c r="B48" s="2"/>
      <c r="D48" s="260"/>
    </row>
    <row r="49" spans="2:4" x14ac:dyDescent="0.2">
      <c r="B49" s="2"/>
      <c r="D49" s="260"/>
    </row>
    <row r="50" spans="2:4" x14ac:dyDescent="0.2">
      <c r="B50" s="2"/>
      <c r="D50" s="260"/>
    </row>
    <row r="51" spans="2:4" x14ac:dyDescent="0.2">
      <c r="B51" s="2"/>
      <c r="D51" s="260"/>
    </row>
    <row r="52" spans="2:4" x14ac:dyDescent="0.2">
      <c r="B52" s="2"/>
      <c r="D52" s="260"/>
    </row>
    <row r="53" spans="2:4" x14ac:dyDescent="0.2">
      <c r="B53" s="2"/>
      <c r="D53" s="260"/>
    </row>
    <row r="54" spans="2:4" x14ac:dyDescent="0.2">
      <c r="B54" s="2"/>
      <c r="D54" s="260"/>
    </row>
    <row r="55" spans="2:4" x14ac:dyDescent="0.2">
      <c r="B55" s="2"/>
      <c r="D55" s="260"/>
    </row>
    <row r="56" spans="2:4" x14ac:dyDescent="0.2">
      <c r="B56" s="2"/>
      <c r="D56" s="260"/>
    </row>
    <row r="57" spans="2:4" x14ac:dyDescent="0.2">
      <c r="B57" s="2"/>
      <c r="D57" s="260"/>
    </row>
    <row r="58" spans="2:4" x14ac:dyDescent="0.2">
      <c r="B58" s="2"/>
      <c r="D58" s="260"/>
    </row>
    <row r="59" spans="2:4" x14ac:dyDescent="0.2">
      <c r="B59" s="2"/>
      <c r="D59" s="260"/>
    </row>
    <row r="60" spans="2:4" x14ac:dyDescent="0.2">
      <c r="B60" s="2"/>
      <c r="D60" s="260"/>
    </row>
    <row r="61" spans="2:4" x14ac:dyDescent="0.2">
      <c r="B61" s="2"/>
      <c r="D61" s="260"/>
    </row>
    <row r="62" spans="2:4" x14ac:dyDescent="0.2">
      <c r="B62" s="2"/>
      <c r="D62" s="260"/>
    </row>
    <row r="63" spans="2:4" x14ac:dyDescent="0.2">
      <c r="B63" s="2"/>
      <c r="D63" s="260"/>
    </row>
    <row r="64" spans="2:4" x14ac:dyDescent="0.2">
      <c r="B64" s="2"/>
      <c r="D64" s="260"/>
    </row>
    <row r="65" spans="2:4" x14ac:dyDescent="0.2">
      <c r="B65" s="2"/>
      <c r="D65" s="260"/>
    </row>
    <row r="66" spans="2:4" x14ac:dyDescent="0.2">
      <c r="B66" s="2"/>
      <c r="D66" s="260"/>
    </row>
    <row r="67" spans="2:4" x14ac:dyDescent="0.2">
      <c r="B67" s="2"/>
      <c r="D67" s="260"/>
    </row>
    <row r="68" spans="2:4" x14ac:dyDescent="0.2">
      <c r="B68" s="2"/>
      <c r="D68" s="260"/>
    </row>
    <row r="69" spans="2:4" x14ac:dyDescent="0.2">
      <c r="B69" s="2"/>
      <c r="D69" s="260"/>
    </row>
    <row r="70" spans="2:4" x14ac:dyDescent="0.2">
      <c r="B70" s="2"/>
      <c r="D70" s="260"/>
    </row>
    <row r="71" spans="2:4" x14ac:dyDescent="0.2">
      <c r="B71" s="2"/>
      <c r="D71" s="260"/>
    </row>
    <row r="72" spans="2:4" x14ac:dyDescent="0.2">
      <c r="B72" s="2"/>
      <c r="D72" s="260"/>
    </row>
    <row r="73" spans="2:4" x14ac:dyDescent="0.2">
      <c r="B73" s="2"/>
      <c r="D73" s="260"/>
    </row>
    <row r="74" spans="2:4" x14ac:dyDescent="0.2">
      <c r="B74" s="2"/>
      <c r="D74" s="260"/>
    </row>
    <row r="75" spans="2:4" x14ac:dyDescent="0.2">
      <c r="B75" s="2"/>
      <c r="D75" s="260"/>
    </row>
    <row r="76" spans="2:4" x14ac:dyDescent="0.2">
      <c r="B76" s="2"/>
      <c r="D76" s="260"/>
    </row>
    <row r="77" spans="2:4" x14ac:dyDescent="0.2">
      <c r="B77" s="2"/>
      <c r="D77" s="260"/>
    </row>
    <row r="78" spans="2:4" x14ac:dyDescent="0.2">
      <c r="B78" s="2"/>
      <c r="D78" s="260"/>
    </row>
    <row r="79" spans="2:4" x14ac:dyDescent="0.2">
      <c r="B79" s="2"/>
      <c r="D79" s="260"/>
    </row>
    <row r="80" spans="2:4" x14ac:dyDescent="0.2">
      <c r="B80" s="2"/>
      <c r="D80" s="260"/>
    </row>
    <row r="81" spans="2:4" x14ac:dyDescent="0.2">
      <c r="B81" s="2"/>
      <c r="D81" s="260"/>
    </row>
    <row r="82" spans="2:4" x14ac:dyDescent="0.2">
      <c r="B82" s="2"/>
      <c r="D82" s="260"/>
    </row>
    <row r="83" spans="2:4" x14ac:dyDescent="0.2">
      <c r="B83" s="2"/>
      <c r="D83" s="260"/>
    </row>
    <row r="84" spans="2:4" x14ac:dyDescent="0.2">
      <c r="B84" s="2"/>
      <c r="D84" s="260"/>
    </row>
    <row r="85" spans="2:4" x14ac:dyDescent="0.2">
      <c r="B85" s="2"/>
      <c r="D85" s="260"/>
    </row>
    <row r="86" spans="2:4" x14ac:dyDescent="0.2">
      <c r="B86" s="2"/>
    </row>
    <row r="87" spans="2:4" x14ac:dyDescent="0.2">
      <c r="B87" s="2"/>
    </row>
    <row r="88" spans="2:4" x14ac:dyDescent="0.2">
      <c r="B88" s="2"/>
    </row>
    <row r="89" spans="2:4" x14ac:dyDescent="0.2">
      <c r="B89" s="2"/>
    </row>
    <row r="90" spans="2:4" x14ac:dyDescent="0.2">
      <c r="B90" s="2"/>
    </row>
    <row r="91" spans="2:4" x14ac:dyDescent="0.2">
      <c r="B91" s="2"/>
    </row>
    <row r="92" spans="2:4" x14ac:dyDescent="0.2">
      <c r="B92" s="2"/>
    </row>
    <row r="93" spans="2:4" x14ac:dyDescent="0.2">
      <c r="B93" s="2"/>
    </row>
  </sheetData>
  <mergeCells count="1">
    <mergeCell ref="A1:D1"/>
  </mergeCells>
  <printOptions horizontalCentered="1"/>
  <pageMargins left="0" right="0" top="0.59055118110236227" bottom="0.39370078740157483" header="0.51181102362204722" footer="0.51181102362204722"/>
  <pageSetup paperSize="9" orientation="portrait" r:id="rId1"/>
  <headerFooter alignWithMargins="0"/>
  <ignoredErrors>
    <ignoredError sqref="C3:C10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9"/>
  <sheetViews>
    <sheetView view="pageBreakPreview" zoomScaleNormal="100" workbookViewId="0">
      <selection activeCell="L9" sqref="L9"/>
    </sheetView>
  </sheetViews>
  <sheetFormatPr defaultRowHeight="15" x14ac:dyDescent="0.25"/>
  <cols>
    <col min="1" max="1" width="16.7109375" style="103" customWidth="1"/>
    <col min="2" max="11" width="8.7109375" style="103" customWidth="1"/>
    <col min="12" max="12" width="16.7109375" style="103" customWidth="1"/>
    <col min="13" max="256" width="9.140625" style="40"/>
    <col min="257" max="257" width="16.7109375" style="40" customWidth="1"/>
    <col min="258" max="267" width="8.7109375" style="40" customWidth="1"/>
    <col min="268" max="268" width="16.7109375" style="40" customWidth="1"/>
    <col min="269" max="512" width="9.140625" style="40"/>
    <col min="513" max="513" width="16.7109375" style="40" customWidth="1"/>
    <col min="514" max="523" width="8.7109375" style="40" customWidth="1"/>
    <col min="524" max="524" width="16.7109375" style="40" customWidth="1"/>
    <col min="525" max="768" width="9.140625" style="40"/>
    <col min="769" max="769" width="16.7109375" style="40" customWidth="1"/>
    <col min="770" max="779" width="8.7109375" style="40" customWidth="1"/>
    <col min="780" max="780" width="16.7109375" style="40" customWidth="1"/>
    <col min="781" max="1024" width="9.140625" style="40"/>
    <col min="1025" max="1025" width="16.7109375" style="40" customWidth="1"/>
    <col min="1026" max="1035" width="8.7109375" style="40" customWidth="1"/>
    <col min="1036" max="1036" width="16.7109375" style="40" customWidth="1"/>
    <col min="1037" max="1280" width="9.140625" style="40"/>
    <col min="1281" max="1281" width="16.7109375" style="40" customWidth="1"/>
    <col min="1282" max="1291" width="8.7109375" style="40" customWidth="1"/>
    <col min="1292" max="1292" width="16.7109375" style="40" customWidth="1"/>
    <col min="1293" max="1536" width="9.140625" style="40"/>
    <col min="1537" max="1537" width="16.7109375" style="40" customWidth="1"/>
    <col min="1538" max="1547" width="8.7109375" style="40" customWidth="1"/>
    <col min="1548" max="1548" width="16.7109375" style="40" customWidth="1"/>
    <col min="1549" max="1792" width="9.140625" style="40"/>
    <col min="1793" max="1793" width="16.7109375" style="40" customWidth="1"/>
    <col min="1794" max="1803" width="8.7109375" style="40" customWidth="1"/>
    <col min="1804" max="1804" width="16.7109375" style="40" customWidth="1"/>
    <col min="1805" max="2048" width="9.140625" style="40"/>
    <col min="2049" max="2049" width="16.7109375" style="40" customWidth="1"/>
    <col min="2050" max="2059" width="8.7109375" style="40" customWidth="1"/>
    <col min="2060" max="2060" width="16.7109375" style="40" customWidth="1"/>
    <col min="2061" max="2304" width="9.140625" style="40"/>
    <col min="2305" max="2305" width="16.7109375" style="40" customWidth="1"/>
    <col min="2306" max="2315" width="8.7109375" style="40" customWidth="1"/>
    <col min="2316" max="2316" width="16.7109375" style="40" customWidth="1"/>
    <col min="2317" max="2560" width="9.140625" style="40"/>
    <col min="2561" max="2561" width="16.7109375" style="40" customWidth="1"/>
    <col min="2562" max="2571" width="8.7109375" style="40" customWidth="1"/>
    <col min="2572" max="2572" width="16.7109375" style="40" customWidth="1"/>
    <col min="2573" max="2816" width="9.140625" style="40"/>
    <col min="2817" max="2817" width="16.7109375" style="40" customWidth="1"/>
    <col min="2818" max="2827" width="8.7109375" style="40" customWidth="1"/>
    <col min="2828" max="2828" width="16.7109375" style="40" customWidth="1"/>
    <col min="2829" max="3072" width="9.140625" style="40"/>
    <col min="3073" max="3073" width="16.7109375" style="40" customWidth="1"/>
    <col min="3074" max="3083" width="8.7109375" style="40" customWidth="1"/>
    <col min="3084" max="3084" width="16.7109375" style="40" customWidth="1"/>
    <col min="3085" max="3328" width="9.140625" style="40"/>
    <col min="3329" max="3329" width="16.7109375" style="40" customWidth="1"/>
    <col min="3330" max="3339" width="8.7109375" style="40" customWidth="1"/>
    <col min="3340" max="3340" width="16.7109375" style="40" customWidth="1"/>
    <col min="3341" max="3584" width="9.140625" style="40"/>
    <col min="3585" max="3585" width="16.7109375" style="40" customWidth="1"/>
    <col min="3586" max="3595" width="8.7109375" style="40" customWidth="1"/>
    <col min="3596" max="3596" width="16.7109375" style="40" customWidth="1"/>
    <col min="3597" max="3840" width="9.140625" style="40"/>
    <col min="3841" max="3841" width="16.7109375" style="40" customWidth="1"/>
    <col min="3842" max="3851" width="8.7109375" style="40" customWidth="1"/>
    <col min="3852" max="3852" width="16.7109375" style="40" customWidth="1"/>
    <col min="3853" max="4096" width="9.140625" style="40"/>
    <col min="4097" max="4097" width="16.7109375" style="40" customWidth="1"/>
    <col min="4098" max="4107" width="8.7109375" style="40" customWidth="1"/>
    <col min="4108" max="4108" width="16.7109375" style="40" customWidth="1"/>
    <col min="4109" max="4352" width="9.140625" style="40"/>
    <col min="4353" max="4353" width="16.7109375" style="40" customWidth="1"/>
    <col min="4354" max="4363" width="8.7109375" style="40" customWidth="1"/>
    <col min="4364" max="4364" width="16.7109375" style="40" customWidth="1"/>
    <col min="4365" max="4608" width="9.140625" style="40"/>
    <col min="4609" max="4609" width="16.7109375" style="40" customWidth="1"/>
    <col min="4610" max="4619" width="8.7109375" style="40" customWidth="1"/>
    <col min="4620" max="4620" width="16.7109375" style="40" customWidth="1"/>
    <col min="4621" max="4864" width="9.140625" style="40"/>
    <col min="4865" max="4865" width="16.7109375" style="40" customWidth="1"/>
    <col min="4866" max="4875" width="8.7109375" style="40" customWidth="1"/>
    <col min="4876" max="4876" width="16.7109375" style="40" customWidth="1"/>
    <col min="4877" max="5120" width="9.140625" style="40"/>
    <col min="5121" max="5121" width="16.7109375" style="40" customWidth="1"/>
    <col min="5122" max="5131" width="8.7109375" style="40" customWidth="1"/>
    <col min="5132" max="5132" width="16.7109375" style="40" customWidth="1"/>
    <col min="5133" max="5376" width="9.140625" style="40"/>
    <col min="5377" max="5377" width="16.7109375" style="40" customWidth="1"/>
    <col min="5378" max="5387" width="8.7109375" style="40" customWidth="1"/>
    <col min="5388" max="5388" width="16.7109375" style="40" customWidth="1"/>
    <col min="5389" max="5632" width="9.140625" style="40"/>
    <col min="5633" max="5633" width="16.7109375" style="40" customWidth="1"/>
    <col min="5634" max="5643" width="8.7109375" style="40" customWidth="1"/>
    <col min="5644" max="5644" width="16.7109375" style="40" customWidth="1"/>
    <col min="5645" max="5888" width="9.140625" style="40"/>
    <col min="5889" max="5889" width="16.7109375" style="40" customWidth="1"/>
    <col min="5890" max="5899" width="8.7109375" style="40" customWidth="1"/>
    <col min="5900" max="5900" width="16.7109375" style="40" customWidth="1"/>
    <col min="5901" max="6144" width="9.140625" style="40"/>
    <col min="6145" max="6145" width="16.7109375" style="40" customWidth="1"/>
    <col min="6146" max="6155" width="8.7109375" style="40" customWidth="1"/>
    <col min="6156" max="6156" width="16.7109375" style="40" customWidth="1"/>
    <col min="6157" max="6400" width="9.140625" style="40"/>
    <col min="6401" max="6401" width="16.7109375" style="40" customWidth="1"/>
    <col min="6402" max="6411" width="8.7109375" style="40" customWidth="1"/>
    <col min="6412" max="6412" width="16.7109375" style="40" customWidth="1"/>
    <col min="6413" max="6656" width="9.140625" style="40"/>
    <col min="6657" max="6657" width="16.7109375" style="40" customWidth="1"/>
    <col min="6658" max="6667" width="8.7109375" style="40" customWidth="1"/>
    <col min="6668" max="6668" width="16.7109375" style="40" customWidth="1"/>
    <col min="6669" max="6912" width="9.140625" style="40"/>
    <col min="6913" max="6913" width="16.7109375" style="40" customWidth="1"/>
    <col min="6914" max="6923" width="8.7109375" style="40" customWidth="1"/>
    <col min="6924" max="6924" width="16.7109375" style="40" customWidth="1"/>
    <col min="6925" max="7168" width="9.140625" style="40"/>
    <col min="7169" max="7169" width="16.7109375" style="40" customWidth="1"/>
    <col min="7170" max="7179" width="8.7109375" style="40" customWidth="1"/>
    <col min="7180" max="7180" width="16.7109375" style="40" customWidth="1"/>
    <col min="7181" max="7424" width="9.140625" style="40"/>
    <col min="7425" max="7425" width="16.7109375" style="40" customWidth="1"/>
    <col min="7426" max="7435" width="8.7109375" style="40" customWidth="1"/>
    <col min="7436" max="7436" width="16.7109375" style="40" customWidth="1"/>
    <col min="7437" max="7680" width="9.140625" style="40"/>
    <col min="7681" max="7681" width="16.7109375" style="40" customWidth="1"/>
    <col min="7682" max="7691" width="8.7109375" style="40" customWidth="1"/>
    <col min="7692" max="7692" width="16.7109375" style="40" customWidth="1"/>
    <col min="7693" max="7936" width="9.140625" style="40"/>
    <col min="7937" max="7937" width="16.7109375" style="40" customWidth="1"/>
    <col min="7938" max="7947" width="8.7109375" style="40" customWidth="1"/>
    <col min="7948" max="7948" width="16.7109375" style="40" customWidth="1"/>
    <col min="7949" max="8192" width="9.140625" style="40"/>
    <col min="8193" max="8193" width="16.7109375" style="40" customWidth="1"/>
    <col min="8194" max="8203" width="8.7109375" style="40" customWidth="1"/>
    <col min="8204" max="8204" width="16.7109375" style="40" customWidth="1"/>
    <col min="8205" max="8448" width="9.140625" style="40"/>
    <col min="8449" max="8449" width="16.7109375" style="40" customWidth="1"/>
    <col min="8450" max="8459" width="8.7109375" style="40" customWidth="1"/>
    <col min="8460" max="8460" width="16.7109375" style="40" customWidth="1"/>
    <col min="8461" max="8704" width="9.140625" style="40"/>
    <col min="8705" max="8705" width="16.7109375" style="40" customWidth="1"/>
    <col min="8706" max="8715" width="8.7109375" style="40" customWidth="1"/>
    <col min="8716" max="8716" width="16.7109375" style="40" customWidth="1"/>
    <col min="8717" max="8960" width="9.140625" style="40"/>
    <col min="8961" max="8961" width="16.7109375" style="40" customWidth="1"/>
    <col min="8962" max="8971" width="8.7109375" style="40" customWidth="1"/>
    <col min="8972" max="8972" width="16.7109375" style="40" customWidth="1"/>
    <col min="8973" max="9216" width="9.140625" style="40"/>
    <col min="9217" max="9217" width="16.7109375" style="40" customWidth="1"/>
    <col min="9218" max="9227" width="8.7109375" style="40" customWidth="1"/>
    <col min="9228" max="9228" width="16.7109375" style="40" customWidth="1"/>
    <col min="9229" max="9472" width="9.140625" style="40"/>
    <col min="9473" max="9473" width="16.7109375" style="40" customWidth="1"/>
    <col min="9474" max="9483" width="8.7109375" style="40" customWidth="1"/>
    <col min="9484" max="9484" width="16.7109375" style="40" customWidth="1"/>
    <col min="9485" max="9728" width="9.140625" style="40"/>
    <col min="9729" max="9729" width="16.7109375" style="40" customWidth="1"/>
    <col min="9730" max="9739" width="8.7109375" style="40" customWidth="1"/>
    <col min="9740" max="9740" width="16.7109375" style="40" customWidth="1"/>
    <col min="9741" max="9984" width="9.140625" style="40"/>
    <col min="9985" max="9985" width="16.7109375" style="40" customWidth="1"/>
    <col min="9986" max="9995" width="8.7109375" style="40" customWidth="1"/>
    <col min="9996" max="9996" width="16.7109375" style="40" customWidth="1"/>
    <col min="9997" max="10240" width="9.140625" style="40"/>
    <col min="10241" max="10241" width="16.7109375" style="40" customWidth="1"/>
    <col min="10242" max="10251" width="8.7109375" style="40" customWidth="1"/>
    <col min="10252" max="10252" width="16.7109375" style="40" customWidth="1"/>
    <col min="10253" max="10496" width="9.140625" style="40"/>
    <col min="10497" max="10497" width="16.7109375" style="40" customWidth="1"/>
    <col min="10498" max="10507" width="8.7109375" style="40" customWidth="1"/>
    <col min="10508" max="10508" width="16.7109375" style="40" customWidth="1"/>
    <col min="10509" max="10752" width="9.140625" style="40"/>
    <col min="10753" max="10753" width="16.7109375" style="40" customWidth="1"/>
    <col min="10754" max="10763" width="8.7109375" style="40" customWidth="1"/>
    <col min="10764" max="10764" width="16.7109375" style="40" customWidth="1"/>
    <col min="10765" max="11008" width="9.140625" style="40"/>
    <col min="11009" max="11009" width="16.7109375" style="40" customWidth="1"/>
    <col min="11010" max="11019" width="8.7109375" style="40" customWidth="1"/>
    <col min="11020" max="11020" width="16.7109375" style="40" customWidth="1"/>
    <col min="11021" max="11264" width="9.140625" style="40"/>
    <col min="11265" max="11265" width="16.7109375" style="40" customWidth="1"/>
    <col min="11266" max="11275" width="8.7109375" style="40" customWidth="1"/>
    <col min="11276" max="11276" width="16.7109375" style="40" customWidth="1"/>
    <col min="11277" max="11520" width="9.140625" style="40"/>
    <col min="11521" max="11521" width="16.7109375" style="40" customWidth="1"/>
    <col min="11522" max="11531" width="8.7109375" style="40" customWidth="1"/>
    <col min="11532" max="11532" width="16.7109375" style="40" customWidth="1"/>
    <col min="11533" max="11776" width="9.140625" style="40"/>
    <col min="11777" max="11777" width="16.7109375" style="40" customWidth="1"/>
    <col min="11778" max="11787" width="8.7109375" style="40" customWidth="1"/>
    <col min="11788" max="11788" width="16.7109375" style="40" customWidth="1"/>
    <col min="11789" max="12032" width="9.140625" style="40"/>
    <col min="12033" max="12033" width="16.7109375" style="40" customWidth="1"/>
    <col min="12034" max="12043" width="8.7109375" style="40" customWidth="1"/>
    <col min="12044" max="12044" width="16.7109375" style="40" customWidth="1"/>
    <col min="12045" max="12288" width="9.140625" style="40"/>
    <col min="12289" max="12289" width="16.7109375" style="40" customWidth="1"/>
    <col min="12290" max="12299" width="8.7109375" style="40" customWidth="1"/>
    <col min="12300" max="12300" width="16.7109375" style="40" customWidth="1"/>
    <col min="12301" max="12544" width="9.140625" style="40"/>
    <col min="12545" max="12545" width="16.7109375" style="40" customWidth="1"/>
    <col min="12546" max="12555" width="8.7109375" style="40" customWidth="1"/>
    <col min="12556" max="12556" width="16.7109375" style="40" customWidth="1"/>
    <col min="12557" max="12800" width="9.140625" style="40"/>
    <col min="12801" max="12801" width="16.7109375" style="40" customWidth="1"/>
    <col min="12802" max="12811" width="8.7109375" style="40" customWidth="1"/>
    <col min="12812" max="12812" width="16.7109375" style="40" customWidth="1"/>
    <col min="12813" max="13056" width="9.140625" style="40"/>
    <col min="13057" max="13057" width="16.7109375" style="40" customWidth="1"/>
    <col min="13058" max="13067" width="8.7109375" style="40" customWidth="1"/>
    <col min="13068" max="13068" width="16.7109375" style="40" customWidth="1"/>
    <col min="13069" max="13312" width="9.140625" style="40"/>
    <col min="13313" max="13313" width="16.7109375" style="40" customWidth="1"/>
    <col min="13314" max="13323" width="8.7109375" style="40" customWidth="1"/>
    <col min="13324" max="13324" width="16.7109375" style="40" customWidth="1"/>
    <col min="13325" max="13568" width="9.140625" style="40"/>
    <col min="13569" max="13569" width="16.7109375" style="40" customWidth="1"/>
    <col min="13570" max="13579" width="8.7109375" style="40" customWidth="1"/>
    <col min="13580" max="13580" width="16.7109375" style="40" customWidth="1"/>
    <col min="13581" max="13824" width="9.140625" style="40"/>
    <col min="13825" max="13825" width="16.7109375" style="40" customWidth="1"/>
    <col min="13826" max="13835" width="8.7109375" style="40" customWidth="1"/>
    <col min="13836" max="13836" width="16.7109375" style="40" customWidth="1"/>
    <col min="13837" max="14080" width="9.140625" style="40"/>
    <col min="14081" max="14081" width="16.7109375" style="40" customWidth="1"/>
    <col min="14082" max="14091" width="8.7109375" style="40" customWidth="1"/>
    <col min="14092" max="14092" width="16.7109375" style="40" customWidth="1"/>
    <col min="14093" max="14336" width="9.140625" style="40"/>
    <col min="14337" max="14337" width="16.7109375" style="40" customWidth="1"/>
    <col min="14338" max="14347" width="8.7109375" style="40" customWidth="1"/>
    <col min="14348" max="14348" width="16.7109375" style="40" customWidth="1"/>
    <col min="14349" max="14592" width="9.140625" style="40"/>
    <col min="14593" max="14593" width="16.7109375" style="40" customWidth="1"/>
    <col min="14594" max="14603" width="8.7109375" style="40" customWidth="1"/>
    <col min="14604" max="14604" width="16.7109375" style="40" customWidth="1"/>
    <col min="14605" max="14848" width="9.140625" style="40"/>
    <col min="14849" max="14849" width="16.7109375" style="40" customWidth="1"/>
    <col min="14850" max="14859" width="8.7109375" style="40" customWidth="1"/>
    <col min="14860" max="14860" width="16.7109375" style="40" customWidth="1"/>
    <col min="14861" max="15104" width="9.140625" style="40"/>
    <col min="15105" max="15105" width="16.7109375" style="40" customWidth="1"/>
    <col min="15106" max="15115" width="8.7109375" style="40" customWidth="1"/>
    <col min="15116" max="15116" width="16.7109375" style="40" customWidth="1"/>
    <col min="15117" max="15360" width="9.140625" style="40"/>
    <col min="15361" max="15361" width="16.7109375" style="40" customWidth="1"/>
    <col min="15362" max="15371" width="8.7109375" style="40" customWidth="1"/>
    <col min="15372" max="15372" width="16.7109375" style="40" customWidth="1"/>
    <col min="15373" max="15616" width="9.140625" style="40"/>
    <col min="15617" max="15617" width="16.7109375" style="40" customWidth="1"/>
    <col min="15618" max="15627" width="8.7109375" style="40" customWidth="1"/>
    <col min="15628" max="15628" width="16.7109375" style="40" customWidth="1"/>
    <col min="15629" max="15872" width="9.140625" style="40"/>
    <col min="15873" max="15873" width="16.7109375" style="40" customWidth="1"/>
    <col min="15874" max="15883" width="8.7109375" style="40" customWidth="1"/>
    <col min="15884" max="15884" width="16.7109375" style="40" customWidth="1"/>
    <col min="15885" max="16128" width="9.140625" style="40"/>
    <col min="16129" max="16129" width="16.7109375" style="40" customWidth="1"/>
    <col min="16130" max="16139" width="8.7109375" style="40" customWidth="1"/>
    <col min="16140" max="16140" width="16.7109375" style="40" customWidth="1"/>
    <col min="16141" max="16384" width="9.140625" style="40"/>
  </cols>
  <sheetData>
    <row r="1" spans="1:12" ht="18" customHeight="1" x14ac:dyDescent="0.3">
      <c r="A1" s="1182" t="s">
        <v>1001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</row>
    <row r="2" spans="1:12" ht="18" customHeight="1" x14ac:dyDescent="0.25">
      <c r="A2" s="1183" t="s">
        <v>1002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3"/>
    </row>
    <row r="3" spans="1:12" ht="18" customHeight="1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  <c r="K3" s="1179"/>
      <c r="L3" s="1179"/>
    </row>
    <row r="4" spans="1:12" ht="18" customHeight="1" x14ac:dyDescent="0.25">
      <c r="A4" s="1241" t="s">
        <v>572</v>
      </c>
      <c r="B4" s="1241"/>
      <c r="C4" s="1241"/>
      <c r="D4" s="1241"/>
      <c r="E4" s="1241"/>
      <c r="F4" s="1241"/>
      <c r="G4" s="1241"/>
      <c r="H4" s="1241"/>
      <c r="I4" s="1241"/>
      <c r="J4" s="1241"/>
      <c r="K4" s="1241"/>
      <c r="L4" s="1241"/>
    </row>
    <row r="5" spans="1:12" ht="18" customHeight="1" x14ac:dyDescent="0.3">
      <c r="A5" s="806" t="s">
        <v>301</v>
      </c>
      <c r="B5" s="825"/>
      <c r="C5" s="825"/>
      <c r="D5" s="825"/>
      <c r="E5" s="825"/>
      <c r="F5" s="825"/>
      <c r="G5" s="825"/>
      <c r="H5" s="825"/>
      <c r="I5" s="834"/>
      <c r="J5" s="825"/>
      <c r="K5" s="825"/>
      <c r="L5" s="823" t="s">
        <v>302</v>
      </c>
    </row>
    <row r="6" spans="1:12" ht="28.5" customHeight="1" thickBot="1" x14ac:dyDescent="0.25">
      <c r="A6" s="1205" t="s">
        <v>300</v>
      </c>
      <c r="B6" s="1242" t="s">
        <v>1388</v>
      </c>
      <c r="C6" s="1242"/>
      <c r="D6" s="1242"/>
      <c r="E6" s="1242"/>
      <c r="F6" s="1242"/>
      <c r="G6" s="1242"/>
      <c r="H6" s="1242"/>
      <c r="I6" s="1242"/>
      <c r="J6" s="1242"/>
      <c r="K6" s="1242"/>
      <c r="L6" s="1243" t="s">
        <v>134</v>
      </c>
    </row>
    <row r="7" spans="1:12" ht="43.5" customHeight="1" thickTop="1" x14ac:dyDescent="0.2">
      <c r="A7" s="1206"/>
      <c r="B7" s="255" t="s">
        <v>672</v>
      </c>
      <c r="C7" s="158" t="s">
        <v>546</v>
      </c>
      <c r="D7" s="364" t="s">
        <v>280</v>
      </c>
      <c r="E7" s="158" t="s">
        <v>224</v>
      </c>
      <c r="F7" s="158" t="s">
        <v>106</v>
      </c>
      <c r="G7" s="158" t="s">
        <v>104</v>
      </c>
      <c r="H7" s="158" t="s">
        <v>102</v>
      </c>
      <c r="I7" s="158" t="s">
        <v>100</v>
      </c>
      <c r="J7" s="158" t="s">
        <v>98</v>
      </c>
      <c r="K7" s="365" t="s">
        <v>798</v>
      </c>
      <c r="L7" s="1244"/>
    </row>
    <row r="8" spans="1:12" ht="24.95" customHeight="1" thickBot="1" x14ac:dyDescent="0.25">
      <c r="A8" s="432" t="s">
        <v>143</v>
      </c>
      <c r="B8" s="525">
        <f t="shared" ref="B8:B18" si="0">SUM(C8:K8)</f>
        <v>5389</v>
      </c>
      <c r="C8" s="526">
        <v>0</v>
      </c>
      <c r="D8" s="526">
        <v>2</v>
      </c>
      <c r="E8" s="526">
        <v>10</v>
      </c>
      <c r="F8" s="526">
        <v>60</v>
      </c>
      <c r="G8" s="526">
        <v>412</v>
      </c>
      <c r="H8" s="526">
        <v>1295</v>
      </c>
      <c r="I8" s="526">
        <v>2186</v>
      </c>
      <c r="J8" s="526">
        <v>1275</v>
      </c>
      <c r="K8" s="526">
        <v>149</v>
      </c>
      <c r="L8" s="235" t="s">
        <v>1398</v>
      </c>
    </row>
    <row r="9" spans="1:12" ht="24.95" customHeight="1" thickTop="1" thickBot="1" x14ac:dyDescent="0.25">
      <c r="A9" s="433" t="s">
        <v>144</v>
      </c>
      <c r="B9" s="529">
        <f t="shared" si="0"/>
        <v>5293</v>
      </c>
      <c r="C9" s="530">
        <v>0</v>
      </c>
      <c r="D9" s="530">
        <v>3</v>
      </c>
      <c r="E9" s="530">
        <v>10</v>
      </c>
      <c r="F9" s="530">
        <v>100</v>
      </c>
      <c r="G9" s="530">
        <v>655</v>
      </c>
      <c r="H9" s="530">
        <v>1797</v>
      </c>
      <c r="I9" s="530">
        <v>1994</v>
      </c>
      <c r="J9" s="530">
        <v>688</v>
      </c>
      <c r="K9" s="530">
        <v>46</v>
      </c>
      <c r="L9" s="237" t="s">
        <v>145</v>
      </c>
    </row>
    <row r="10" spans="1:12" ht="24.95" customHeight="1" thickTop="1" thickBot="1" x14ac:dyDescent="0.25">
      <c r="A10" s="434" t="s">
        <v>146</v>
      </c>
      <c r="B10" s="527">
        <f t="shared" si="0"/>
        <v>3565</v>
      </c>
      <c r="C10" s="528">
        <v>0</v>
      </c>
      <c r="D10" s="528">
        <v>3</v>
      </c>
      <c r="E10" s="528">
        <v>10</v>
      </c>
      <c r="F10" s="528">
        <v>135</v>
      </c>
      <c r="G10" s="528">
        <v>736</v>
      </c>
      <c r="H10" s="528">
        <v>1450</v>
      </c>
      <c r="I10" s="528">
        <v>990</v>
      </c>
      <c r="J10" s="528">
        <v>236</v>
      </c>
      <c r="K10" s="528">
        <v>5</v>
      </c>
      <c r="L10" s="236" t="s">
        <v>147</v>
      </c>
    </row>
    <row r="11" spans="1:12" ht="24.95" customHeight="1" thickTop="1" thickBot="1" x14ac:dyDescent="0.25">
      <c r="A11" s="433" t="s">
        <v>148</v>
      </c>
      <c r="B11" s="529">
        <f t="shared" si="0"/>
        <v>1747</v>
      </c>
      <c r="C11" s="530">
        <v>0</v>
      </c>
      <c r="D11" s="530">
        <v>1</v>
      </c>
      <c r="E11" s="530">
        <v>9</v>
      </c>
      <c r="F11" s="530">
        <v>104</v>
      </c>
      <c r="G11" s="530">
        <v>525</v>
      </c>
      <c r="H11" s="530">
        <v>703</v>
      </c>
      <c r="I11" s="530">
        <v>359</v>
      </c>
      <c r="J11" s="530">
        <v>46</v>
      </c>
      <c r="K11" s="530">
        <v>0</v>
      </c>
      <c r="L11" s="237" t="s">
        <v>149</v>
      </c>
    </row>
    <row r="12" spans="1:12" ht="24.95" customHeight="1" thickTop="1" thickBot="1" x14ac:dyDescent="0.25">
      <c r="A12" s="434" t="s">
        <v>150</v>
      </c>
      <c r="B12" s="527">
        <f t="shared" si="0"/>
        <v>829</v>
      </c>
      <c r="C12" s="528">
        <v>0</v>
      </c>
      <c r="D12" s="528">
        <v>2</v>
      </c>
      <c r="E12" s="528">
        <v>3</v>
      </c>
      <c r="F12" s="528">
        <v>98</v>
      </c>
      <c r="G12" s="528">
        <v>304</v>
      </c>
      <c r="H12" s="528">
        <v>296</v>
      </c>
      <c r="I12" s="528">
        <v>116</v>
      </c>
      <c r="J12" s="528">
        <v>10</v>
      </c>
      <c r="K12" s="528">
        <v>0</v>
      </c>
      <c r="L12" s="236" t="s">
        <v>151</v>
      </c>
    </row>
    <row r="13" spans="1:12" ht="24.95" customHeight="1" thickTop="1" thickBot="1" x14ac:dyDescent="0.25">
      <c r="A13" s="433" t="s">
        <v>152</v>
      </c>
      <c r="B13" s="529">
        <f t="shared" si="0"/>
        <v>343</v>
      </c>
      <c r="C13" s="530">
        <v>0</v>
      </c>
      <c r="D13" s="530">
        <v>1</v>
      </c>
      <c r="E13" s="530">
        <v>7</v>
      </c>
      <c r="F13" s="530">
        <v>50</v>
      </c>
      <c r="G13" s="530">
        <v>142</v>
      </c>
      <c r="H13" s="530">
        <v>107</v>
      </c>
      <c r="I13" s="530">
        <v>34</v>
      </c>
      <c r="J13" s="530">
        <v>2</v>
      </c>
      <c r="K13" s="530">
        <v>0</v>
      </c>
      <c r="L13" s="237" t="s">
        <v>153</v>
      </c>
    </row>
    <row r="14" spans="1:12" ht="24.95" customHeight="1" thickTop="1" thickBot="1" x14ac:dyDescent="0.25">
      <c r="A14" s="434" t="s">
        <v>154</v>
      </c>
      <c r="B14" s="527">
        <f t="shared" si="0"/>
        <v>167</v>
      </c>
      <c r="C14" s="528">
        <v>0</v>
      </c>
      <c r="D14" s="528">
        <v>0</v>
      </c>
      <c r="E14" s="528">
        <v>2</v>
      </c>
      <c r="F14" s="528">
        <v>41</v>
      </c>
      <c r="G14" s="528">
        <v>64</v>
      </c>
      <c r="H14" s="528">
        <v>49</v>
      </c>
      <c r="I14" s="528">
        <v>11</v>
      </c>
      <c r="J14" s="528">
        <v>0</v>
      </c>
      <c r="K14" s="528">
        <v>0</v>
      </c>
      <c r="L14" s="236" t="s">
        <v>155</v>
      </c>
    </row>
    <row r="15" spans="1:12" ht="24.95" customHeight="1" thickTop="1" thickBot="1" x14ac:dyDescent="0.25">
      <c r="A15" s="433" t="s">
        <v>156</v>
      </c>
      <c r="B15" s="529">
        <f t="shared" si="0"/>
        <v>73</v>
      </c>
      <c r="C15" s="530">
        <v>0</v>
      </c>
      <c r="D15" s="530">
        <v>0</v>
      </c>
      <c r="E15" s="530">
        <v>4</v>
      </c>
      <c r="F15" s="530">
        <v>19</v>
      </c>
      <c r="G15" s="530">
        <v>33</v>
      </c>
      <c r="H15" s="530">
        <v>14</v>
      </c>
      <c r="I15" s="530">
        <v>3</v>
      </c>
      <c r="J15" s="530">
        <v>0</v>
      </c>
      <c r="K15" s="530">
        <v>0</v>
      </c>
      <c r="L15" s="237" t="s">
        <v>157</v>
      </c>
    </row>
    <row r="16" spans="1:12" ht="24.95" customHeight="1" thickTop="1" thickBot="1" x14ac:dyDescent="0.25">
      <c r="A16" s="434" t="s">
        <v>158</v>
      </c>
      <c r="B16" s="527">
        <f t="shared" si="0"/>
        <v>30</v>
      </c>
      <c r="C16" s="528">
        <v>0</v>
      </c>
      <c r="D16" s="528">
        <v>0</v>
      </c>
      <c r="E16" s="528">
        <v>1</v>
      </c>
      <c r="F16" s="528">
        <v>10</v>
      </c>
      <c r="G16" s="528">
        <v>13</v>
      </c>
      <c r="H16" s="528">
        <v>6</v>
      </c>
      <c r="I16" s="528">
        <v>0</v>
      </c>
      <c r="J16" s="528">
        <v>0</v>
      </c>
      <c r="K16" s="528">
        <v>0</v>
      </c>
      <c r="L16" s="236" t="s">
        <v>159</v>
      </c>
    </row>
    <row r="17" spans="1:242" ht="24.95" customHeight="1" thickTop="1" thickBot="1" x14ac:dyDescent="0.25">
      <c r="A17" s="433" t="s">
        <v>160</v>
      </c>
      <c r="B17" s="529">
        <f t="shared" si="0"/>
        <v>53</v>
      </c>
      <c r="C17" s="530">
        <v>0</v>
      </c>
      <c r="D17" s="530">
        <v>3</v>
      </c>
      <c r="E17" s="530">
        <v>7</v>
      </c>
      <c r="F17" s="530">
        <v>26</v>
      </c>
      <c r="G17" s="530">
        <v>13</v>
      </c>
      <c r="H17" s="530">
        <v>4</v>
      </c>
      <c r="I17" s="530">
        <v>0</v>
      </c>
      <c r="J17" s="530">
        <v>0</v>
      </c>
      <c r="K17" s="530">
        <v>0</v>
      </c>
      <c r="L17" s="237" t="s">
        <v>161</v>
      </c>
    </row>
    <row r="18" spans="1:242" ht="24.95" customHeight="1" thickTop="1" x14ac:dyDescent="0.2">
      <c r="A18" s="435" t="s">
        <v>281</v>
      </c>
      <c r="B18" s="531">
        <f t="shared" si="0"/>
        <v>0</v>
      </c>
      <c r="C18" s="561">
        <v>0</v>
      </c>
      <c r="D18" s="561">
        <v>0</v>
      </c>
      <c r="E18" s="561">
        <v>0</v>
      </c>
      <c r="F18" s="561">
        <v>0</v>
      </c>
      <c r="G18" s="561">
        <v>0</v>
      </c>
      <c r="H18" s="561">
        <v>0</v>
      </c>
      <c r="I18" s="561">
        <v>0</v>
      </c>
      <c r="J18" s="561">
        <v>0</v>
      </c>
      <c r="K18" s="561">
        <v>0</v>
      </c>
      <c r="L18" s="239" t="s">
        <v>109</v>
      </c>
    </row>
    <row r="19" spans="1:242" ht="30" customHeight="1" x14ac:dyDescent="0.2">
      <c r="A19" s="409" t="s">
        <v>66</v>
      </c>
      <c r="B19" s="562">
        <f t="shared" ref="B19:K19" si="1">SUM(B8:B18)</f>
        <v>17489</v>
      </c>
      <c r="C19" s="562">
        <f t="shared" si="1"/>
        <v>0</v>
      </c>
      <c r="D19" s="562">
        <f t="shared" si="1"/>
        <v>15</v>
      </c>
      <c r="E19" s="562">
        <f t="shared" si="1"/>
        <v>63</v>
      </c>
      <c r="F19" s="562">
        <f t="shared" si="1"/>
        <v>643</v>
      </c>
      <c r="G19" s="562">
        <f t="shared" si="1"/>
        <v>2897</v>
      </c>
      <c r="H19" s="562">
        <f t="shared" si="1"/>
        <v>5721</v>
      </c>
      <c r="I19" s="562">
        <f t="shared" si="1"/>
        <v>5693</v>
      </c>
      <c r="J19" s="562">
        <f t="shared" si="1"/>
        <v>2257</v>
      </c>
      <c r="K19" s="562">
        <f t="shared" si="1"/>
        <v>200</v>
      </c>
      <c r="L19" s="147" t="s">
        <v>67</v>
      </c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  <c r="EV19" s="256"/>
      <c r="EW19" s="256"/>
      <c r="EX19" s="256"/>
      <c r="EY19" s="256"/>
      <c r="EZ19" s="256"/>
      <c r="FA19" s="256"/>
      <c r="FB19" s="256"/>
      <c r="FC19" s="256"/>
      <c r="FD19" s="256"/>
      <c r="FE19" s="256"/>
      <c r="FF19" s="256"/>
      <c r="FG19" s="256"/>
      <c r="FH19" s="256"/>
      <c r="FI19" s="256"/>
      <c r="FJ19" s="256"/>
      <c r="FK19" s="256"/>
      <c r="FL19" s="256"/>
      <c r="FM19" s="256"/>
      <c r="FN19" s="256"/>
      <c r="FO19" s="256"/>
      <c r="FP19" s="256"/>
      <c r="FQ19" s="256"/>
      <c r="FR19" s="256"/>
      <c r="FS19" s="256"/>
      <c r="FT19" s="256"/>
      <c r="FU19" s="256"/>
      <c r="FV19" s="256"/>
      <c r="FW19" s="256"/>
      <c r="FX19" s="256"/>
      <c r="FY19" s="256"/>
      <c r="FZ19" s="256"/>
      <c r="GA19" s="256"/>
      <c r="GB19" s="256"/>
      <c r="GC19" s="256"/>
      <c r="GD19" s="256"/>
      <c r="GE19" s="256"/>
      <c r="GF19" s="256"/>
      <c r="GG19" s="256"/>
      <c r="GH19" s="256"/>
      <c r="GI19" s="256"/>
      <c r="GJ19" s="256"/>
      <c r="GK19" s="256"/>
      <c r="GL19" s="256"/>
      <c r="GM19" s="256"/>
      <c r="GN19" s="256"/>
      <c r="GO19" s="256"/>
      <c r="GP19" s="256"/>
      <c r="GQ19" s="256"/>
      <c r="GR19" s="256"/>
      <c r="GS19" s="256"/>
      <c r="GT19" s="256"/>
      <c r="GU19" s="256"/>
      <c r="GV19" s="256"/>
      <c r="GW19" s="256"/>
      <c r="GX19" s="256"/>
      <c r="GY19" s="256"/>
      <c r="GZ19" s="256"/>
      <c r="HA19" s="256"/>
      <c r="HB19" s="256"/>
      <c r="HC19" s="256"/>
      <c r="HD19" s="256"/>
      <c r="HE19" s="256"/>
      <c r="HF19" s="256"/>
      <c r="HG19" s="256"/>
      <c r="HH19" s="256"/>
      <c r="HI19" s="256"/>
      <c r="HJ19" s="256"/>
      <c r="HK19" s="256"/>
      <c r="HL19" s="256"/>
      <c r="HM19" s="256"/>
      <c r="HN19" s="256"/>
      <c r="HO19" s="256"/>
      <c r="HP19" s="256"/>
      <c r="HQ19" s="256"/>
      <c r="HR19" s="256"/>
      <c r="HS19" s="256"/>
      <c r="HT19" s="256"/>
      <c r="HU19" s="256"/>
      <c r="HV19" s="256"/>
      <c r="HW19" s="256"/>
      <c r="HX19" s="256"/>
      <c r="HY19" s="256"/>
      <c r="HZ19" s="256"/>
      <c r="IA19" s="256"/>
      <c r="IB19" s="256"/>
      <c r="IC19" s="256"/>
      <c r="ID19" s="256"/>
      <c r="IE19" s="256"/>
      <c r="IF19" s="256"/>
      <c r="IG19" s="256"/>
      <c r="IH19" s="256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9"/>
  <sheetViews>
    <sheetView view="pageBreakPreview" zoomScaleNormal="100" workbookViewId="0">
      <selection activeCell="L10" sqref="L10"/>
    </sheetView>
  </sheetViews>
  <sheetFormatPr defaultRowHeight="15" x14ac:dyDescent="0.25"/>
  <cols>
    <col min="1" max="1" width="16.7109375" style="103" customWidth="1"/>
    <col min="2" max="11" width="8.7109375" style="103" customWidth="1"/>
    <col min="12" max="12" width="16.7109375" style="103" customWidth="1"/>
    <col min="13" max="256" width="9.140625" style="40"/>
    <col min="257" max="257" width="16.7109375" style="40" customWidth="1"/>
    <col min="258" max="267" width="8.7109375" style="40" customWidth="1"/>
    <col min="268" max="268" width="16.7109375" style="40" customWidth="1"/>
    <col min="269" max="512" width="9.140625" style="40"/>
    <col min="513" max="513" width="16.7109375" style="40" customWidth="1"/>
    <col min="514" max="523" width="8.7109375" style="40" customWidth="1"/>
    <col min="524" max="524" width="16.7109375" style="40" customWidth="1"/>
    <col min="525" max="768" width="9.140625" style="40"/>
    <col min="769" max="769" width="16.7109375" style="40" customWidth="1"/>
    <col min="770" max="779" width="8.7109375" style="40" customWidth="1"/>
    <col min="780" max="780" width="16.7109375" style="40" customWidth="1"/>
    <col min="781" max="1024" width="9.140625" style="40"/>
    <col min="1025" max="1025" width="16.7109375" style="40" customWidth="1"/>
    <col min="1026" max="1035" width="8.7109375" style="40" customWidth="1"/>
    <col min="1036" max="1036" width="16.7109375" style="40" customWidth="1"/>
    <col min="1037" max="1280" width="9.140625" style="40"/>
    <col min="1281" max="1281" width="16.7109375" style="40" customWidth="1"/>
    <col min="1282" max="1291" width="8.7109375" style="40" customWidth="1"/>
    <col min="1292" max="1292" width="16.7109375" style="40" customWidth="1"/>
    <col min="1293" max="1536" width="9.140625" style="40"/>
    <col min="1537" max="1537" width="16.7109375" style="40" customWidth="1"/>
    <col min="1538" max="1547" width="8.7109375" style="40" customWidth="1"/>
    <col min="1548" max="1548" width="16.7109375" style="40" customWidth="1"/>
    <col min="1549" max="1792" width="9.140625" style="40"/>
    <col min="1793" max="1793" width="16.7109375" style="40" customWidth="1"/>
    <col min="1794" max="1803" width="8.7109375" style="40" customWidth="1"/>
    <col min="1804" max="1804" width="16.7109375" style="40" customWidth="1"/>
    <col min="1805" max="2048" width="9.140625" style="40"/>
    <col min="2049" max="2049" width="16.7109375" style="40" customWidth="1"/>
    <col min="2050" max="2059" width="8.7109375" style="40" customWidth="1"/>
    <col min="2060" max="2060" width="16.7109375" style="40" customWidth="1"/>
    <col min="2061" max="2304" width="9.140625" style="40"/>
    <col min="2305" max="2305" width="16.7109375" style="40" customWidth="1"/>
    <col min="2306" max="2315" width="8.7109375" style="40" customWidth="1"/>
    <col min="2316" max="2316" width="16.7109375" style="40" customWidth="1"/>
    <col min="2317" max="2560" width="9.140625" style="40"/>
    <col min="2561" max="2561" width="16.7109375" style="40" customWidth="1"/>
    <col min="2562" max="2571" width="8.7109375" style="40" customWidth="1"/>
    <col min="2572" max="2572" width="16.7109375" style="40" customWidth="1"/>
    <col min="2573" max="2816" width="9.140625" style="40"/>
    <col min="2817" max="2817" width="16.7109375" style="40" customWidth="1"/>
    <col min="2818" max="2827" width="8.7109375" style="40" customWidth="1"/>
    <col min="2828" max="2828" width="16.7109375" style="40" customWidth="1"/>
    <col min="2829" max="3072" width="9.140625" style="40"/>
    <col min="3073" max="3073" width="16.7109375" style="40" customWidth="1"/>
    <col min="3074" max="3083" width="8.7109375" style="40" customWidth="1"/>
    <col min="3084" max="3084" width="16.7109375" style="40" customWidth="1"/>
    <col min="3085" max="3328" width="9.140625" style="40"/>
    <col min="3329" max="3329" width="16.7109375" style="40" customWidth="1"/>
    <col min="3330" max="3339" width="8.7109375" style="40" customWidth="1"/>
    <col min="3340" max="3340" width="16.7109375" style="40" customWidth="1"/>
    <col min="3341" max="3584" width="9.140625" style="40"/>
    <col min="3585" max="3585" width="16.7109375" style="40" customWidth="1"/>
    <col min="3586" max="3595" width="8.7109375" style="40" customWidth="1"/>
    <col min="3596" max="3596" width="16.7109375" style="40" customWidth="1"/>
    <col min="3597" max="3840" width="9.140625" style="40"/>
    <col min="3841" max="3841" width="16.7109375" style="40" customWidth="1"/>
    <col min="3842" max="3851" width="8.7109375" style="40" customWidth="1"/>
    <col min="3852" max="3852" width="16.7109375" style="40" customWidth="1"/>
    <col min="3853" max="4096" width="9.140625" style="40"/>
    <col min="4097" max="4097" width="16.7109375" style="40" customWidth="1"/>
    <col min="4098" max="4107" width="8.7109375" style="40" customWidth="1"/>
    <col min="4108" max="4108" width="16.7109375" style="40" customWidth="1"/>
    <col min="4109" max="4352" width="9.140625" style="40"/>
    <col min="4353" max="4353" width="16.7109375" style="40" customWidth="1"/>
    <col min="4354" max="4363" width="8.7109375" style="40" customWidth="1"/>
    <col min="4364" max="4364" width="16.7109375" style="40" customWidth="1"/>
    <col min="4365" max="4608" width="9.140625" style="40"/>
    <col min="4609" max="4609" width="16.7109375" style="40" customWidth="1"/>
    <col min="4610" max="4619" width="8.7109375" style="40" customWidth="1"/>
    <col min="4620" max="4620" width="16.7109375" style="40" customWidth="1"/>
    <col min="4621" max="4864" width="9.140625" style="40"/>
    <col min="4865" max="4865" width="16.7109375" style="40" customWidth="1"/>
    <col min="4866" max="4875" width="8.7109375" style="40" customWidth="1"/>
    <col min="4876" max="4876" width="16.7109375" style="40" customWidth="1"/>
    <col min="4877" max="5120" width="9.140625" style="40"/>
    <col min="5121" max="5121" width="16.7109375" style="40" customWidth="1"/>
    <col min="5122" max="5131" width="8.7109375" style="40" customWidth="1"/>
    <col min="5132" max="5132" width="16.7109375" style="40" customWidth="1"/>
    <col min="5133" max="5376" width="9.140625" style="40"/>
    <col min="5377" max="5377" width="16.7109375" style="40" customWidth="1"/>
    <col min="5378" max="5387" width="8.7109375" style="40" customWidth="1"/>
    <col min="5388" max="5388" width="16.7109375" style="40" customWidth="1"/>
    <col min="5389" max="5632" width="9.140625" style="40"/>
    <col min="5633" max="5633" width="16.7109375" style="40" customWidth="1"/>
    <col min="5634" max="5643" width="8.7109375" style="40" customWidth="1"/>
    <col min="5644" max="5644" width="16.7109375" style="40" customWidth="1"/>
    <col min="5645" max="5888" width="9.140625" style="40"/>
    <col min="5889" max="5889" width="16.7109375" style="40" customWidth="1"/>
    <col min="5890" max="5899" width="8.7109375" style="40" customWidth="1"/>
    <col min="5900" max="5900" width="16.7109375" style="40" customWidth="1"/>
    <col min="5901" max="6144" width="9.140625" style="40"/>
    <col min="6145" max="6145" width="16.7109375" style="40" customWidth="1"/>
    <col min="6146" max="6155" width="8.7109375" style="40" customWidth="1"/>
    <col min="6156" max="6156" width="16.7109375" style="40" customWidth="1"/>
    <col min="6157" max="6400" width="9.140625" style="40"/>
    <col min="6401" max="6401" width="16.7109375" style="40" customWidth="1"/>
    <col min="6402" max="6411" width="8.7109375" style="40" customWidth="1"/>
    <col min="6412" max="6412" width="16.7109375" style="40" customWidth="1"/>
    <col min="6413" max="6656" width="9.140625" style="40"/>
    <col min="6657" max="6657" width="16.7109375" style="40" customWidth="1"/>
    <col min="6658" max="6667" width="8.7109375" style="40" customWidth="1"/>
    <col min="6668" max="6668" width="16.7109375" style="40" customWidth="1"/>
    <col min="6669" max="6912" width="9.140625" style="40"/>
    <col min="6913" max="6913" width="16.7109375" style="40" customWidth="1"/>
    <col min="6914" max="6923" width="8.7109375" style="40" customWidth="1"/>
    <col min="6924" max="6924" width="16.7109375" style="40" customWidth="1"/>
    <col min="6925" max="7168" width="9.140625" style="40"/>
    <col min="7169" max="7169" width="16.7109375" style="40" customWidth="1"/>
    <col min="7170" max="7179" width="8.7109375" style="40" customWidth="1"/>
    <col min="7180" max="7180" width="16.7109375" style="40" customWidth="1"/>
    <col min="7181" max="7424" width="9.140625" style="40"/>
    <col min="7425" max="7425" width="16.7109375" style="40" customWidth="1"/>
    <col min="7426" max="7435" width="8.7109375" style="40" customWidth="1"/>
    <col min="7436" max="7436" width="16.7109375" style="40" customWidth="1"/>
    <col min="7437" max="7680" width="9.140625" style="40"/>
    <col min="7681" max="7681" width="16.7109375" style="40" customWidth="1"/>
    <col min="7682" max="7691" width="8.7109375" style="40" customWidth="1"/>
    <col min="7692" max="7692" width="16.7109375" style="40" customWidth="1"/>
    <col min="7693" max="7936" width="9.140625" style="40"/>
    <col min="7937" max="7937" width="16.7109375" style="40" customWidth="1"/>
    <col min="7938" max="7947" width="8.7109375" style="40" customWidth="1"/>
    <col min="7948" max="7948" width="16.7109375" style="40" customWidth="1"/>
    <col min="7949" max="8192" width="9.140625" style="40"/>
    <col min="8193" max="8193" width="16.7109375" style="40" customWidth="1"/>
    <col min="8194" max="8203" width="8.7109375" style="40" customWidth="1"/>
    <col min="8204" max="8204" width="16.7109375" style="40" customWidth="1"/>
    <col min="8205" max="8448" width="9.140625" style="40"/>
    <col min="8449" max="8449" width="16.7109375" style="40" customWidth="1"/>
    <col min="8450" max="8459" width="8.7109375" style="40" customWidth="1"/>
    <col min="8460" max="8460" width="16.7109375" style="40" customWidth="1"/>
    <col min="8461" max="8704" width="9.140625" style="40"/>
    <col min="8705" max="8705" width="16.7109375" style="40" customWidth="1"/>
    <col min="8706" max="8715" width="8.7109375" style="40" customWidth="1"/>
    <col min="8716" max="8716" width="16.7109375" style="40" customWidth="1"/>
    <col min="8717" max="8960" width="9.140625" style="40"/>
    <col min="8961" max="8961" width="16.7109375" style="40" customWidth="1"/>
    <col min="8962" max="8971" width="8.7109375" style="40" customWidth="1"/>
    <col min="8972" max="8972" width="16.7109375" style="40" customWidth="1"/>
    <col min="8973" max="9216" width="9.140625" style="40"/>
    <col min="9217" max="9217" width="16.7109375" style="40" customWidth="1"/>
    <col min="9218" max="9227" width="8.7109375" style="40" customWidth="1"/>
    <col min="9228" max="9228" width="16.7109375" style="40" customWidth="1"/>
    <col min="9229" max="9472" width="9.140625" style="40"/>
    <col min="9473" max="9473" width="16.7109375" style="40" customWidth="1"/>
    <col min="9474" max="9483" width="8.7109375" style="40" customWidth="1"/>
    <col min="9484" max="9484" width="16.7109375" style="40" customWidth="1"/>
    <col min="9485" max="9728" width="9.140625" style="40"/>
    <col min="9729" max="9729" width="16.7109375" style="40" customWidth="1"/>
    <col min="9730" max="9739" width="8.7109375" style="40" customWidth="1"/>
    <col min="9740" max="9740" width="16.7109375" style="40" customWidth="1"/>
    <col min="9741" max="9984" width="9.140625" style="40"/>
    <col min="9985" max="9985" width="16.7109375" style="40" customWidth="1"/>
    <col min="9986" max="9995" width="8.7109375" style="40" customWidth="1"/>
    <col min="9996" max="9996" width="16.7109375" style="40" customWidth="1"/>
    <col min="9997" max="10240" width="9.140625" style="40"/>
    <col min="10241" max="10241" width="16.7109375" style="40" customWidth="1"/>
    <col min="10242" max="10251" width="8.7109375" style="40" customWidth="1"/>
    <col min="10252" max="10252" width="16.7109375" style="40" customWidth="1"/>
    <col min="10253" max="10496" width="9.140625" style="40"/>
    <col min="10497" max="10497" width="16.7109375" style="40" customWidth="1"/>
    <col min="10498" max="10507" width="8.7109375" style="40" customWidth="1"/>
    <col min="10508" max="10508" width="16.7109375" style="40" customWidth="1"/>
    <col min="10509" max="10752" width="9.140625" style="40"/>
    <col min="10753" max="10753" width="16.7109375" style="40" customWidth="1"/>
    <col min="10754" max="10763" width="8.7109375" style="40" customWidth="1"/>
    <col min="10764" max="10764" width="16.7109375" style="40" customWidth="1"/>
    <col min="10765" max="11008" width="9.140625" style="40"/>
    <col min="11009" max="11009" width="16.7109375" style="40" customWidth="1"/>
    <col min="11010" max="11019" width="8.7109375" style="40" customWidth="1"/>
    <col min="11020" max="11020" width="16.7109375" style="40" customWidth="1"/>
    <col min="11021" max="11264" width="9.140625" style="40"/>
    <col min="11265" max="11265" width="16.7109375" style="40" customWidth="1"/>
    <col min="11266" max="11275" width="8.7109375" style="40" customWidth="1"/>
    <col min="11276" max="11276" width="16.7109375" style="40" customWidth="1"/>
    <col min="11277" max="11520" width="9.140625" style="40"/>
    <col min="11521" max="11521" width="16.7109375" style="40" customWidth="1"/>
    <col min="11522" max="11531" width="8.7109375" style="40" customWidth="1"/>
    <col min="11532" max="11532" width="16.7109375" style="40" customWidth="1"/>
    <col min="11533" max="11776" width="9.140625" style="40"/>
    <col min="11777" max="11777" width="16.7109375" style="40" customWidth="1"/>
    <col min="11778" max="11787" width="8.7109375" style="40" customWidth="1"/>
    <col min="11788" max="11788" width="16.7109375" style="40" customWidth="1"/>
    <col min="11789" max="12032" width="9.140625" style="40"/>
    <col min="12033" max="12033" width="16.7109375" style="40" customWidth="1"/>
    <col min="12034" max="12043" width="8.7109375" style="40" customWidth="1"/>
    <col min="12044" max="12044" width="16.7109375" style="40" customWidth="1"/>
    <col min="12045" max="12288" width="9.140625" style="40"/>
    <col min="12289" max="12289" width="16.7109375" style="40" customWidth="1"/>
    <col min="12290" max="12299" width="8.7109375" style="40" customWidth="1"/>
    <col min="12300" max="12300" width="16.7109375" style="40" customWidth="1"/>
    <col min="12301" max="12544" width="9.140625" style="40"/>
    <col min="12545" max="12545" width="16.7109375" style="40" customWidth="1"/>
    <col min="12546" max="12555" width="8.7109375" style="40" customWidth="1"/>
    <col min="12556" max="12556" width="16.7109375" style="40" customWidth="1"/>
    <col min="12557" max="12800" width="9.140625" style="40"/>
    <col min="12801" max="12801" width="16.7109375" style="40" customWidth="1"/>
    <col min="12802" max="12811" width="8.7109375" style="40" customWidth="1"/>
    <col min="12812" max="12812" width="16.7109375" style="40" customWidth="1"/>
    <col min="12813" max="13056" width="9.140625" style="40"/>
    <col min="13057" max="13057" width="16.7109375" style="40" customWidth="1"/>
    <col min="13058" max="13067" width="8.7109375" style="40" customWidth="1"/>
    <col min="13068" max="13068" width="16.7109375" style="40" customWidth="1"/>
    <col min="13069" max="13312" width="9.140625" style="40"/>
    <col min="13313" max="13313" width="16.7109375" style="40" customWidth="1"/>
    <col min="13314" max="13323" width="8.7109375" style="40" customWidth="1"/>
    <col min="13324" max="13324" width="16.7109375" style="40" customWidth="1"/>
    <col min="13325" max="13568" width="9.140625" style="40"/>
    <col min="13569" max="13569" width="16.7109375" style="40" customWidth="1"/>
    <col min="13570" max="13579" width="8.7109375" style="40" customWidth="1"/>
    <col min="13580" max="13580" width="16.7109375" style="40" customWidth="1"/>
    <col min="13581" max="13824" width="9.140625" style="40"/>
    <col min="13825" max="13825" width="16.7109375" style="40" customWidth="1"/>
    <col min="13826" max="13835" width="8.7109375" style="40" customWidth="1"/>
    <col min="13836" max="13836" width="16.7109375" style="40" customWidth="1"/>
    <col min="13837" max="14080" width="9.140625" style="40"/>
    <col min="14081" max="14081" width="16.7109375" style="40" customWidth="1"/>
    <col min="14082" max="14091" width="8.7109375" style="40" customWidth="1"/>
    <col min="14092" max="14092" width="16.7109375" style="40" customWidth="1"/>
    <col min="14093" max="14336" width="9.140625" style="40"/>
    <col min="14337" max="14337" width="16.7109375" style="40" customWidth="1"/>
    <col min="14338" max="14347" width="8.7109375" style="40" customWidth="1"/>
    <col min="14348" max="14348" width="16.7109375" style="40" customWidth="1"/>
    <col min="14349" max="14592" width="9.140625" style="40"/>
    <col min="14593" max="14593" width="16.7109375" style="40" customWidth="1"/>
    <col min="14594" max="14603" width="8.7109375" style="40" customWidth="1"/>
    <col min="14604" max="14604" width="16.7109375" style="40" customWidth="1"/>
    <col min="14605" max="14848" width="9.140625" style="40"/>
    <col min="14849" max="14849" width="16.7109375" style="40" customWidth="1"/>
    <col min="14850" max="14859" width="8.7109375" style="40" customWidth="1"/>
    <col min="14860" max="14860" width="16.7109375" style="40" customWidth="1"/>
    <col min="14861" max="15104" width="9.140625" style="40"/>
    <col min="15105" max="15105" width="16.7109375" style="40" customWidth="1"/>
    <col min="15106" max="15115" width="8.7109375" style="40" customWidth="1"/>
    <col min="15116" max="15116" width="16.7109375" style="40" customWidth="1"/>
    <col min="15117" max="15360" width="9.140625" style="40"/>
    <col min="15361" max="15361" width="16.7109375" style="40" customWidth="1"/>
    <col min="15362" max="15371" width="8.7109375" style="40" customWidth="1"/>
    <col min="15372" max="15372" width="16.7109375" style="40" customWidth="1"/>
    <col min="15373" max="15616" width="9.140625" style="40"/>
    <col min="15617" max="15617" width="16.7109375" style="40" customWidth="1"/>
    <col min="15618" max="15627" width="8.7109375" style="40" customWidth="1"/>
    <col min="15628" max="15628" width="16.7109375" style="40" customWidth="1"/>
    <col min="15629" max="15872" width="9.140625" style="40"/>
    <col min="15873" max="15873" width="16.7109375" style="40" customWidth="1"/>
    <col min="15874" max="15883" width="8.7109375" style="40" customWidth="1"/>
    <col min="15884" max="15884" width="16.7109375" style="40" customWidth="1"/>
    <col min="15885" max="16128" width="9.140625" style="40"/>
    <col min="16129" max="16129" width="16.7109375" style="40" customWidth="1"/>
    <col min="16130" max="16139" width="8.7109375" style="40" customWidth="1"/>
    <col min="16140" max="16140" width="16.7109375" style="40" customWidth="1"/>
    <col min="16141" max="16384" width="9.140625" style="40"/>
  </cols>
  <sheetData>
    <row r="1" spans="1:12" ht="18" customHeight="1" x14ac:dyDescent="0.3">
      <c r="A1" s="1182" t="s">
        <v>1001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</row>
    <row r="2" spans="1:12" ht="18" customHeight="1" x14ac:dyDescent="0.25">
      <c r="A2" s="1183" t="s">
        <v>1002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3"/>
    </row>
    <row r="3" spans="1:12" ht="18" customHeight="1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  <c r="K3" s="1179"/>
      <c r="L3" s="1179"/>
    </row>
    <row r="4" spans="1:12" ht="18" customHeight="1" x14ac:dyDescent="0.25">
      <c r="A4" s="1241" t="s">
        <v>571</v>
      </c>
      <c r="B4" s="1241"/>
      <c r="C4" s="1241"/>
      <c r="D4" s="1241"/>
      <c r="E4" s="1241"/>
      <c r="F4" s="1241"/>
      <c r="G4" s="1241"/>
      <c r="H4" s="1241"/>
      <c r="I4" s="1241"/>
      <c r="J4" s="1241"/>
      <c r="K4" s="1241"/>
      <c r="L4" s="1241"/>
    </row>
    <row r="5" spans="1:12" ht="18" customHeight="1" x14ac:dyDescent="0.3">
      <c r="A5" s="806" t="s">
        <v>303</v>
      </c>
      <c r="B5" s="825"/>
      <c r="C5" s="825"/>
      <c r="D5" s="825"/>
      <c r="E5" s="825"/>
      <c r="F5" s="825"/>
      <c r="G5" s="825"/>
      <c r="H5" s="825"/>
      <c r="I5" s="834"/>
      <c r="J5" s="825"/>
      <c r="K5" s="825"/>
      <c r="L5" s="823" t="s">
        <v>304</v>
      </c>
    </row>
    <row r="6" spans="1:12" ht="28.5" customHeight="1" thickBot="1" x14ac:dyDescent="0.25">
      <c r="A6" s="1205" t="s">
        <v>300</v>
      </c>
      <c r="B6" s="1242" t="s">
        <v>1389</v>
      </c>
      <c r="C6" s="1242"/>
      <c r="D6" s="1242"/>
      <c r="E6" s="1242"/>
      <c r="F6" s="1242"/>
      <c r="G6" s="1242"/>
      <c r="H6" s="1242"/>
      <c r="I6" s="1242"/>
      <c r="J6" s="1242"/>
      <c r="K6" s="1242"/>
      <c r="L6" s="1243" t="s">
        <v>134</v>
      </c>
    </row>
    <row r="7" spans="1:12" ht="46.5" customHeight="1" thickTop="1" x14ac:dyDescent="0.2">
      <c r="A7" s="1206"/>
      <c r="B7" s="255" t="s">
        <v>672</v>
      </c>
      <c r="C7" s="158" t="s">
        <v>546</v>
      </c>
      <c r="D7" s="364" t="s">
        <v>280</v>
      </c>
      <c r="E7" s="158" t="s">
        <v>224</v>
      </c>
      <c r="F7" s="158" t="s">
        <v>106</v>
      </c>
      <c r="G7" s="158" t="s">
        <v>104</v>
      </c>
      <c r="H7" s="158" t="s">
        <v>102</v>
      </c>
      <c r="I7" s="158" t="s">
        <v>100</v>
      </c>
      <c r="J7" s="158" t="s">
        <v>98</v>
      </c>
      <c r="K7" s="365" t="s">
        <v>798</v>
      </c>
      <c r="L7" s="1244"/>
    </row>
    <row r="8" spans="1:12" ht="24.95" customHeight="1" thickBot="1" x14ac:dyDescent="0.25">
      <c r="A8" s="432" t="s">
        <v>143</v>
      </c>
      <c r="B8" s="525">
        <f t="shared" ref="B8:B18" si="0">SUM(C8:K8)</f>
        <v>3731</v>
      </c>
      <c r="C8" s="526">
        <v>0</v>
      </c>
      <c r="D8" s="526">
        <v>1</v>
      </c>
      <c r="E8" s="526">
        <v>6</v>
      </c>
      <c r="F8" s="526">
        <v>38</v>
      </c>
      <c r="G8" s="526">
        <v>257</v>
      </c>
      <c r="H8" s="526">
        <v>797</v>
      </c>
      <c r="I8" s="526">
        <v>1428</v>
      </c>
      <c r="J8" s="526">
        <v>1069</v>
      </c>
      <c r="K8" s="526">
        <v>135</v>
      </c>
      <c r="L8" s="235" t="s">
        <v>1398</v>
      </c>
    </row>
    <row r="9" spans="1:12" ht="24.95" customHeight="1" thickTop="1" thickBot="1" x14ac:dyDescent="0.25">
      <c r="A9" s="433" t="s">
        <v>144</v>
      </c>
      <c r="B9" s="529">
        <f t="shared" si="0"/>
        <v>3620</v>
      </c>
      <c r="C9" s="530">
        <v>0</v>
      </c>
      <c r="D9" s="530">
        <v>1</v>
      </c>
      <c r="E9" s="530">
        <v>6</v>
      </c>
      <c r="F9" s="530">
        <v>61</v>
      </c>
      <c r="G9" s="530">
        <v>383</v>
      </c>
      <c r="H9" s="530">
        <v>1090</v>
      </c>
      <c r="I9" s="530">
        <v>1381</v>
      </c>
      <c r="J9" s="530">
        <v>660</v>
      </c>
      <c r="K9" s="530">
        <v>38</v>
      </c>
      <c r="L9" s="237" t="s">
        <v>145</v>
      </c>
    </row>
    <row r="10" spans="1:12" ht="24.95" customHeight="1" thickTop="1" thickBot="1" x14ac:dyDescent="0.25">
      <c r="A10" s="434" t="s">
        <v>146</v>
      </c>
      <c r="B10" s="527">
        <f t="shared" si="0"/>
        <v>2519</v>
      </c>
      <c r="C10" s="528">
        <v>0</v>
      </c>
      <c r="D10" s="528">
        <v>1</v>
      </c>
      <c r="E10" s="528">
        <v>8</v>
      </c>
      <c r="F10" s="528">
        <v>86</v>
      </c>
      <c r="G10" s="528">
        <v>450</v>
      </c>
      <c r="H10" s="528">
        <v>928</v>
      </c>
      <c r="I10" s="528">
        <v>828</v>
      </c>
      <c r="J10" s="528">
        <v>215</v>
      </c>
      <c r="K10" s="528">
        <v>3</v>
      </c>
      <c r="L10" s="236" t="s">
        <v>147</v>
      </c>
    </row>
    <row r="11" spans="1:12" ht="24.95" customHeight="1" thickTop="1" thickBot="1" x14ac:dyDescent="0.25">
      <c r="A11" s="433" t="s">
        <v>148</v>
      </c>
      <c r="B11" s="529">
        <f t="shared" si="0"/>
        <v>1497</v>
      </c>
      <c r="C11" s="530">
        <v>0</v>
      </c>
      <c r="D11" s="530">
        <v>0</v>
      </c>
      <c r="E11" s="530">
        <v>7</v>
      </c>
      <c r="F11" s="530">
        <v>69</v>
      </c>
      <c r="G11" s="530">
        <v>389</v>
      </c>
      <c r="H11" s="530">
        <v>643</v>
      </c>
      <c r="I11" s="530">
        <v>338</v>
      </c>
      <c r="J11" s="530">
        <v>51</v>
      </c>
      <c r="K11" s="530">
        <v>0</v>
      </c>
      <c r="L11" s="237" t="s">
        <v>149</v>
      </c>
    </row>
    <row r="12" spans="1:12" ht="24.95" customHeight="1" thickTop="1" thickBot="1" x14ac:dyDescent="0.25">
      <c r="A12" s="434" t="s">
        <v>150</v>
      </c>
      <c r="B12" s="527">
        <f t="shared" si="0"/>
        <v>817</v>
      </c>
      <c r="C12" s="528">
        <v>0</v>
      </c>
      <c r="D12" s="528">
        <v>2</v>
      </c>
      <c r="E12" s="528">
        <v>3</v>
      </c>
      <c r="F12" s="528">
        <v>80</v>
      </c>
      <c r="G12" s="528">
        <v>284</v>
      </c>
      <c r="H12" s="528">
        <v>314</v>
      </c>
      <c r="I12" s="528">
        <v>121</v>
      </c>
      <c r="J12" s="528">
        <v>13</v>
      </c>
      <c r="K12" s="528">
        <v>0</v>
      </c>
      <c r="L12" s="236" t="s">
        <v>151</v>
      </c>
    </row>
    <row r="13" spans="1:12" ht="24.95" customHeight="1" thickTop="1" thickBot="1" x14ac:dyDescent="0.25">
      <c r="A13" s="433" t="s">
        <v>152</v>
      </c>
      <c r="B13" s="529">
        <f t="shared" si="0"/>
        <v>394</v>
      </c>
      <c r="C13" s="530">
        <v>0</v>
      </c>
      <c r="D13" s="530">
        <v>2</v>
      </c>
      <c r="E13" s="530">
        <v>4</v>
      </c>
      <c r="F13" s="530">
        <v>54</v>
      </c>
      <c r="G13" s="530">
        <v>164</v>
      </c>
      <c r="H13" s="530">
        <v>128</v>
      </c>
      <c r="I13" s="530">
        <v>39</v>
      </c>
      <c r="J13" s="530">
        <v>3</v>
      </c>
      <c r="K13" s="530">
        <v>0</v>
      </c>
      <c r="L13" s="237" t="s">
        <v>153</v>
      </c>
    </row>
    <row r="14" spans="1:12" ht="24.95" customHeight="1" thickTop="1" thickBot="1" x14ac:dyDescent="0.25">
      <c r="A14" s="434" t="s">
        <v>154</v>
      </c>
      <c r="B14" s="527">
        <f t="shared" si="0"/>
        <v>200</v>
      </c>
      <c r="C14" s="528">
        <v>0</v>
      </c>
      <c r="D14" s="528">
        <v>0</v>
      </c>
      <c r="E14" s="528">
        <v>3</v>
      </c>
      <c r="F14" s="528">
        <v>48</v>
      </c>
      <c r="G14" s="528">
        <v>79</v>
      </c>
      <c r="H14" s="528">
        <v>56</v>
      </c>
      <c r="I14" s="528">
        <v>14</v>
      </c>
      <c r="J14" s="528">
        <v>0</v>
      </c>
      <c r="K14" s="528">
        <v>0</v>
      </c>
      <c r="L14" s="236" t="s">
        <v>155</v>
      </c>
    </row>
    <row r="15" spans="1:12" ht="24.95" customHeight="1" thickTop="1" thickBot="1" x14ac:dyDescent="0.25">
      <c r="A15" s="433" t="s">
        <v>156</v>
      </c>
      <c r="B15" s="529">
        <f t="shared" si="0"/>
        <v>87</v>
      </c>
      <c r="C15" s="530">
        <v>0</v>
      </c>
      <c r="D15" s="530">
        <v>0</v>
      </c>
      <c r="E15" s="530">
        <v>4</v>
      </c>
      <c r="F15" s="530">
        <v>26</v>
      </c>
      <c r="G15" s="530">
        <v>38</v>
      </c>
      <c r="H15" s="530">
        <v>15</v>
      </c>
      <c r="I15" s="530">
        <v>4</v>
      </c>
      <c r="J15" s="530">
        <v>0</v>
      </c>
      <c r="K15" s="530">
        <v>0</v>
      </c>
      <c r="L15" s="237" t="s">
        <v>157</v>
      </c>
    </row>
    <row r="16" spans="1:12" ht="24.95" customHeight="1" thickTop="1" thickBot="1" x14ac:dyDescent="0.25">
      <c r="A16" s="434" t="s">
        <v>158</v>
      </c>
      <c r="B16" s="527">
        <f t="shared" si="0"/>
        <v>54</v>
      </c>
      <c r="C16" s="528">
        <v>0</v>
      </c>
      <c r="D16" s="528">
        <v>1</v>
      </c>
      <c r="E16" s="528">
        <v>2</v>
      </c>
      <c r="F16" s="528">
        <v>22</v>
      </c>
      <c r="G16" s="528">
        <v>20</v>
      </c>
      <c r="H16" s="528">
        <v>9</v>
      </c>
      <c r="I16" s="528">
        <v>0</v>
      </c>
      <c r="J16" s="528">
        <v>0</v>
      </c>
      <c r="K16" s="528">
        <v>0</v>
      </c>
      <c r="L16" s="236" t="s">
        <v>159</v>
      </c>
    </row>
    <row r="17" spans="1:242" ht="24.95" customHeight="1" thickTop="1" thickBot="1" x14ac:dyDescent="0.25">
      <c r="A17" s="433" t="s">
        <v>160</v>
      </c>
      <c r="B17" s="529">
        <f t="shared" si="0"/>
        <v>56</v>
      </c>
      <c r="C17" s="530">
        <v>0</v>
      </c>
      <c r="D17" s="530">
        <v>2</v>
      </c>
      <c r="E17" s="530">
        <v>9</v>
      </c>
      <c r="F17" s="530">
        <v>23</v>
      </c>
      <c r="G17" s="530">
        <v>17</v>
      </c>
      <c r="H17" s="530">
        <v>5</v>
      </c>
      <c r="I17" s="530">
        <v>0</v>
      </c>
      <c r="J17" s="530">
        <v>0</v>
      </c>
      <c r="K17" s="530">
        <v>0</v>
      </c>
      <c r="L17" s="237" t="s">
        <v>161</v>
      </c>
    </row>
    <row r="18" spans="1:242" ht="24.95" customHeight="1" thickTop="1" x14ac:dyDescent="0.2">
      <c r="A18" s="435" t="s">
        <v>281</v>
      </c>
      <c r="B18" s="531">
        <f t="shared" si="0"/>
        <v>0</v>
      </c>
      <c r="C18" s="561">
        <v>0</v>
      </c>
      <c r="D18" s="561">
        <v>0</v>
      </c>
      <c r="E18" s="561">
        <v>0</v>
      </c>
      <c r="F18" s="561">
        <v>0</v>
      </c>
      <c r="G18" s="561">
        <v>0</v>
      </c>
      <c r="H18" s="561">
        <v>0</v>
      </c>
      <c r="I18" s="561">
        <v>0</v>
      </c>
      <c r="J18" s="561">
        <v>0</v>
      </c>
      <c r="K18" s="561">
        <v>0</v>
      </c>
      <c r="L18" s="239" t="s">
        <v>109</v>
      </c>
    </row>
    <row r="19" spans="1:242" ht="30" customHeight="1" x14ac:dyDescent="0.2">
      <c r="A19" s="409" t="s">
        <v>66</v>
      </c>
      <c r="B19" s="562">
        <f t="shared" ref="B19:K19" si="1">SUM(B8:B18)</f>
        <v>12975</v>
      </c>
      <c r="C19" s="562">
        <f t="shared" si="1"/>
        <v>0</v>
      </c>
      <c r="D19" s="562">
        <f t="shared" si="1"/>
        <v>10</v>
      </c>
      <c r="E19" s="562">
        <f t="shared" si="1"/>
        <v>52</v>
      </c>
      <c r="F19" s="562">
        <f t="shared" si="1"/>
        <v>507</v>
      </c>
      <c r="G19" s="562">
        <f>SUM(G8:G18)</f>
        <v>2081</v>
      </c>
      <c r="H19" s="562">
        <f t="shared" si="1"/>
        <v>3985</v>
      </c>
      <c r="I19" s="562">
        <f t="shared" si="1"/>
        <v>4153</v>
      </c>
      <c r="J19" s="562">
        <f t="shared" si="1"/>
        <v>2011</v>
      </c>
      <c r="K19" s="562">
        <f t="shared" si="1"/>
        <v>176</v>
      </c>
      <c r="L19" s="147" t="s">
        <v>67</v>
      </c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  <c r="EV19" s="256"/>
      <c r="EW19" s="256"/>
      <c r="EX19" s="256"/>
      <c r="EY19" s="256"/>
      <c r="EZ19" s="256"/>
      <c r="FA19" s="256"/>
      <c r="FB19" s="256"/>
      <c r="FC19" s="256"/>
      <c r="FD19" s="256"/>
      <c r="FE19" s="256"/>
      <c r="FF19" s="256"/>
      <c r="FG19" s="256"/>
      <c r="FH19" s="256"/>
      <c r="FI19" s="256"/>
      <c r="FJ19" s="256"/>
      <c r="FK19" s="256"/>
      <c r="FL19" s="256"/>
      <c r="FM19" s="256"/>
      <c r="FN19" s="256"/>
      <c r="FO19" s="256"/>
      <c r="FP19" s="256"/>
      <c r="FQ19" s="256"/>
      <c r="FR19" s="256"/>
      <c r="FS19" s="256"/>
      <c r="FT19" s="256"/>
      <c r="FU19" s="256"/>
      <c r="FV19" s="256"/>
      <c r="FW19" s="256"/>
      <c r="FX19" s="256"/>
      <c r="FY19" s="256"/>
      <c r="FZ19" s="256"/>
      <c r="GA19" s="256"/>
      <c r="GB19" s="256"/>
      <c r="GC19" s="256"/>
      <c r="GD19" s="256"/>
      <c r="GE19" s="256"/>
      <c r="GF19" s="256"/>
      <c r="GG19" s="256"/>
      <c r="GH19" s="256"/>
      <c r="GI19" s="256"/>
      <c r="GJ19" s="256"/>
      <c r="GK19" s="256"/>
      <c r="GL19" s="256"/>
      <c r="GM19" s="256"/>
      <c r="GN19" s="256"/>
      <c r="GO19" s="256"/>
      <c r="GP19" s="256"/>
      <c r="GQ19" s="256"/>
      <c r="GR19" s="256"/>
      <c r="GS19" s="256"/>
      <c r="GT19" s="256"/>
      <c r="GU19" s="256"/>
      <c r="GV19" s="256"/>
      <c r="GW19" s="256"/>
      <c r="GX19" s="256"/>
      <c r="GY19" s="256"/>
      <c r="GZ19" s="256"/>
      <c r="HA19" s="256"/>
      <c r="HB19" s="256"/>
      <c r="HC19" s="256"/>
      <c r="HD19" s="256"/>
      <c r="HE19" s="256"/>
      <c r="HF19" s="256"/>
      <c r="HG19" s="256"/>
      <c r="HH19" s="256"/>
      <c r="HI19" s="256"/>
      <c r="HJ19" s="256"/>
      <c r="HK19" s="256"/>
      <c r="HL19" s="256"/>
      <c r="HM19" s="256"/>
      <c r="HN19" s="256"/>
      <c r="HO19" s="256"/>
      <c r="HP19" s="256"/>
      <c r="HQ19" s="256"/>
      <c r="HR19" s="256"/>
      <c r="HS19" s="256"/>
      <c r="HT19" s="256"/>
      <c r="HU19" s="256"/>
      <c r="HV19" s="256"/>
      <c r="HW19" s="256"/>
      <c r="HX19" s="256"/>
      <c r="HY19" s="256"/>
      <c r="HZ19" s="256"/>
      <c r="IA19" s="256"/>
      <c r="IB19" s="256"/>
      <c r="IC19" s="256"/>
      <c r="ID19" s="256"/>
      <c r="IE19" s="256"/>
      <c r="IF19" s="256"/>
      <c r="IG19" s="256"/>
      <c r="IH19" s="256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21"/>
  <sheetViews>
    <sheetView view="pageBreakPreview" zoomScaleNormal="100" workbookViewId="0">
      <selection activeCell="L11" sqref="L11"/>
    </sheetView>
  </sheetViews>
  <sheetFormatPr defaultRowHeight="15" x14ac:dyDescent="0.25"/>
  <cols>
    <col min="1" max="1" width="16.7109375" style="103" customWidth="1"/>
    <col min="2" max="11" width="8.7109375" style="103" customWidth="1"/>
    <col min="12" max="12" width="16.7109375" style="103" customWidth="1"/>
    <col min="13" max="256" width="9.140625" style="40"/>
    <col min="257" max="257" width="16.7109375" style="40" customWidth="1"/>
    <col min="258" max="267" width="8.7109375" style="40" customWidth="1"/>
    <col min="268" max="268" width="16.7109375" style="40" customWidth="1"/>
    <col min="269" max="512" width="9.140625" style="40"/>
    <col min="513" max="513" width="16.7109375" style="40" customWidth="1"/>
    <col min="514" max="523" width="8.7109375" style="40" customWidth="1"/>
    <col min="524" max="524" width="16.7109375" style="40" customWidth="1"/>
    <col min="525" max="768" width="9.140625" style="40"/>
    <col min="769" max="769" width="16.7109375" style="40" customWidth="1"/>
    <col min="770" max="779" width="8.7109375" style="40" customWidth="1"/>
    <col min="780" max="780" width="16.7109375" style="40" customWidth="1"/>
    <col min="781" max="1024" width="9.140625" style="40"/>
    <col min="1025" max="1025" width="16.7109375" style="40" customWidth="1"/>
    <col min="1026" max="1035" width="8.7109375" style="40" customWidth="1"/>
    <col min="1036" max="1036" width="16.7109375" style="40" customWidth="1"/>
    <col min="1037" max="1280" width="9.140625" style="40"/>
    <col min="1281" max="1281" width="16.7109375" style="40" customWidth="1"/>
    <col min="1282" max="1291" width="8.7109375" style="40" customWidth="1"/>
    <col min="1292" max="1292" width="16.7109375" style="40" customWidth="1"/>
    <col min="1293" max="1536" width="9.140625" style="40"/>
    <col min="1537" max="1537" width="16.7109375" style="40" customWidth="1"/>
    <col min="1538" max="1547" width="8.7109375" style="40" customWidth="1"/>
    <col min="1548" max="1548" width="16.7109375" style="40" customWidth="1"/>
    <col min="1549" max="1792" width="9.140625" style="40"/>
    <col min="1793" max="1793" width="16.7109375" style="40" customWidth="1"/>
    <col min="1794" max="1803" width="8.7109375" style="40" customWidth="1"/>
    <col min="1804" max="1804" width="16.7109375" style="40" customWidth="1"/>
    <col min="1805" max="2048" width="9.140625" style="40"/>
    <col min="2049" max="2049" width="16.7109375" style="40" customWidth="1"/>
    <col min="2050" max="2059" width="8.7109375" style="40" customWidth="1"/>
    <col min="2060" max="2060" width="16.7109375" style="40" customWidth="1"/>
    <col min="2061" max="2304" width="9.140625" style="40"/>
    <col min="2305" max="2305" width="16.7109375" style="40" customWidth="1"/>
    <col min="2306" max="2315" width="8.7109375" style="40" customWidth="1"/>
    <col min="2316" max="2316" width="16.7109375" style="40" customWidth="1"/>
    <col min="2317" max="2560" width="9.140625" style="40"/>
    <col min="2561" max="2561" width="16.7109375" style="40" customWidth="1"/>
    <col min="2562" max="2571" width="8.7109375" style="40" customWidth="1"/>
    <col min="2572" max="2572" width="16.7109375" style="40" customWidth="1"/>
    <col min="2573" max="2816" width="9.140625" style="40"/>
    <col min="2817" max="2817" width="16.7109375" style="40" customWidth="1"/>
    <col min="2818" max="2827" width="8.7109375" style="40" customWidth="1"/>
    <col min="2828" max="2828" width="16.7109375" style="40" customWidth="1"/>
    <col min="2829" max="3072" width="9.140625" style="40"/>
    <col min="3073" max="3073" width="16.7109375" style="40" customWidth="1"/>
    <col min="3074" max="3083" width="8.7109375" style="40" customWidth="1"/>
    <col min="3084" max="3084" width="16.7109375" style="40" customWidth="1"/>
    <col min="3085" max="3328" width="9.140625" style="40"/>
    <col min="3329" max="3329" width="16.7109375" style="40" customWidth="1"/>
    <col min="3330" max="3339" width="8.7109375" style="40" customWidth="1"/>
    <col min="3340" max="3340" width="16.7109375" style="40" customWidth="1"/>
    <col min="3341" max="3584" width="9.140625" style="40"/>
    <col min="3585" max="3585" width="16.7109375" style="40" customWidth="1"/>
    <col min="3586" max="3595" width="8.7109375" style="40" customWidth="1"/>
    <col min="3596" max="3596" width="16.7109375" style="40" customWidth="1"/>
    <col min="3597" max="3840" width="9.140625" style="40"/>
    <col min="3841" max="3841" width="16.7109375" style="40" customWidth="1"/>
    <col min="3842" max="3851" width="8.7109375" style="40" customWidth="1"/>
    <col min="3852" max="3852" width="16.7109375" style="40" customWidth="1"/>
    <col min="3853" max="4096" width="9.140625" style="40"/>
    <col min="4097" max="4097" width="16.7109375" style="40" customWidth="1"/>
    <col min="4098" max="4107" width="8.7109375" style="40" customWidth="1"/>
    <col min="4108" max="4108" width="16.7109375" style="40" customWidth="1"/>
    <col min="4109" max="4352" width="9.140625" style="40"/>
    <col min="4353" max="4353" width="16.7109375" style="40" customWidth="1"/>
    <col min="4354" max="4363" width="8.7109375" style="40" customWidth="1"/>
    <col min="4364" max="4364" width="16.7109375" style="40" customWidth="1"/>
    <col min="4365" max="4608" width="9.140625" style="40"/>
    <col min="4609" max="4609" width="16.7109375" style="40" customWidth="1"/>
    <col min="4610" max="4619" width="8.7109375" style="40" customWidth="1"/>
    <col min="4620" max="4620" width="16.7109375" style="40" customWidth="1"/>
    <col min="4621" max="4864" width="9.140625" style="40"/>
    <col min="4865" max="4865" width="16.7109375" style="40" customWidth="1"/>
    <col min="4866" max="4875" width="8.7109375" style="40" customWidth="1"/>
    <col min="4876" max="4876" width="16.7109375" style="40" customWidth="1"/>
    <col min="4877" max="5120" width="9.140625" style="40"/>
    <col min="5121" max="5121" width="16.7109375" style="40" customWidth="1"/>
    <col min="5122" max="5131" width="8.7109375" style="40" customWidth="1"/>
    <col min="5132" max="5132" width="16.7109375" style="40" customWidth="1"/>
    <col min="5133" max="5376" width="9.140625" style="40"/>
    <col min="5377" max="5377" width="16.7109375" style="40" customWidth="1"/>
    <col min="5378" max="5387" width="8.7109375" style="40" customWidth="1"/>
    <col min="5388" max="5388" width="16.7109375" style="40" customWidth="1"/>
    <col min="5389" max="5632" width="9.140625" style="40"/>
    <col min="5633" max="5633" width="16.7109375" style="40" customWidth="1"/>
    <col min="5634" max="5643" width="8.7109375" style="40" customWidth="1"/>
    <col min="5644" max="5644" width="16.7109375" style="40" customWidth="1"/>
    <col min="5645" max="5888" width="9.140625" style="40"/>
    <col min="5889" max="5889" width="16.7109375" style="40" customWidth="1"/>
    <col min="5890" max="5899" width="8.7109375" style="40" customWidth="1"/>
    <col min="5900" max="5900" width="16.7109375" style="40" customWidth="1"/>
    <col min="5901" max="6144" width="9.140625" style="40"/>
    <col min="6145" max="6145" width="16.7109375" style="40" customWidth="1"/>
    <col min="6146" max="6155" width="8.7109375" style="40" customWidth="1"/>
    <col min="6156" max="6156" width="16.7109375" style="40" customWidth="1"/>
    <col min="6157" max="6400" width="9.140625" style="40"/>
    <col min="6401" max="6401" width="16.7109375" style="40" customWidth="1"/>
    <col min="6402" max="6411" width="8.7109375" style="40" customWidth="1"/>
    <col min="6412" max="6412" width="16.7109375" style="40" customWidth="1"/>
    <col min="6413" max="6656" width="9.140625" style="40"/>
    <col min="6657" max="6657" width="16.7109375" style="40" customWidth="1"/>
    <col min="6658" max="6667" width="8.7109375" style="40" customWidth="1"/>
    <col min="6668" max="6668" width="16.7109375" style="40" customWidth="1"/>
    <col min="6669" max="6912" width="9.140625" style="40"/>
    <col min="6913" max="6913" width="16.7109375" style="40" customWidth="1"/>
    <col min="6914" max="6923" width="8.7109375" style="40" customWidth="1"/>
    <col min="6924" max="6924" width="16.7109375" style="40" customWidth="1"/>
    <col min="6925" max="7168" width="9.140625" style="40"/>
    <col min="7169" max="7169" width="16.7109375" style="40" customWidth="1"/>
    <col min="7170" max="7179" width="8.7109375" style="40" customWidth="1"/>
    <col min="7180" max="7180" width="16.7109375" style="40" customWidth="1"/>
    <col min="7181" max="7424" width="9.140625" style="40"/>
    <col min="7425" max="7425" width="16.7109375" style="40" customWidth="1"/>
    <col min="7426" max="7435" width="8.7109375" style="40" customWidth="1"/>
    <col min="7436" max="7436" width="16.7109375" style="40" customWidth="1"/>
    <col min="7437" max="7680" width="9.140625" style="40"/>
    <col min="7681" max="7681" width="16.7109375" style="40" customWidth="1"/>
    <col min="7682" max="7691" width="8.7109375" style="40" customWidth="1"/>
    <col min="7692" max="7692" width="16.7109375" style="40" customWidth="1"/>
    <col min="7693" max="7936" width="9.140625" style="40"/>
    <col min="7937" max="7937" width="16.7109375" style="40" customWidth="1"/>
    <col min="7938" max="7947" width="8.7109375" style="40" customWidth="1"/>
    <col min="7948" max="7948" width="16.7109375" style="40" customWidth="1"/>
    <col min="7949" max="8192" width="9.140625" style="40"/>
    <col min="8193" max="8193" width="16.7109375" style="40" customWidth="1"/>
    <col min="8194" max="8203" width="8.7109375" style="40" customWidth="1"/>
    <col min="8204" max="8204" width="16.7109375" style="40" customWidth="1"/>
    <col min="8205" max="8448" width="9.140625" style="40"/>
    <col min="8449" max="8449" width="16.7109375" style="40" customWidth="1"/>
    <col min="8450" max="8459" width="8.7109375" style="40" customWidth="1"/>
    <col min="8460" max="8460" width="16.7109375" style="40" customWidth="1"/>
    <col min="8461" max="8704" width="9.140625" style="40"/>
    <col min="8705" max="8705" width="16.7109375" style="40" customWidth="1"/>
    <col min="8706" max="8715" width="8.7109375" style="40" customWidth="1"/>
    <col min="8716" max="8716" width="16.7109375" style="40" customWidth="1"/>
    <col min="8717" max="8960" width="9.140625" style="40"/>
    <col min="8961" max="8961" width="16.7109375" style="40" customWidth="1"/>
    <col min="8962" max="8971" width="8.7109375" style="40" customWidth="1"/>
    <col min="8972" max="8972" width="16.7109375" style="40" customWidth="1"/>
    <col min="8973" max="9216" width="9.140625" style="40"/>
    <col min="9217" max="9217" width="16.7109375" style="40" customWidth="1"/>
    <col min="9218" max="9227" width="8.7109375" style="40" customWidth="1"/>
    <col min="9228" max="9228" width="16.7109375" style="40" customWidth="1"/>
    <col min="9229" max="9472" width="9.140625" style="40"/>
    <col min="9473" max="9473" width="16.7109375" style="40" customWidth="1"/>
    <col min="9474" max="9483" width="8.7109375" style="40" customWidth="1"/>
    <col min="9484" max="9484" width="16.7109375" style="40" customWidth="1"/>
    <col min="9485" max="9728" width="9.140625" style="40"/>
    <col min="9729" max="9729" width="16.7109375" style="40" customWidth="1"/>
    <col min="9730" max="9739" width="8.7109375" style="40" customWidth="1"/>
    <col min="9740" max="9740" width="16.7109375" style="40" customWidth="1"/>
    <col min="9741" max="9984" width="9.140625" style="40"/>
    <col min="9985" max="9985" width="16.7109375" style="40" customWidth="1"/>
    <col min="9986" max="9995" width="8.7109375" style="40" customWidth="1"/>
    <col min="9996" max="9996" width="16.7109375" style="40" customWidth="1"/>
    <col min="9997" max="10240" width="9.140625" style="40"/>
    <col min="10241" max="10241" width="16.7109375" style="40" customWidth="1"/>
    <col min="10242" max="10251" width="8.7109375" style="40" customWidth="1"/>
    <col min="10252" max="10252" width="16.7109375" style="40" customWidth="1"/>
    <col min="10253" max="10496" width="9.140625" style="40"/>
    <col min="10497" max="10497" width="16.7109375" style="40" customWidth="1"/>
    <col min="10498" max="10507" width="8.7109375" style="40" customWidth="1"/>
    <col min="10508" max="10508" width="16.7109375" style="40" customWidth="1"/>
    <col min="10509" max="10752" width="9.140625" style="40"/>
    <col min="10753" max="10753" width="16.7109375" style="40" customWidth="1"/>
    <col min="10754" max="10763" width="8.7109375" style="40" customWidth="1"/>
    <col min="10764" max="10764" width="16.7109375" style="40" customWidth="1"/>
    <col min="10765" max="11008" width="9.140625" style="40"/>
    <col min="11009" max="11009" width="16.7109375" style="40" customWidth="1"/>
    <col min="11010" max="11019" width="8.7109375" style="40" customWidth="1"/>
    <col min="11020" max="11020" width="16.7109375" style="40" customWidth="1"/>
    <col min="11021" max="11264" width="9.140625" style="40"/>
    <col min="11265" max="11265" width="16.7109375" style="40" customWidth="1"/>
    <col min="11266" max="11275" width="8.7109375" style="40" customWidth="1"/>
    <col min="11276" max="11276" width="16.7109375" style="40" customWidth="1"/>
    <col min="11277" max="11520" width="9.140625" style="40"/>
    <col min="11521" max="11521" width="16.7109375" style="40" customWidth="1"/>
    <col min="11522" max="11531" width="8.7109375" style="40" customWidth="1"/>
    <col min="11532" max="11532" width="16.7109375" style="40" customWidth="1"/>
    <col min="11533" max="11776" width="9.140625" style="40"/>
    <col min="11777" max="11777" width="16.7109375" style="40" customWidth="1"/>
    <col min="11778" max="11787" width="8.7109375" style="40" customWidth="1"/>
    <col min="11788" max="11788" width="16.7109375" style="40" customWidth="1"/>
    <col min="11789" max="12032" width="9.140625" style="40"/>
    <col min="12033" max="12033" width="16.7109375" style="40" customWidth="1"/>
    <col min="12034" max="12043" width="8.7109375" style="40" customWidth="1"/>
    <col min="12044" max="12044" width="16.7109375" style="40" customWidth="1"/>
    <col min="12045" max="12288" width="9.140625" style="40"/>
    <col min="12289" max="12289" width="16.7109375" style="40" customWidth="1"/>
    <col min="12290" max="12299" width="8.7109375" style="40" customWidth="1"/>
    <col min="12300" max="12300" width="16.7109375" style="40" customWidth="1"/>
    <col min="12301" max="12544" width="9.140625" style="40"/>
    <col min="12545" max="12545" width="16.7109375" style="40" customWidth="1"/>
    <col min="12546" max="12555" width="8.7109375" style="40" customWidth="1"/>
    <col min="12556" max="12556" width="16.7109375" style="40" customWidth="1"/>
    <col min="12557" max="12800" width="9.140625" style="40"/>
    <col min="12801" max="12801" width="16.7109375" style="40" customWidth="1"/>
    <col min="12802" max="12811" width="8.7109375" style="40" customWidth="1"/>
    <col min="12812" max="12812" width="16.7109375" style="40" customWidth="1"/>
    <col min="12813" max="13056" width="9.140625" style="40"/>
    <col min="13057" max="13057" width="16.7109375" style="40" customWidth="1"/>
    <col min="13058" max="13067" width="8.7109375" style="40" customWidth="1"/>
    <col min="13068" max="13068" width="16.7109375" style="40" customWidth="1"/>
    <col min="13069" max="13312" width="9.140625" style="40"/>
    <col min="13313" max="13313" width="16.7109375" style="40" customWidth="1"/>
    <col min="13314" max="13323" width="8.7109375" style="40" customWidth="1"/>
    <col min="13324" max="13324" width="16.7109375" style="40" customWidth="1"/>
    <col min="13325" max="13568" width="9.140625" style="40"/>
    <col min="13569" max="13569" width="16.7109375" style="40" customWidth="1"/>
    <col min="13570" max="13579" width="8.7109375" style="40" customWidth="1"/>
    <col min="13580" max="13580" width="16.7109375" style="40" customWidth="1"/>
    <col min="13581" max="13824" width="9.140625" style="40"/>
    <col min="13825" max="13825" width="16.7109375" style="40" customWidth="1"/>
    <col min="13826" max="13835" width="8.7109375" style="40" customWidth="1"/>
    <col min="13836" max="13836" width="16.7109375" style="40" customWidth="1"/>
    <col min="13837" max="14080" width="9.140625" style="40"/>
    <col min="14081" max="14081" width="16.7109375" style="40" customWidth="1"/>
    <col min="14082" max="14091" width="8.7109375" style="40" customWidth="1"/>
    <col min="14092" max="14092" width="16.7109375" style="40" customWidth="1"/>
    <col min="14093" max="14336" width="9.140625" style="40"/>
    <col min="14337" max="14337" width="16.7109375" style="40" customWidth="1"/>
    <col min="14338" max="14347" width="8.7109375" style="40" customWidth="1"/>
    <col min="14348" max="14348" width="16.7109375" style="40" customWidth="1"/>
    <col min="14349" max="14592" width="9.140625" style="40"/>
    <col min="14593" max="14593" width="16.7109375" style="40" customWidth="1"/>
    <col min="14594" max="14603" width="8.7109375" style="40" customWidth="1"/>
    <col min="14604" max="14604" width="16.7109375" style="40" customWidth="1"/>
    <col min="14605" max="14848" width="9.140625" style="40"/>
    <col min="14849" max="14849" width="16.7109375" style="40" customWidth="1"/>
    <col min="14850" max="14859" width="8.7109375" style="40" customWidth="1"/>
    <col min="14860" max="14860" width="16.7109375" style="40" customWidth="1"/>
    <col min="14861" max="15104" width="9.140625" style="40"/>
    <col min="15105" max="15105" width="16.7109375" style="40" customWidth="1"/>
    <col min="15106" max="15115" width="8.7109375" style="40" customWidth="1"/>
    <col min="15116" max="15116" width="16.7109375" style="40" customWidth="1"/>
    <col min="15117" max="15360" width="9.140625" style="40"/>
    <col min="15361" max="15361" width="16.7109375" style="40" customWidth="1"/>
    <col min="15362" max="15371" width="8.7109375" style="40" customWidth="1"/>
    <col min="15372" max="15372" width="16.7109375" style="40" customWidth="1"/>
    <col min="15373" max="15616" width="9.140625" style="40"/>
    <col min="15617" max="15617" width="16.7109375" style="40" customWidth="1"/>
    <col min="15618" max="15627" width="8.7109375" style="40" customWidth="1"/>
    <col min="15628" max="15628" width="16.7109375" style="40" customWidth="1"/>
    <col min="15629" max="15872" width="9.140625" style="40"/>
    <col min="15873" max="15873" width="16.7109375" style="40" customWidth="1"/>
    <col min="15874" max="15883" width="8.7109375" style="40" customWidth="1"/>
    <col min="15884" max="15884" width="16.7109375" style="40" customWidth="1"/>
    <col min="15885" max="16128" width="9.140625" style="40"/>
    <col min="16129" max="16129" width="16.7109375" style="40" customWidth="1"/>
    <col min="16130" max="16139" width="8.7109375" style="40" customWidth="1"/>
    <col min="16140" max="16140" width="16.7109375" style="40" customWidth="1"/>
    <col min="16141" max="16384" width="9.140625" style="40"/>
  </cols>
  <sheetData>
    <row r="1" spans="1:12" ht="18" customHeight="1" x14ac:dyDescent="0.3">
      <c r="A1" s="1182" t="s">
        <v>1001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</row>
    <row r="2" spans="1:12" ht="18" customHeight="1" x14ac:dyDescent="0.25">
      <c r="A2" s="1183" t="s">
        <v>1002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3"/>
    </row>
    <row r="3" spans="1:12" ht="18" customHeight="1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  <c r="K3" s="1179"/>
      <c r="L3" s="1179"/>
    </row>
    <row r="4" spans="1:12" ht="18" customHeight="1" x14ac:dyDescent="0.25">
      <c r="A4" s="1241" t="s">
        <v>570</v>
      </c>
      <c r="B4" s="1241"/>
      <c r="C4" s="1241"/>
      <c r="D4" s="1241"/>
      <c r="E4" s="1241"/>
      <c r="F4" s="1241"/>
      <c r="G4" s="1241"/>
      <c r="H4" s="1241"/>
      <c r="I4" s="1241"/>
      <c r="J4" s="1241"/>
      <c r="K4" s="1241"/>
      <c r="L4" s="1241"/>
    </row>
    <row r="5" spans="1:12" ht="18" customHeight="1" x14ac:dyDescent="0.3">
      <c r="A5" s="806" t="s">
        <v>305</v>
      </c>
      <c r="B5" s="825"/>
      <c r="C5" s="825"/>
      <c r="D5" s="825"/>
      <c r="E5" s="825"/>
      <c r="F5" s="825"/>
      <c r="G5" s="825"/>
      <c r="H5" s="825"/>
      <c r="I5" s="834"/>
      <c r="J5" s="825"/>
      <c r="K5" s="825"/>
      <c r="L5" s="823" t="s">
        <v>306</v>
      </c>
    </row>
    <row r="6" spans="1:12" ht="28.5" customHeight="1" thickBot="1" x14ac:dyDescent="0.25">
      <c r="A6" s="1205" t="s">
        <v>300</v>
      </c>
      <c r="B6" s="1242" t="s">
        <v>1388</v>
      </c>
      <c r="C6" s="1242"/>
      <c r="D6" s="1242"/>
      <c r="E6" s="1242"/>
      <c r="F6" s="1242"/>
      <c r="G6" s="1242"/>
      <c r="H6" s="1242"/>
      <c r="I6" s="1242"/>
      <c r="J6" s="1242"/>
      <c r="K6" s="1242"/>
      <c r="L6" s="1243" t="s">
        <v>134</v>
      </c>
    </row>
    <row r="7" spans="1:12" ht="43.5" customHeight="1" thickTop="1" x14ac:dyDescent="0.2">
      <c r="A7" s="1206"/>
      <c r="B7" s="255" t="s">
        <v>672</v>
      </c>
      <c r="C7" s="158" t="s">
        <v>546</v>
      </c>
      <c r="D7" s="364" t="s">
        <v>280</v>
      </c>
      <c r="E7" s="158" t="s">
        <v>224</v>
      </c>
      <c r="F7" s="158" t="s">
        <v>106</v>
      </c>
      <c r="G7" s="158" t="s">
        <v>104</v>
      </c>
      <c r="H7" s="158" t="s">
        <v>102</v>
      </c>
      <c r="I7" s="158" t="s">
        <v>100</v>
      </c>
      <c r="J7" s="158" t="s">
        <v>98</v>
      </c>
      <c r="K7" s="365" t="s">
        <v>798</v>
      </c>
      <c r="L7" s="1244"/>
    </row>
    <row r="8" spans="1:12" ht="24.95" customHeight="1" thickBot="1" x14ac:dyDescent="0.25">
      <c r="A8" s="432" t="s">
        <v>143</v>
      </c>
      <c r="B8" s="525">
        <f t="shared" ref="B8:B18" si="0">SUM(C8:K8)</f>
        <v>3562</v>
      </c>
      <c r="C8" s="526">
        <v>0</v>
      </c>
      <c r="D8" s="526">
        <v>1</v>
      </c>
      <c r="E8" s="526">
        <v>6</v>
      </c>
      <c r="F8" s="526">
        <v>39</v>
      </c>
      <c r="G8" s="526">
        <v>246</v>
      </c>
      <c r="H8" s="526">
        <v>739</v>
      </c>
      <c r="I8" s="526">
        <v>1365</v>
      </c>
      <c r="J8" s="526">
        <v>1033</v>
      </c>
      <c r="K8" s="526">
        <v>133</v>
      </c>
      <c r="L8" s="235" t="s">
        <v>1398</v>
      </c>
    </row>
    <row r="9" spans="1:12" ht="24.95" customHeight="1" thickTop="1" thickBot="1" x14ac:dyDescent="0.25">
      <c r="A9" s="433" t="s">
        <v>144</v>
      </c>
      <c r="B9" s="529">
        <f t="shared" si="0"/>
        <v>3394</v>
      </c>
      <c r="C9" s="530">
        <v>0</v>
      </c>
      <c r="D9" s="530">
        <v>4</v>
      </c>
      <c r="E9" s="530">
        <v>5</v>
      </c>
      <c r="F9" s="530">
        <v>65</v>
      </c>
      <c r="G9" s="530">
        <v>390</v>
      </c>
      <c r="H9" s="530">
        <v>1015</v>
      </c>
      <c r="I9" s="530">
        <v>1325</v>
      </c>
      <c r="J9" s="530">
        <v>556</v>
      </c>
      <c r="K9" s="530">
        <v>34</v>
      </c>
      <c r="L9" s="237" t="s">
        <v>145</v>
      </c>
    </row>
    <row r="10" spans="1:12" ht="24.95" customHeight="1" thickTop="1" thickBot="1" x14ac:dyDescent="0.25">
      <c r="A10" s="434" t="s">
        <v>146</v>
      </c>
      <c r="B10" s="527">
        <f t="shared" si="0"/>
        <v>2471</v>
      </c>
      <c r="C10" s="528">
        <v>0</v>
      </c>
      <c r="D10" s="528">
        <v>2</v>
      </c>
      <c r="E10" s="528">
        <v>4</v>
      </c>
      <c r="F10" s="528">
        <v>74</v>
      </c>
      <c r="G10" s="528">
        <v>459</v>
      </c>
      <c r="H10" s="528">
        <v>943</v>
      </c>
      <c r="I10" s="528">
        <v>790</v>
      </c>
      <c r="J10" s="528">
        <v>195</v>
      </c>
      <c r="K10" s="528">
        <v>4</v>
      </c>
      <c r="L10" s="236" t="s">
        <v>147</v>
      </c>
    </row>
    <row r="11" spans="1:12" ht="24.95" customHeight="1" thickTop="1" thickBot="1" x14ac:dyDescent="0.25">
      <c r="A11" s="433" t="s">
        <v>148</v>
      </c>
      <c r="B11" s="529">
        <f t="shared" si="0"/>
        <v>1429</v>
      </c>
      <c r="C11" s="530">
        <v>0</v>
      </c>
      <c r="D11" s="530">
        <v>1</v>
      </c>
      <c r="E11" s="530">
        <v>6</v>
      </c>
      <c r="F11" s="530">
        <v>72</v>
      </c>
      <c r="G11" s="530">
        <v>364</v>
      </c>
      <c r="H11" s="530">
        <v>589</v>
      </c>
      <c r="I11" s="530">
        <v>350</v>
      </c>
      <c r="J11" s="530">
        <v>47</v>
      </c>
      <c r="K11" s="530">
        <v>0</v>
      </c>
      <c r="L11" s="237" t="s">
        <v>149</v>
      </c>
    </row>
    <row r="12" spans="1:12" ht="24.95" customHeight="1" thickTop="1" thickBot="1" x14ac:dyDescent="0.25">
      <c r="A12" s="434" t="s">
        <v>150</v>
      </c>
      <c r="B12" s="527">
        <f t="shared" si="0"/>
        <v>805</v>
      </c>
      <c r="C12" s="528">
        <v>0</v>
      </c>
      <c r="D12" s="528">
        <v>0</v>
      </c>
      <c r="E12" s="528">
        <v>3</v>
      </c>
      <c r="F12" s="528">
        <v>92</v>
      </c>
      <c r="G12" s="528">
        <v>276</v>
      </c>
      <c r="H12" s="528">
        <v>311</v>
      </c>
      <c r="I12" s="528">
        <v>112</v>
      </c>
      <c r="J12" s="528">
        <v>11</v>
      </c>
      <c r="K12" s="528">
        <v>0</v>
      </c>
      <c r="L12" s="236" t="s">
        <v>151</v>
      </c>
    </row>
    <row r="13" spans="1:12" ht="24.95" customHeight="1" thickTop="1" thickBot="1" x14ac:dyDescent="0.25">
      <c r="A13" s="433" t="s">
        <v>152</v>
      </c>
      <c r="B13" s="529">
        <f t="shared" si="0"/>
        <v>429</v>
      </c>
      <c r="C13" s="530">
        <v>0</v>
      </c>
      <c r="D13" s="530">
        <v>0</v>
      </c>
      <c r="E13" s="530">
        <v>6</v>
      </c>
      <c r="F13" s="530">
        <v>70</v>
      </c>
      <c r="G13" s="530">
        <v>173</v>
      </c>
      <c r="H13" s="530">
        <v>138</v>
      </c>
      <c r="I13" s="530">
        <v>40</v>
      </c>
      <c r="J13" s="530">
        <v>2</v>
      </c>
      <c r="K13" s="530">
        <v>0</v>
      </c>
      <c r="L13" s="237" t="s">
        <v>153</v>
      </c>
    </row>
    <row r="14" spans="1:12" ht="24.95" customHeight="1" thickTop="1" thickBot="1" x14ac:dyDescent="0.25">
      <c r="A14" s="434" t="s">
        <v>154</v>
      </c>
      <c r="B14" s="527">
        <f t="shared" si="0"/>
        <v>182</v>
      </c>
      <c r="C14" s="528">
        <v>0</v>
      </c>
      <c r="D14" s="528">
        <v>0</v>
      </c>
      <c r="E14" s="528">
        <v>2</v>
      </c>
      <c r="F14" s="528">
        <v>38</v>
      </c>
      <c r="G14" s="528">
        <v>81</v>
      </c>
      <c r="H14" s="528">
        <v>52</v>
      </c>
      <c r="I14" s="528">
        <v>9</v>
      </c>
      <c r="J14" s="528">
        <v>0</v>
      </c>
      <c r="K14" s="528">
        <v>0</v>
      </c>
      <c r="L14" s="236" t="s">
        <v>155</v>
      </c>
    </row>
    <row r="15" spans="1:12" ht="24.95" customHeight="1" thickTop="1" thickBot="1" x14ac:dyDescent="0.25">
      <c r="A15" s="433" t="s">
        <v>156</v>
      </c>
      <c r="B15" s="529">
        <f t="shared" si="0"/>
        <v>98</v>
      </c>
      <c r="C15" s="530">
        <v>0</v>
      </c>
      <c r="D15" s="530">
        <v>0</v>
      </c>
      <c r="E15" s="530">
        <v>5</v>
      </c>
      <c r="F15" s="530">
        <v>28</v>
      </c>
      <c r="G15" s="530">
        <v>46</v>
      </c>
      <c r="H15" s="530">
        <v>18</v>
      </c>
      <c r="I15" s="530">
        <v>1</v>
      </c>
      <c r="J15" s="530">
        <v>0</v>
      </c>
      <c r="K15" s="530">
        <v>0</v>
      </c>
      <c r="L15" s="237" t="s">
        <v>157</v>
      </c>
    </row>
    <row r="16" spans="1:12" ht="24.95" customHeight="1" thickTop="1" thickBot="1" x14ac:dyDescent="0.25">
      <c r="A16" s="434" t="s">
        <v>158</v>
      </c>
      <c r="B16" s="527">
        <f t="shared" si="0"/>
        <v>43</v>
      </c>
      <c r="C16" s="528">
        <v>0</v>
      </c>
      <c r="D16" s="528">
        <v>1</v>
      </c>
      <c r="E16" s="528">
        <v>4</v>
      </c>
      <c r="F16" s="528">
        <v>11</v>
      </c>
      <c r="G16" s="528">
        <v>19</v>
      </c>
      <c r="H16" s="528">
        <v>8</v>
      </c>
      <c r="I16" s="528">
        <v>0</v>
      </c>
      <c r="J16" s="528">
        <v>0</v>
      </c>
      <c r="K16" s="528">
        <v>0</v>
      </c>
      <c r="L16" s="236" t="s">
        <v>159</v>
      </c>
    </row>
    <row r="17" spans="1:242" ht="24.95" customHeight="1" thickTop="1" thickBot="1" x14ac:dyDescent="0.25">
      <c r="A17" s="433" t="s">
        <v>160</v>
      </c>
      <c r="B17" s="529">
        <f t="shared" si="0"/>
        <v>55</v>
      </c>
      <c r="C17" s="530">
        <v>0</v>
      </c>
      <c r="D17" s="530">
        <v>1</v>
      </c>
      <c r="E17" s="530">
        <v>3</v>
      </c>
      <c r="F17" s="530">
        <v>26</v>
      </c>
      <c r="G17" s="530">
        <v>18</v>
      </c>
      <c r="H17" s="530">
        <v>7</v>
      </c>
      <c r="I17" s="530">
        <v>0</v>
      </c>
      <c r="J17" s="530">
        <v>0</v>
      </c>
      <c r="K17" s="530">
        <v>0</v>
      </c>
      <c r="L17" s="237" t="s">
        <v>161</v>
      </c>
    </row>
    <row r="18" spans="1:242" ht="24.95" customHeight="1" thickTop="1" x14ac:dyDescent="0.2">
      <c r="A18" s="435" t="s">
        <v>281</v>
      </c>
      <c r="B18" s="531">
        <f t="shared" si="0"/>
        <v>0</v>
      </c>
      <c r="C18" s="561">
        <v>0</v>
      </c>
      <c r="D18" s="561">
        <v>0</v>
      </c>
      <c r="E18" s="561">
        <v>0</v>
      </c>
      <c r="F18" s="561">
        <v>0</v>
      </c>
      <c r="G18" s="561">
        <v>0</v>
      </c>
      <c r="H18" s="561">
        <v>0</v>
      </c>
      <c r="I18" s="561">
        <v>0</v>
      </c>
      <c r="J18" s="561">
        <v>0</v>
      </c>
      <c r="K18" s="561">
        <v>0</v>
      </c>
      <c r="L18" s="239" t="s">
        <v>109</v>
      </c>
    </row>
    <row r="19" spans="1:242" ht="30" customHeight="1" x14ac:dyDescent="0.2">
      <c r="A19" s="409" t="s">
        <v>66</v>
      </c>
      <c r="B19" s="562">
        <f t="shared" ref="B19:K19" si="1">SUM(B8:B18)</f>
        <v>12468</v>
      </c>
      <c r="C19" s="562">
        <f t="shared" si="1"/>
        <v>0</v>
      </c>
      <c r="D19" s="562">
        <f t="shared" si="1"/>
        <v>10</v>
      </c>
      <c r="E19" s="562">
        <f t="shared" si="1"/>
        <v>44</v>
      </c>
      <c r="F19" s="562">
        <f t="shared" si="1"/>
        <v>515</v>
      </c>
      <c r="G19" s="562">
        <f t="shared" si="1"/>
        <v>2072</v>
      </c>
      <c r="H19" s="562">
        <f t="shared" si="1"/>
        <v>3820</v>
      </c>
      <c r="I19" s="562">
        <f t="shared" si="1"/>
        <v>3992</v>
      </c>
      <c r="J19" s="562">
        <f t="shared" si="1"/>
        <v>1844</v>
      </c>
      <c r="K19" s="562">
        <f t="shared" si="1"/>
        <v>171</v>
      </c>
      <c r="L19" s="147" t="s">
        <v>67</v>
      </c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  <c r="EV19" s="256"/>
      <c r="EW19" s="256"/>
      <c r="EX19" s="256"/>
      <c r="EY19" s="256"/>
      <c r="EZ19" s="256"/>
      <c r="FA19" s="256"/>
      <c r="FB19" s="256"/>
      <c r="FC19" s="256"/>
      <c r="FD19" s="256"/>
      <c r="FE19" s="256"/>
      <c r="FF19" s="256"/>
      <c r="FG19" s="256"/>
      <c r="FH19" s="256"/>
      <c r="FI19" s="256"/>
      <c r="FJ19" s="256"/>
      <c r="FK19" s="256"/>
      <c r="FL19" s="256"/>
      <c r="FM19" s="256"/>
      <c r="FN19" s="256"/>
      <c r="FO19" s="256"/>
      <c r="FP19" s="256"/>
      <c r="FQ19" s="256"/>
      <c r="FR19" s="256"/>
      <c r="FS19" s="256"/>
      <c r="FT19" s="256"/>
      <c r="FU19" s="256"/>
      <c r="FV19" s="256"/>
      <c r="FW19" s="256"/>
      <c r="FX19" s="256"/>
      <c r="FY19" s="256"/>
      <c r="FZ19" s="256"/>
      <c r="GA19" s="256"/>
      <c r="GB19" s="256"/>
      <c r="GC19" s="256"/>
      <c r="GD19" s="256"/>
      <c r="GE19" s="256"/>
      <c r="GF19" s="256"/>
      <c r="GG19" s="256"/>
      <c r="GH19" s="256"/>
      <c r="GI19" s="256"/>
      <c r="GJ19" s="256"/>
      <c r="GK19" s="256"/>
      <c r="GL19" s="256"/>
      <c r="GM19" s="256"/>
      <c r="GN19" s="256"/>
      <c r="GO19" s="256"/>
      <c r="GP19" s="256"/>
      <c r="GQ19" s="256"/>
      <c r="GR19" s="256"/>
      <c r="GS19" s="256"/>
      <c r="GT19" s="256"/>
      <c r="GU19" s="256"/>
      <c r="GV19" s="256"/>
      <c r="GW19" s="256"/>
      <c r="GX19" s="256"/>
      <c r="GY19" s="256"/>
      <c r="GZ19" s="256"/>
      <c r="HA19" s="256"/>
      <c r="HB19" s="256"/>
      <c r="HC19" s="256"/>
      <c r="HD19" s="256"/>
      <c r="HE19" s="256"/>
      <c r="HF19" s="256"/>
      <c r="HG19" s="256"/>
      <c r="HH19" s="256"/>
      <c r="HI19" s="256"/>
      <c r="HJ19" s="256"/>
      <c r="HK19" s="256"/>
      <c r="HL19" s="256"/>
      <c r="HM19" s="256"/>
      <c r="HN19" s="256"/>
      <c r="HO19" s="256"/>
      <c r="HP19" s="256"/>
      <c r="HQ19" s="256"/>
      <c r="HR19" s="256"/>
      <c r="HS19" s="256"/>
      <c r="HT19" s="256"/>
      <c r="HU19" s="256"/>
      <c r="HV19" s="256"/>
      <c r="HW19" s="256"/>
      <c r="HX19" s="256"/>
      <c r="HY19" s="256"/>
      <c r="HZ19" s="256"/>
      <c r="IA19" s="256"/>
      <c r="IB19" s="256"/>
      <c r="IC19" s="256"/>
      <c r="ID19" s="256"/>
      <c r="IE19" s="256"/>
      <c r="IF19" s="256"/>
      <c r="IG19" s="256"/>
      <c r="IH19" s="256"/>
    </row>
    <row r="20" spans="1:242" x14ac:dyDescent="0.25">
      <c r="A20" s="37"/>
    </row>
    <row r="21" spans="1:242" x14ac:dyDescent="0.25">
      <c r="A21" s="37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9"/>
  <sheetViews>
    <sheetView view="pageBreakPreview" zoomScaleNormal="100" workbookViewId="0">
      <selection activeCell="L11" sqref="L11"/>
    </sheetView>
  </sheetViews>
  <sheetFormatPr defaultRowHeight="15" x14ac:dyDescent="0.25"/>
  <cols>
    <col min="1" max="1" width="16.7109375" style="103" customWidth="1"/>
    <col min="2" max="11" width="8.7109375" style="103" customWidth="1"/>
    <col min="12" max="12" width="16.7109375" style="103" customWidth="1"/>
    <col min="13" max="256" width="9.140625" style="40"/>
    <col min="257" max="257" width="16.7109375" style="40" customWidth="1"/>
    <col min="258" max="267" width="8.7109375" style="40" customWidth="1"/>
    <col min="268" max="268" width="16.7109375" style="40" customWidth="1"/>
    <col min="269" max="512" width="9.140625" style="40"/>
    <col min="513" max="513" width="16.7109375" style="40" customWidth="1"/>
    <col min="514" max="523" width="8.7109375" style="40" customWidth="1"/>
    <col min="524" max="524" width="16.7109375" style="40" customWidth="1"/>
    <col min="525" max="768" width="9.140625" style="40"/>
    <col min="769" max="769" width="16.7109375" style="40" customWidth="1"/>
    <col min="770" max="779" width="8.7109375" style="40" customWidth="1"/>
    <col min="780" max="780" width="16.7109375" style="40" customWidth="1"/>
    <col min="781" max="1024" width="9.140625" style="40"/>
    <col min="1025" max="1025" width="16.7109375" style="40" customWidth="1"/>
    <col min="1026" max="1035" width="8.7109375" style="40" customWidth="1"/>
    <col min="1036" max="1036" width="16.7109375" style="40" customWidth="1"/>
    <col min="1037" max="1280" width="9.140625" style="40"/>
    <col min="1281" max="1281" width="16.7109375" style="40" customWidth="1"/>
    <col min="1282" max="1291" width="8.7109375" style="40" customWidth="1"/>
    <col min="1292" max="1292" width="16.7109375" style="40" customWidth="1"/>
    <col min="1293" max="1536" width="9.140625" style="40"/>
    <col min="1537" max="1537" width="16.7109375" style="40" customWidth="1"/>
    <col min="1538" max="1547" width="8.7109375" style="40" customWidth="1"/>
    <col min="1548" max="1548" width="16.7109375" style="40" customWidth="1"/>
    <col min="1549" max="1792" width="9.140625" style="40"/>
    <col min="1793" max="1793" width="16.7109375" style="40" customWidth="1"/>
    <col min="1794" max="1803" width="8.7109375" style="40" customWidth="1"/>
    <col min="1804" max="1804" width="16.7109375" style="40" customWidth="1"/>
    <col min="1805" max="2048" width="9.140625" style="40"/>
    <col min="2049" max="2049" width="16.7109375" style="40" customWidth="1"/>
    <col min="2050" max="2059" width="8.7109375" style="40" customWidth="1"/>
    <col min="2060" max="2060" width="16.7109375" style="40" customWidth="1"/>
    <col min="2061" max="2304" width="9.140625" style="40"/>
    <col min="2305" max="2305" width="16.7109375" style="40" customWidth="1"/>
    <col min="2306" max="2315" width="8.7109375" style="40" customWidth="1"/>
    <col min="2316" max="2316" width="16.7109375" style="40" customWidth="1"/>
    <col min="2317" max="2560" width="9.140625" style="40"/>
    <col min="2561" max="2561" width="16.7109375" style="40" customWidth="1"/>
    <col min="2562" max="2571" width="8.7109375" style="40" customWidth="1"/>
    <col min="2572" max="2572" width="16.7109375" style="40" customWidth="1"/>
    <col min="2573" max="2816" width="9.140625" style="40"/>
    <col min="2817" max="2817" width="16.7109375" style="40" customWidth="1"/>
    <col min="2818" max="2827" width="8.7109375" style="40" customWidth="1"/>
    <col min="2828" max="2828" width="16.7109375" style="40" customWidth="1"/>
    <col min="2829" max="3072" width="9.140625" style="40"/>
    <col min="3073" max="3073" width="16.7109375" style="40" customWidth="1"/>
    <col min="3074" max="3083" width="8.7109375" style="40" customWidth="1"/>
    <col min="3084" max="3084" width="16.7109375" style="40" customWidth="1"/>
    <col min="3085" max="3328" width="9.140625" style="40"/>
    <col min="3329" max="3329" width="16.7109375" style="40" customWidth="1"/>
    <col min="3330" max="3339" width="8.7109375" style="40" customWidth="1"/>
    <col min="3340" max="3340" width="16.7109375" style="40" customWidth="1"/>
    <col min="3341" max="3584" width="9.140625" style="40"/>
    <col min="3585" max="3585" width="16.7109375" style="40" customWidth="1"/>
    <col min="3586" max="3595" width="8.7109375" style="40" customWidth="1"/>
    <col min="3596" max="3596" width="16.7109375" style="40" customWidth="1"/>
    <col min="3597" max="3840" width="9.140625" style="40"/>
    <col min="3841" max="3841" width="16.7109375" style="40" customWidth="1"/>
    <col min="3842" max="3851" width="8.7109375" style="40" customWidth="1"/>
    <col min="3852" max="3852" width="16.7109375" style="40" customWidth="1"/>
    <col min="3853" max="4096" width="9.140625" style="40"/>
    <col min="4097" max="4097" width="16.7109375" style="40" customWidth="1"/>
    <col min="4098" max="4107" width="8.7109375" style="40" customWidth="1"/>
    <col min="4108" max="4108" width="16.7109375" style="40" customWidth="1"/>
    <col min="4109" max="4352" width="9.140625" style="40"/>
    <col min="4353" max="4353" width="16.7109375" style="40" customWidth="1"/>
    <col min="4354" max="4363" width="8.7109375" style="40" customWidth="1"/>
    <col min="4364" max="4364" width="16.7109375" style="40" customWidth="1"/>
    <col min="4365" max="4608" width="9.140625" style="40"/>
    <col min="4609" max="4609" width="16.7109375" style="40" customWidth="1"/>
    <col min="4610" max="4619" width="8.7109375" style="40" customWidth="1"/>
    <col min="4620" max="4620" width="16.7109375" style="40" customWidth="1"/>
    <col min="4621" max="4864" width="9.140625" style="40"/>
    <col min="4865" max="4865" width="16.7109375" style="40" customWidth="1"/>
    <col min="4866" max="4875" width="8.7109375" style="40" customWidth="1"/>
    <col min="4876" max="4876" width="16.7109375" style="40" customWidth="1"/>
    <col min="4877" max="5120" width="9.140625" style="40"/>
    <col min="5121" max="5121" width="16.7109375" style="40" customWidth="1"/>
    <col min="5122" max="5131" width="8.7109375" style="40" customWidth="1"/>
    <col min="5132" max="5132" width="16.7109375" style="40" customWidth="1"/>
    <col min="5133" max="5376" width="9.140625" style="40"/>
    <col min="5377" max="5377" width="16.7109375" style="40" customWidth="1"/>
    <col min="5378" max="5387" width="8.7109375" style="40" customWidth="1"/>
    <col min="5388" max="5388" width="16.7109375" style="40" customWidth="1"/>
    <col min="5389" max="5632" width="9.140625" style="40"/>
    <col min="5633" max="5633" width="16.7109375" style="40" customWidth="1"/>
    <col min="5634" max="5643" width="8.7109375" style="40" customWidth="1"/>
    <col min="5644" max="5644" width="16.7109375" style="40" customWidth="1"/>
    <col min="5645" max="5888" width="9.140625" style="40"/>
    <col min="5889" max="5889" width="16.7109375" style="40" customWidth="1"/>
    <col min="5890" max="5899" width="8.7109375" style="40" customWidth="1"/>
    <col min="5900" max="5900" width="16.7109375" style="40" customWidth="1"/>
    <col min="5901" max="6144" width="9.140625" style="40"/>
    <col min="6145" max="6145" width="16.7109375" style="40" customWidth="1"/>
    <col min="6146" max="6155" width="8.7109375" style="40" customWidth="1"/>
    <col min="6156" max="6156" width="16.7109375" style="40" customWidth="1"/>
    <col min="6157" max="6400" width="9.140625" style="40"/>
    <col min="6401" max="6401" width="16.7109375" style="40" customWidth="1"/>
    <col min="6402" max="6411" width="8.7109375" style="40" customWidth="1"/>
    <col min="6412" max="6412" width="16.7109375" style="40" customWidth="1"/>
    <col min="6413" max="6656" width="9.140625" style="40"/>
    <col min="6657" max="6657" width="16.7109375" style="40" customWidth="1"/>
    <col min="6658" max="6667" width="8.7109375" style="40" customWidth="1"/>
    <col min="6668" max="6668" width="16.7109375" style="40" customWidth="1"/>
    <col min="6669" max="6912" width="9.140625" style="40"/>
    <col min="6913" max="6913" width="16.7109375" style="40" customWidth="1"/>
    <col min="6914" max="6923" width="8.7109375" style="40" customWidth="1"/>
    <col min="6924" max="6924" width="16.7109375" style="40" customWidth="1"/>
    <col min="6925" max="7168" width="9.140625" style="40"/>
    <col min="7169" max="7169" width="16.7109375" style="40" customWidth="1"/>
    <col min="7170" max="7179" width="8.7109375" style="40" customWidth="1"/>
    <col min="7180" max="7180" width="16.7109375" style="40" customWidth="1"/>
    <col min="7181" max="7424" width="9.140625" style="40"/>
    <col min="7425" max="7425" width="16.7109375" style="40" customWidth="1"/>
    <col min="7426" max="7435" width="8.7109375" style="40" customWidth="1"/>
    <col min="7436" max="7436" width="16.7109375" style="40" customWidth="1"/>
    <col min="7437" max="7680" width="9.140625" style="40"/>
    <col min="7681" max="7681" width="16.7109375" style="40" customWidth="1"/>
    <col min="7682" max="7691" width="8.7109375" style="40" customWidth="1"/>
    <col min="7692" max="7692" width="16.7109375" style="40" customWidth="1"/>
    <col min="7693" max="7936" width="9.140625" style="40"/>
    <col min="7937" max="7937" width="16.7109375" style="40" customWidth="1"/>
    <col min="7938" max="7947" width="8.7109375" style="40" customWidth="1"/>
    <col min="7948" max="7948" width="16.7109375" style="40" customWidth="1"/>
    <col min="7949" max="8192" width="9.140625" style="40"/>
    <col min="8193" max="8193" width="16.7109375" style="40" customWidth="1"/>
    <col min="8194" max="8203" width="8.7109375" style="40" customWidth="1"/>
    <col min="8204" max="8204" width="16.7109375" style="40" customWidth="1"/>
    <col min="8205" max="8448" width="9.140625" style="40"/>
    <col min="8449" max="8449" width="16.7109375" style="40" customWidth="1"/>
    <col min="8450" max="8459" width="8.7109375" style="40" customWidth="1"/>
    <col min="8460" max="8460" width="16.7109375" style="40" customWidth="1"/>
    <col min="8461" max="8704" width="9.140625" style="40"/>
    <col min="8705" max="8705" width="16.7109375" style="40" customWidth="1"/>
    <col min="8706" max="8715" width="8.7109375" style="40" customWidth="1"/>
    <col min="8716" max="8716" width="16.7109375" style="40" customWidth="1"/>
    <col min="8717" max="8960" width="9.140625" style="40"/>
    <col min="8961" max="8961" width="16.7109375" style="40" customWidth="1"/>
    <col min="8962" max="8971" width="8.7109375" style="40" customWidth="1"/>
    <col min="8972" max="8972" width="16.7109375" style="40" customWidth="1"/>
    <col min="8973" max="9216" width="9.140625" style="40"/>
    <col min="9217" max="9217" width="16.7109375" style="40" customWidth="1"/>
    <col min="9218" max="9227" width="8.7109375" style="40" customWidth="1"/>
    <col min="9228" max="9228" width="16.7109375" style="40" customWidth="1"/>
    <col min="9229" max="9472" width="9.140625" style="40"/>
    <col min="9473" max="9473" width="16.7109375" style="40" customWidth="1"/>
    <col min="9474" max="9483" width="8.7109375" style="40" customWidth="1"/>
    <col min="9484" max="9484" width="16.7109375" style="40" customWidth="1"/>
    <col min="9485" max="9728" width="9.140625" style="40"/>
    <col min="9729" max="9729" width="16.7109375" style="40" customWidth="1"/>
    <col min="9730" max="9739" width="8.7109375" style="40" customWidth="1"/>
    <col min="9740" max="9740" width="16.7109375" style="40" customWidth="1"/>
    <col min="9741" max="9984" width="9.140625" style="40"/>
    <col min="9985" max="9985" width="16.7109375" style="40" customWidth="1"/>
    <col min="9986" max="9995" width="8.7109375" style="40" customWidth="1"/>
    <col min="9996" max="9996" width="16.7109375" style="40" customWidth="1"/>
    <col min="9997" max="10240" width="9.140625" style="40"/>
    <col min="10241" max="10241" width="16.7109375" style="40" customWidth="1"/>
    <col min="10242" max="10251" width="8.7109375" style="40" customWidth="1"/>
    <col min="10252" max="10252" width="16.7109375" style="40" customWidth="1"/>
    <col min="10253" max="10496" width="9.140625" style="40"/>
    <col min="10497" max="10497" width="16.7109375" style="40" customWidth="1"/>
    <col min="10498" max="10507" width="8.7109375" style="40" customWidth="1"/>
    <col min="10508" max="10508" width="16.7109375" style="40" customWidth="1"/>
    <col min="10509" max="10752" width="9.140625" style="40"/>
    <col min="10753" max="10753" width="16.7109375" style="40" customWidth="1"/>
    <col min="10754" max="10763" width="8.7109375" style="40" customWidth="1"/>
    <col min="10764" max="10764" width="16.7109375" style="40" customWidth="1"/>
    <col min="10765" max="11008" width="9.140625" style="40"/>
    <col min="11009" max="11009" width="16.7109375" style="40" customWidth="1"/>
    <col min="11010" max="11019" width="8.7109375" style="40" customWidth="1"/>
    <col min="11020" max="11020" width="16.7109375" style="40" customWidth="1"/>
    <col min="11021" max="11264" width="9.140625" style="40"/>
    <col min="11265" max="11265" width="16.7109375" style="40" customWidth="1"/>
    <col min="11266" max="11275" width="8.7109375" style="40" customWidth="1"/>
    <col min="11276" max="11276" width="16.7109375" style="40" customWidth="1"/>
    <col min="11277" max="11520" width="9.140625" style="40"/>
    <col min="11521" max="11521" width="16.7109375" style="40" customWidth="1"/>
    <col min="11522" max="11531" width="8.7109375" style="40" customWidth="1"/>
    <col min="11532" max="11532" width="16.7109375" style="40" customWidth="1"/>
    <col min="11533" max="11776" width="9.140625" style="40"/>
    <col min="11777" max="11777" width="16.7109375" style="40" customWidth="1"/>
    <col min="11778" max="11787" width="8.7109375" style="40" customWidth="1"/>
    <col min="11788" max="11788" width="16.7109375" style="40" customWidth="1"/>
    <col min="11789" max="12032" width="9.140625" style="40"/>
    <col min="12033" max="12033" width="16.7109375" style="40" customWidth="1"/>
    <col min="12034" max="12043" width="8.7109375" style="40" customWidth="1"/>
    <col min="12044" max="12044" width="16.7109375" style="40" customWidth="1"/>
    <col min="12045" max="12288" width="9.140625" style="40"/>
    <col min="12289" max="12289" width="16.7109375" style="40" customWidth="1"/>
    <col min="12290" max="12299" width="8.7109375" style="40" customWidth="1"/>
    <col min="12300" max="12300" width="16.7109375" style="40" customWidth="1"/>
    <col min="12301" max="12544" width="9.140625" style="40"/>
    <col min="12545" max="12545" width="16.7109375" style="40" customWidth="1"/>
    <col min="12546" max="12555" width="8.7109375" style="40" customWidth="1"/>
    <col min="12556" max="12556" width="16.7109375" style="40" customWidth="1"/>
    <col min="12557" max="12800" width="9.140625" style="40"/>
    <col min="12801" max="12801" width="16.7109375" style="40" customWidth="1"/>
    <col min="12802" max="12811" width="8.7109375" style="40" customWidth="1"/>
    <col min="12812" max="12812" width="16.7109375" style="40" customWidth="1"/>
    <col min="12813" max="13056" width="9.140625" style="40"/>
    <col min="13057" max="13057" width="16.7109375" style="40" customWidth="1"/>
    <col min="13058" max="13067" width="8.7109375" style="40" customWidth="1"/>
    <col min="13068" max="13068" width="16.7109375" style="40" customWidth="1"/>
    <col min="13069" max="13312" width="9.140625" style="40"/>
    <col min="13313" max="13313" width="16.7109375" style="40" customWidth="1"/>
    <col min="13314" max="13323" width="8.7109375" style="40" customWidth="1"/>
    <col min="13324" max="13324" width="16.7109375" style="40" customWidth="1"/>
    <col min="13325" max="13568" width="9.140625" style="40"/>
    <col min="13569" max="13569" width="16.7109375" style="40" customWidth="1"/>
    <col min="13570" max="13579" width="8.7109375" style="40" customWidth="1"/>
    <col min="13580" max="13580" width="16.7109375" style="40" customWidth="1"/>
    <col min="13581" max="13824" width="9.140625" style="40"/>
    <col min="13825" max="13825" width="16.7109375" style="40" customWidth="1"/>
    <col min="13826" max="13835" width="8.7109375" style="40" customWidth="1"/>
    <col min="13836" max="13836" width="16.7109375" style="40" customWidth="1"/>
    <col min="13837" max="14080" width="9.140625" style="40"/>
    <col min="14081" max="14081" width="16.7109375" style="40" customWidth="1"/>
    <col min="14082" max="14091" width="8.7109375" style="40" customWidth="1"/>
    <col min="14092" max="14092" width="16.7109375" style="40" customWidth="1"/>
    <col min="14093" max="14336" width="9.140625" style="40"/>
    <col min="14337" max="14337" width="16.7109375" style="40" customWidth="1"/>
    <col min="14338" max="14347" width="8.7109375" style="40" customWidth="1"/>
    <col min="14348" max="14348" width="16.7109375" style="40" customWidth="1"/>
    <col min="14349" max="14592" width="9.140625" style="40"/>
    <col min="14593" max="14593" width="16.7109375" style="40" customWidth="1"/>
    <col min="14594" max="14603" width="8.7109375" style="40" customWidth="1"/>
    <col min="14604" max="14604" width="16.7109375" style="40" customWidth="1"/>
    <col min="14605" max="14848" width="9.140625" style="40"/>
    <col min="14849" max="14849" width="16.7109375" style="40" customWidth="1"/>
    <col min="14850" max="14859" width="8.7109375" style="40" customWidth="1"/>
    <col min="14860" max="14860" width="16.7109375" style="40" customWidth="1"/>
    <col min="14861" max="15104" width="9.140625" style="40"/>
    <col min="15105" max="15105" width="16.7109375" style="40" customWidth="1"/>
    <col min="15106" max="15115" width="8.7109375" style="40" customWidth="1"/>
    <col min="15116" max="15116" width="16.7109375" style="40" customWidth="1"/>
    <col min="15117" max="15360" width="9.140625" style="40"/>
    <col min="15361" max="15361" width="16.7109375" style="40" customWidth="1"/>
    <col min="15362" max="15371" width="8.7109375" style="40" customWidth="1"/>
    <col min="15372" max="15372" width="16.7109375" style="40" customWidth="1"/>
    <col min="15373" max="15616" width="9.140625" style="40"/>
    <col min="15617" max="15617" width="16.7109375" style="40" customWidth="1"/>
    <col min="15618" max="15627" width="8.7109375" style="40" customWidth="1"/>
    <col min="15628" max="15628" width="16.7109375" style="40" customWidth="1"/>
    <col min="15629" max="15872" width="9.140625" style="40"/>
    <col min="15873" max="15873" width="16.7109375" style="40" customWidth="1"/>
    <col min="15874" max="15883" width="8.7109375" style="40" customWidth="1"/>
    <col min="15884" max="15884" width="16.7109375" style="40" customWidth="1"/>
    <col min="15885" max="16128" width="9.140625" style="40"/>
    <col min="16129" max="16129" width="16.7109375" style="40" customWidth="1"/>
    <col min="16130" max="16139" width="8.7109375" style="40" customWidth="1"/>
    <col min="16140" max="16140" width="16.7109375" style="40" customWidth="1"/>
    <col min="16141" max="16384" width="9.140625" style="40"/>
  </cols>
  <sheetData>
    <row r="1" spans="1:12" ht="18" customHeight="1" x14ac:dyDescent="0.25">
      <c r="A1" s="1219" t="s">
        <v>1001</v>
      </c>
      <c r="B1" s="1219"/>
      <c r="C1" s="1219"/>
      <c r="D1" s="1219"/>
      <c r="E1" s="1219"/>
      <c r="F1" s="1219"/>
      <c r="G1" s="1219"/>
      <c r="H1" s="1219"/>
      <c r="I1" s="1219"/>
      <c r="J1" s="1219"/>
      <c r="K1" s="1219"/>
      <c r="L1" s="1219"/>
    </row>
    <row r="2" spans="1:12" ht="18" customHeight="1" x14ac:dyDescent="0.25">
      <c r="A2" s="1183" t="s">
        <v>1002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3"/>
    </row>
    <row r="3" spans="1:12" ht="18" customHeight="1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  <c r="K3" s="1179"/>
      <c r="L3" s="1179"/>
    </row>
    <row r="4" spans="1:12" ht="18" customHeight="1" x14ac:dyDescent="0.25">
      <c r="A4" s="1179" t="s">
        <v>569</v>
      </c>
      <c r="B4" s="1179"/>
      <c r="C4" s="1179"/>
      <c r="D4" s="1179"/>
      <c r="E4" s="1179"/>
      <c r="F4" s="1179"/>
      <c r="G4" s="1179"/>
      <c r="H4" s="1179"/>
      <c r="I4" s="1179"/>
      <c r="J4" s="1179"/>
      <c r="K4" s="1179"/>
      <c r="L4" s="1179"/>
    </row>
    <row r="5" spans="1:12" ht="18" customHeight="1" x14ac:dyDescent="0.3">
      <c r="A5" s="806" t="s">
        <v>307</v>
      </c>
      <c r="B5" s="825"/>
      <c r="C5" s="825"/>
      <c r="D5" s="825"/>
      <c r="E5" s="825"/>
      <c r="F5" s="825"/>
      <c r="G5" s="825"/>
      <c r="H5" s="825"/>
      <c r="I5" s="834"/>
      <c r="J5" s="825"/>
      <c r="K5" s="825"/>
      <c r="L5" s="830" t="s">
        <v>308</v>
      </c>
    </row>
    <row r="6" spans="1:12" ht="28.5" customHeight="1" thickBot="1" x14ac:dyDescent="0.25">
      <c r="A6" s="1205" t="s">
        <v>300</v>
      </c>
      <c r="B6" s="1242" t="s">
        <v>1388</v>
      </c>
      <c r="C6" s="1242"/>
      <c r="D6" s="1242"/>
      <c r="E6" s="1242"/>
      <c r="F6" s="1242"/>
      <c r="G6" s="1242"/>
      <c r="H6" s="1242"/>
      <c r="I6" s="1242"/>
      <c r="J6" s="1242"/>
      <c r="K6" s="1242"/>
      <c r="L6" s="1243" t="s">
        <v>134</v>
      </c>
    </row>
    <row r="7" spans="1:12" ht="42" customHeight="1" thickTop="1" x14ac:dyDescent="0.2">
      <c r="A7" s="1206"/>
      <c r="B7" s="255" t="s">
        <v>672</v>
      </c>
      <c r="C7" s="158" t="s">
        <v>546</v>
      </c>
      <c r="D7" s="364" t="s">
        <v>280</v>
      </c>
      <c r="E7" s="158" t="s">
        <v>224</v>
      </c>
      <c r="F7" s="158" t="s">
        <v>106</v>
      </c>
      <c r="G7" s="158" t="s">
        <v>104</v>
      </c>
      <c r="H7" s="158" t="s">
        <v>102</v>
      </c>
      <c r="I7" s="158" t="s">
        <v>100</v>
      </c>
      <c r="J7" s="158" t="s">
        <v>98</v>
      </c>
      <c r="K7" s="365" t="s">
        <v>798</v>
      </c>
      <c r="L7" s="1244"/>
    </row>
    <row r="8" spans="1:12" ht="24.95" customHeight="1" thickBot="1" x14ac:dyDescent="0.25">
      <c r="A8" s="432" t="s">
        <v>143</v>
      </c>
      <c r="B8" s="525">
        <f t="shared" ref="B8:B18" si="0">SUM(C8:K8)</f>
        <v>7293</v>
      </c>
      <c r="C8" s="526">
        <f>SUM('B13-1'!C8+'B13-2'!C8)</f>
        <v>0</v>
      </c>
      <c r="D8" s="526">
        <f>SUM('B13-1'!D8+'B13-2'!D8)</f>
        <v>2</v>
      </c>
      <c r="E8" s="526">
        <f>SUM('B13-1'!E8+'B13-2'!E8)</f>
        <v>12</v>
      </c>
      <c r="F8" s="526">
        <f>SUM('B13-1'!F8+'B13-2'!F8)</f>
        <v>77</v>
      </c>
      <c r="G8" s="526">
        <f>SUM('B13-1'!G8+'B13-2'!G8)</f>
        <v>503</v>
      </c>
      <c r="H8" s="526">
        <f>SUM('B13-1'!H8+'B13-2'!H8)</f>
        <v>1536</v>
      </c>
      <c r="I8" s="526">
        <f>SUM('B13-1'!I8+'B13-2'!I8)</f>
        <v>2793</v>
      </c>
      <c r="J8" s="526">
        <f>SUM('B13-1'!J8+'B13-2'!J8)</f>
        <v>2102</v>
      </c>
      <c r="K8" s="526">
        <f>SUM('B13-1'!K8+'B13-2'!K8)</f>
        <v>268</v>
      </c>
      <c r="L8" s="235" t="s">
        <v>1398</v>
      </c>
    </row>
    <row r="9" spans="1:12" ht="24.95" customHeight="1" thickTop="1" thickBot="1" x14ac:dyDescent="0.25">
      <c r="A9" s="433" t="s">
        <v>144</v>
      </c>
      <c r="B9" s="529">
        <f t="shared" si="0"/>
        <v>7014</v>
      </c>
      <c r="C9" s="530">
        <f>SUM('B13-1'!C9+'B13-2'!C9)</f>
        <v>0</v>
      </c>
      <c r="D9" s="530">
        <f>SUM('B13-1'!D9+'B13-2'!D9)</f>
        <v>5</v>
      </c>
      <c r="E9" s="530">
        <f>SUM('B13-1'!E9+'B13-2'!E9)</f>
        <v>11</v>
      </c>
      <c r="F9" s="530">
        <f>SUM('B13-1'!F9+'B13-2'!F9)</f>
        <v>126</v>
      </c>
      <c r="G9" s="530">
        <f>SUM('B13-1'!G9+'B13-2'!G9)</f>
        <v>773</v>
      </c>
      <c r="H9" s="530">
        <f>SUM('B13-1'!H9+'B13-2'!H9)</f>
        <v>2105</v>
      </c>
      <c r="I9" s="530">
        <f>SUM('B13-1'!I9+'B13-2'!I9)</f>
        <v>2706</v>
      </c>
      <c r="J9" s="530">
        <f>SUM('B13-1'!J9+'B13-2'!J9)</f>
        <v>1216</v>
      </c>
      <c r="K9" s="530">
        <f>SUM('B13-1'!K9+'B13-2'!K9)</f>
        <v>72</v>
      </c>
      <c r="L9" s="237" t="s">
        <v>145</v>
      </c>
    </row>
    <row r="10" spans="1:12" ht="24.95" customHeight="1" thickTop="1" thickBot="1" x14ac:dyDescent="0.25">
      <c r="A10" s="434" t="s">
        <v>146</v>
      </c>
      <c r="B10" s="527">
        <f t="shared" si="0"/>
        <v>4990</v>
      </c>
      <c r="C10" s="528">
        <f>SUM('B13-1'!C10+'B13-2'!C10)</f>
        <v>0</v>
      </c>
      <c r="D10" s="528">
        <f>SUM('B13-1'!D10+'B13-2'!D10)</f>
        <v>3</v>
      </c>
      <c r="E10" s="528">
        <f>SUM('B13-1'!E10+'B13-2'!E10)</f>
        <v>12</v>
      </c>
      <c r="F10" s="528">
        <f>SUM('B13-1'!F10+'B13-2'!F10)</f>
        <v>160</v>
      </c>
      <c r="G10" s="528">
        <f>SUM('B13-1'!G10+'B13-2'!G10)</f>
        <v>909</v>
      </c>
      <c r="H10" s="528">
        <f>SUM('B13-1'!H10+'B13-2'!H10)</f>
        <v>1871</v>
      </c>
      <c r="I10" s="528">
        <f>SUM('B13-1'!I10+'B13-2'!I10)</f>
        <v>1618</v>
      </c>
      <c r="J10" s="528">
        <f>SUM('B13-1'!J10+'B13-2'!J10)</f>
        <v>410</v>
      </c>
      <c r="K10" s="528">
        <f>SUM('B13-1'!K10+'B13-2'!K10)</f>
        <v>7</v>
      </c>
      <c r="L10" s="236" t="s">
        <v>147</v>
      </c>
    </row>
    <row r="11" spans="1:12" ht="24.95" customHeight="1" thickTop="1" thickBot="1" x14ac:dyDescent="0.25">
      <c r="A11" s="433" t="s">
        <v>148</v>
      </c>
      <c r="B11" s="529">
        <f t="shared" si="0"/>
        <v>2926</v>
      </c>
      <c r="C11" s="530">
        <f>SUM('B13-1'!C11+'B13-2'!C11)</f>
        <v>0</v>
      </c>
      <c r="D11" s="530">
        <f>SUM('B13-1'!D11+'B13-2'!D11)</f>
        <v>1</v>
      </c>
      <c r="E11" s="530">
        <f>SUM('B13-1'!E11+'B13-2'!E11)</f>
        <v>13</v>
      </c>
      <c r="F11" s="530">
        <f>SUM('B13-1'!F11+'B13-2'!F11)</f>
        <v>141</v>
      </c>
      <c r="G11" s="530">
        <f>SUM('B13-1'!G11+'B13-2'!G11)</f>
        <v>753</v>
      </c>
      <c r="H11" s="530">
        <f>SUM('B13-1'!H11+'B13-2'!H11)</f>
        <v>1232</v>
      </c>
      <c r="I11" s="530">
        <f>SUM('B13-1'!I11+'B13-2'!I11)</f>
        <v>688</v>
      </c>
      <c r="J11" s="530">
        <f>SUM('B13-1'!J11+'B13-2'!J11)</f>
        <v>98</v>
      </c>
      <c r="K11" s="530">
        <f>SUM('B13-1'!K11+'B13-2'!K11)</f>
        <v>0</v>
      </c>
      <c r="L11" s="237" t="s">
        <v>149</v>
      </c>
    </row>
    <row r="12" spans="1:12" ht="24.95" customHeight="1" thickTop="1" thickBot="1" x14ac:dyDescent="0.25">
      <c r="A12" s="434" t="s">
        <v>150</v>
      </c>
      <c r="B12" s="527">
        <f t="shared" si="0"/>
        <v>1622</v>
      </c>
      <c r="C12" s="528">
        <f>SUM('B13-1'!C12+'B13-2'!C12)</f>
        <v>0</v>
      </c>
      <c r="D12" s="528">
        <f>SUM('B13-1'!D12+'B13-2'!D12)</f>
        <v>2</v>
      </c>
      <c r="E12" s="528">
        <f>SUM('B13-1'!E12+'B13-2'!E12)</f>
        <v>6</v>
      </c>
      <c r="F12" s="528">
        <f>SUM('B13-1'!F12+'B13-2'!F12)</f>
        <v>172</v>
      </c>
      <c r="G12" s="528">
        <f>SUM('B13-1'!G12+'B13-2'!G12)</f>
        <v>560</v>
      </c>
      <c r="H12" s="528">
        <f>SUM('B13-1'!H12+'B13-2'!H12)</f>
        <v>625</v>
      </c>
      <c r="I12" s="528">
        <f>SUM('B13-1'!I12+'B13-2'!I12)</f>
        <v>233</v>
      </c>
      <c r="J12" s="528">
        <f>SUM('B13-1'!J12+'B13-2'!J12)</f>
        <v>24</v>
      </c>
      <c r="K12" s="528">
        <f>SUM('B13-1'!K12+'B13-2'!K12)</f>
        <v>0</v>
      </c>
      <c r="L12" s="236" t="s">
        <v>151</v>
      </c>
    </row>
    <row r="13" spans="1:12" ht="24.95" customHeight="1" thickTop="1" thickBot="1" x14ac:dyDescent="0.25">
      <c r="A13" s="433" t="s">
        <v>152</v>
      </c>
      <c r="B13" s="529">
        <f t="shared" si="0"/>
        <v>823</v>
      </c>
      <c r="C13" s="530">
        <f>SUM('B13-1'!C13+'B13-2'!C13)</f>
        <v>0</v>
      </c>
      <c r="D13" s="530">
        <f>SUM('B13-1'!D13+'B13-2'!D13)</f>
        <v>2</v>
      </c>
      <c r="E13" s="530">
        <f>SUM('B13-1'!E13+'B13-2'!E13)</f>
        <v>10</v>
      </c>
      <c r="F13" s="530">
        <f>SUM('B13-1'!F13+'B13-2'!F13)</f>
        <v>124</v>
      </c>
      <c r="G13" s="530">
        <f>SUM('B13-1'!G13+'B13-2'!G13)</f>
        <v>337</v>
      </c>
      <c r="H13" s="530">
        <f>SUM('B13-1'!H13+'B13-2'!H13)</f>
        <v>266</v>
      </c>
      <c r="I13" s="530">
        <f>SUM('B13-1'!I13+'B13-2'!I13)</f>
        <v>79</v>
      </c>
      <c r="J13" s="530">
        <f>SUM('B13-1'!J13+'B13-2'!J13)</f>
        <v>5</v>
      </c>
      <c r="K13" s="530">
        <f>SUM('B13-1'!K13+'B13-2'!K13)</f>
        <v>0</v>
      </c>
      <c r="L13" s="237" t="s">
        <v>153</v>
      </c>
    </row>
    <row r="14" spans="1:12" ht="24.95" customHeight="1" thickTop="1" thickBot="1" x14ac:dyDescent="0.25">
      <c r="A14" s="434" t="s">
        <v>154</v>
      </c>
      <c r="B14" s="527">
        <f t="shared" si="0"/>
        <v>382</v>
      </c>
      <c r="C14" s="528">
        <f>SUM('B13-1'!C14+'B13-2'!C14)</f>
        <v>0</v>
      </c>
      <c r="D14" s="528">
        <f>SUM('B13-1'!D14+'B13-2'!D14)</f>
        <v>0</v>
      </c>
      <c r="E14" s="528">
        <f>SUM('B13-1'!E14+'B13-2'!E14)</f>
        <v>5</v>
      </c>
      <c r="F14" s="528">
        <f>SUM('B13-1'!F14+'B13-2'!F14)</f>
        <v>86</v>
      </c>
      <c r="G14" s="528">
        <f>SUM('B13-1'!G14+'B13-2'!G14)</f>
        <v>160</v>
      </c>
      <c r="H14" s="528">
        <f>SUM('B13-1'!H14+'B13-2'!H14)</f>
        <v>108</v>
      </c>
      <c r="I14" s="528">
        <f>SUM('B13-1'!I14+'B13-2'!I14)</f>
        <v>23</v>
      </c>
      <c r="J14" s="528">
        <f>SUM('B13-1'!J14+'B13-2'!J14)</f>
        <v>0</v>
      </c>
      <c r="K14" s="528">
        <f>SUM('B13-1'!K14+'B13-2'!K14)</f>
        <v>0</v>
      </c>
      <c r="L14" s="236" t="s">
        <v>155</v>
      </c>
    </row>
    <row r="15" spans="1:12" ht="24.95" customHeight="1" thickTop="1" thickBot="1" x14ac:dyDescent="0.25">
      <c r="A15" s="433" t="s">
        <v>156</v>
      </c>
      <c r="B15" s="529">
        <f t="shared" si="0"/>
        <v>185</v>
      </c>
      <c r="C15" s="530">
        <f>SUM('B13-1'!C15+'B13-2'!C15)</f>
        <v>0</v>
      </c>
      <c r="D15" s="530">
        <f>SUM('B13-1'!D15+'B13-2'!D15)</f>
        <v>0</v>
      </c>
      <c r="E15" s="530">
        <f>SUM('B13-1'!E15+'B13-2'!E15)</f>
        <v>9</v>
      </c>
      <c r="F15" s="530">
        <f>SUM('B13-1'!F15+'B13-2'!F15)</f>
        <v>54</v>
      </c>
      <c r="G15" s="530">
        <f>SUM('B13-1'!G15+'B13-2'!G15)</f>
        <v>84</v>
      </c>
      <c r="H15" s="530">
        <f>SUM('B13-1'!H15+'B13-2'!H15)</f>
        <v>33</v>
      </c>
      <c r="I15" s="530">
        <f>SUM('B13-1'!I15+'B13-2'!I15)</f>
        <v>5</v>
      </c>
      <c r="J15" s="530">
        <f>SUM('B13-1'!J15+'B13-2'!J15)</f>
        <v>0</v>
      </c>
      <c r="K15" s="530">
        <f>SUM('B13-1'!K15+'B13-2'!K15)</f>
        <v>0</v>
      </c>
      <c r="L15" s="237" t="s">
        <v>157</v>
      </c>
    </row>
    <row r="16" spans="1:12" ht="24.95" customHeight="1" thickTop="1" thickBot="1" x14ac:dyDescent="0.25">
      <c r="A16" s="434" t="s">
        <v>158</v>
      </c>
      <c r="B16" s="527">
        <f t="shared" si="0"/>
        <v>97</v>
      </c>
      <c r="C16" s="528">
        <f>SUM('B13-1'!C16+'B13-2'!C16)</f>
        <v>0</v>
      </c>
      <c r="D16" s="528">
        <f>SUM('B13-1'!D16+'B13-2'!D16)</f>
        <v>2</v>
      </c>
      <c r="E16" s="528">
        <f>SUM('B13-1'!E16+'B13-2'!E16)</f>
        <v>6</v>
      </c>
      <c r="F16" s="528">
        <f>SUM('B13-1'!F16+'B13-2'!F16)</f>
        <v>33</v>
      </c>
      <c r="G16" s="528">
        <f>SUM('B13-1'!G16+'B13-2'!G16)</f>
        <v>39</v>
      </c>
      <c r="H16" s="528">
        <f>SUM('B13-1'!H16+'B13-2'!H16)</f>
        <v>17</v>
      </c>
      <c r="I16" s="528">
        <f>SUM('B13-1'!I16+'B13-2'!I16)</f>
        <v>0</v>
      </c>
      <c r="J16" s="528">
        <f>SUM('B13-1'!J16+'B13-2'!J16)</f>
        <v>0</v>
      </c>
      <c r="K16" s="528">
        <f>SUM('B13-1'!K16+'B13-2'!K16)</f>
        <v>0</v>
      </c>
      <c r="L16" s="236" t="s">
        <v>159</v>
      </c>
    </row>
    <row r="17" spans="1:242" ht="24.95" customHeight="1" thickTop="1" thickBot="1" x14ac:dyDescent="0.25">
      <c r="A17" s="433" t="s">
        <v>160</v>
      </c>
      <c r="B17" s="529">
        <f t="shared" si="0"/>
        <v>111</v>
      </c>
      <c r="C17" s="530">
        <f>SUM('B13-1'!C17+'B13-2'!C17)</f>
        <v>0</v>
      </c>
      <c r="D17" s="530">
        <f>SUM('B13-1'!D17+'B13-2'!D17)</f>
        <v>3</v>
      </c>
      <c r="E17" s="530">
        <f>SUM('B13-1'!E17+'B13-2'!E17)</f>
        <v>12</v>
      </c>
      <c r="F17" s="530">
        <f>SUM('B13-1'!F17+'B13-2'!F17)</f>
        <v>49</v>
      </c>
      <c r="G17" s="530">
        <f>SUM('B13-1'!G17+'B13-2'!G17)</f>
        <v>35</v>
      </c>
      <c r="H17" s="530">
        <f>SUM('B13-1'!H17+'B13-2'!H17)</f>
        <v>12</v>
      </c>
      <c r="I17" s="530">
        <f>SUM('B13-1'!I17+'B13-2'!I17)</f>
        <v>0</v>
      </c>
      <c r="J17" s="530">
        <f>SUM('B13-1'!J17+'B13-2'!J17)</f>
        <v>0</v>
      </c>
      <c r="K17" s="530">
        <f>SUM('B13-1'!K17+'B13-2'!K17)</f>
        <v>0</v>
      </c>
      <c r="L17" s="237" t="s">
        <v>161</v>
      </c>
    </row>
    <row r="18" spans="1:242" ht="24.95" customHeight="1" thickTop="1" x14ac:dyDescent="0.2">
      <c r="A18" s="435" t="s">
        <v>281</v>
      </c>
      <c r="B18" s="531">
        <f t="shared" si="0"/>
        <v>0</v>
      </c>
      <c r="C18" s="561">
        <f>SUM('B13-1'!C18+'B13-2'!C18)</f>
        <v>0</v>
      </c>
      <c r="D18" s="561">
        <f>SUM('B13-1'!D18+'B13-2'!D18)</f>
        <v>0</v>
      </c>
      <c r="E18" s="561">
        <f>SUM('B13-1'!E18+'B13-2'!E18)</f>
        <v>0</v>
      </c>
      <c r="F18" s="561">
        <f>SUM('B13-1'!F18+'B13-2'!F18)</f>
        <v>0</v>
      </c>
      <c r="G18" s="561">
        <f>SUM('B13-1'!G18+'B13-2'!G18)</f>
        <v>0</v>
      </c>
      <c r="H18" s="561">
        <f>SUM('B13-1'!H18+'B13-2'!H18)</f>
        <v>0</v>
      </c>
      <c r="I18" s="561">
        <f>SUM('B13-1'!I18+'B13-2'!I18)</f>
        <v>0</v>
      </c>
      <c r="J18" s="561">
        <f>SUM('B13-1'!J18+'B13-2'!J18)</f>
        <v>0</v>
      </c>
      <c r="K18" s="561">
        <f>SUM('B13-1'!K18+'B13-2'!K18)</f>
        <v>0</v>
      </c>
      <c r="L18" s="239" t="s">
        <v>109</v>
      </c>
    </row>
    <row r="19" spans="1:242" ht="30" customHeight="1" x14ac:dyDescent="0.2">
      <c r="A19" s="409" t="s">
        <v>66</v>
      </c>
      <c r="B19" s="562">
        <f t="shared" ref="B19:K19" si="1">SUM(B8:B18)</f>
        <v>25443</v>
      </c>
      <c r="C19" s="562">
        <f t="shared" si="1"/>
        <v>0</v>
      </c>
      <c r="D19" s="562">
        <f t="shared" si="1"/>
        <v>20</v>
      </c>
      <c r="E19" s="562">
        <f t="shared" si="1"/>
        <v>96</v>
      </c>
      <c r="F19" s="562">
        <f t="shared" si="1"/>
        <v>1022</v>
      </c>
      <c r="G19" s="562">
        <f t="shared" si="1"/>
        <v>4153</v>
      </c>
      <c r="H19" s="562">
        <f t="shared" si="1"/>
        <v>7805</v>
      </c>
      <c r="I19" s="562">
        <f t="shared" si="1"/>
        <v>8145</v>
      </c>
      <c r="J19" s="562">
        <f t="shared" si="1"/>
        <v>3855</v>
      </c>
      <c r="K19" s="562">
        <f t="shared" si="1"/>
        <v>347</v>
      </c>
      <c r="L19" s="147" t="s">
        <v>67</v>
      </c>
      <c r="M19" s="256"/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  <c r="EV19" s="256"/>
      <c r="EW19" s="256"/>
      <c r="EX19" s="256"/>
      <c r="EY19" s="256"/>
      <c r="EZ19" s="256"/>
      <c r="FA19" s="256"/>
      <c r="FB19" s="256"/>
      <c r="FC19" s="256"/>
      <c r="FD19" s="256"/>
      <c r="FE19" s="256"/>
      <c r="FF19" s="256"/>
      <c r="FG19" s="256"/>
      <c r="FH19" s="256"/>
      <c r="FI19" s="256"/>
      <c r="FJ19" s="256"/>
      <c r="FK19" s="256"/>
      <c r="FL19" s="256"/>
      <c r="FM19" s="256"/>
      <c r="FN19" s="256"/>
      <c r="FO19" s="256"/>
      <c r="FP19" s="256"/>
      <c r="FQ19" s="256"/>
      <c r="FR19" s="256"/>
      <c r="FS19" s="256"/>
      <c r="FT19" s="256"/>
      <c r="FU19" s="256"/>
      <c r="FV19" s="256"/>
      <c r="FW19" s="256"/>
      <c r="FX19" s="256"/>
      <c r="FY19" s="256"/>
      <c r="FZ19" s="256"/>
      <c r="GA19" s="256"/>
      <c r="GB19" s="256"/>
      <c r="GC19" s="256"/>
      <c r="GD19" s="256"/>
      <c r="GE19" s="256"/>
      <c r="GF19" s="256"/>
      <c r="GG19" s="256"/>
      <c r="GH19" s="256"/>
      <c r="GI19" s="256"/>
      <c r="GJ19" s="256"/>
      <c r="GK19" s="256"/>
      <c r="GL19" s="256"/>
      <c r="GM19" s="256"/>
      <c r="GN19" s="256"/>
      <c r="GO19" s="256"/>
      <c r="GP19" s="256"/>
      <c r="GQ19" s="256"/>
      <c r="GR19" s="256"/>
      <c r="GS19" s="256"/>
      <c r="GT19" s="256"/>
      <c r="GU19" s="256"/>
      <c r="GV19" s="256"/>
      <c r="GW19" s="256"/>
      <c r="GX19" s="256"/>
      <c r="GY19" s="256"/>
      <c r="GZ19" s="256"/>
      <c r="HA19" s="256"/>
      <c r="HB19" s="256"/>
      <c r="HC19" s="256"/>
      <c r="HD19" s="256"/>
      <c r="HE19" s="256"/>
      <c r="HF19" s="256"/>
      <c r="HG19" s="256"/>
      <c r="HH19" s="256"/>
      <c r="HI19" s="256"/>
      <c r="HJ19" s="256"/>
      <c r="HK19" s="256"/>
      <c r="HL19" s="256"/>
      <c r="HM19" s="256"/>
      <c r="HN19" s="256"/>
      <c r="HO19" s="256"/>
      <c r="HP19" s="256"/>
      <c r="HQ19" s="256"/>
      <c r="HR19" s="256"/>
      <c r="HS19" s="256"/>
      <c r="HT19" s="256"/>
      <c r="HU19" s="256"/>
      <c r="HV19" s="256"/>
      <c r="HW19" s="256"/>
      <c r="HX19" s="256"/>
      <c r="HY19" s="256"/>
      <c r="HZ19" s="256"/>
      <c r="IA19" s="256"/>
      <c r="IB19" s="256"/>
      <c r="IC19" s="256"/>
      <c r="ID19" s="256"/>
      <c r="IE19" s="256"/>
      <c r="IF19" s="256"/>
      <c r="IG19" s="256"/>
      <c r="IH19" s="256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19"/>
  <sheetViews>
    <sheetView view="pageBreakPreview" zoomScaleNormal="100" workbookViewId="0">
      <selection activeCell="M8" sqref="M8"/>
    </sheetView>
  </sheetViews>
  <sheetFormatPr defaultColWidth="9.140625" defaultRowHeight="15" x14ac:dyDescent="0.25"/>
  <cols>
    <col min="1" max="1" width="16.7109375" style="103" customWidth="1"/>
    <col min="2" max="12" width="8.7109375" style="103" customWidth="1"/>
    <col min="13" max="13" width="16.7109375" style="103" customWidth="1"/>
    <col min="14" max="256" width="9.140625" style="40"/>
    <col min="257" max="257" width="16.7109375" style="40" customWidth="1"/>
    <col min="258" max="268" width="8.7109375" style="40" customWidth="1"/>
    <col min="269" max="269" width="16.7109375" style="40" customWidth="1"/>
    <col min="270" max="512" width="9.140625" style="40"/>
    <col min="513" max="513" width="16.7109375" style="40" customWidth="1"/>
    <col min="514" max="524" width="8.7109375" style="40" customWidth="1"/>
    <col min="525" max="525" width="16.7109375" style="40" customWidth="1"/>
    <col min="526" max="768" width="9.140625" style="40"/>
    <col min="769" max="769" width="16.7109375" style="40" customWidth="1"/>
    <col min="770" max="780" width="8.7109375" style="40" customWidth="1"/>
    <col min="781" max="781" width="16.7109375" style="40" customWidth="1"/>
    <col min="782" max="1024" width="9.140625" style="40"/>
    <col min="1025" max="1025" width="16.7109375" style="40" customWidth="1"/>
    <col min="1026" max="1036" width="8.7109375" style="40" customWidth="1"/>
    <col min="1037" max="1037" width="16.7109375" style="40" customWidth="1"/>
    <col min="1038" max="1280" width="9.140625" style="40"/>
    <col min="1281" max="1281" width="16.7109375" style="40" customWidth="1"/>
    <col min="1282" max="1292" width="8.7109375" style="40" customWidth="1"/>
    <col min="1293" max="1293" width="16.7109375" style="40" customWidth="1"/>
    <col min="1294" max="1536" width="9.140625" style="40"/>
    <col min="1537" max="1537" width="16.7109375" style="40" customWidth="1"/>
    <col min="1538" max="1548" width="8.7109375" style="40" customWidth="1"/>
    <col min="1549" max="1549" width="16.7109375" style="40" customWidth="1"/>
    <col min="1550" max="1792" width="9.140625" style="40"/>
    <col min="1793" max="1793" width="16.7109375" style="40" customWidth="1"/>
    <col min="1794" max="1804" width="8.7109375" style="40" customWidth="1"/>
    <col min="1805" max="1805" width="16.7109375" style="40" customWidth="1"/>
    <col min="1806" max="2048" width="9.140625" style="40"/>
    <col min="2049" max="2049" width="16.7109375" style="40" customWidth="1"/>
    <col min="2050" max="2060" width="8.7109375" style="40" customWidth="1"/>
    <col min="2061" max="2061" width="16.7109375" style="40" customWidth="1"/>
    <col min="2062" max="2304" width="9.140625" style="40"/>
    <col min="2305" max="2305" width="16.7109375" style="40" customWidth="1"/>
    <col min="2306" max="2316" width="8.7109375" style="40" customWidth="1"/>
    <col min="2317" max="2317" width="16.7109375" style="40" customWidth="1"/>
    <col min="2318" max="2560" width="9.140625" style="40"/>
    <col min="2561" max="2561" width="16.7109375" style="40" customWidth="1"/>
    <col min="2562" max="2572" width="8.7109375" style="40" customWidth="1"/>
    <col min="2573" max="2573" width="16.7109375" style="40" customWidth="1"/>
    <col min="2574" max="2816" width="9.140625" style="40"/>
    <col min="2817" max="2817" width="16.7109375" style="40" customWidth="1"/>
    <col min="2818" max="2828" width="8.7109375" style="40" customWidth="1"/>
    <col min="2829" max="2829" width="16.7109375" style="40" customWidth="1"/>
    <col min="2830" max="3072" width="9.140625" style="40"/>
    <col min="3073" max="3073" width="16.7109375" style="40" customWidth="1"/>
    <col min="3074" max="3084" width="8.7109375" style="40" customWidth="1"/>
    <col min="3085" max="3085" width="16.7109375" style="40" customWidth="1"/>
    <col min="3086" max="3328" width="9.140625" style="40"/>
    <col min="3329" max="3329" width="16.7109375" style="40" customWidth="1"/>
    <col min="3330" max="3340" width="8.7109375" style="40" customWidth="1"/>
    <col min="3341" max="3341" width="16.7109375" style="40" customWidth="1"/>
    <col min="3342" max="3584" width="9.140625" style="40"/>
    <col min="3585" max="3585" width="16.7109375" style="40" customWidth="1"/>
    <col min="3586" max="3596" width="8.7109375" style="40" customWidth="1"/>
    <col min="3597" max="3597" width="16.7109375" style="40" customWidth="1"/>
    <col min="3598" max="3840" width="9.140625" style="40"/>
    <col min="3841" max="3841" width="16.7109375" style="40" customWidth="1"/>
    <col min="3842" max="3852" width="8.7109375" style="40" customWidth="1"/>
    <col min="3853" max="3853" width="16.7109375" style="40" customWidth="1"/>
    <col min="3854" max="4096" width="9.140625" style="40"/>
    <col min="4097" max="4097" width="16.7109375" style="40" customWidth="1"/>
    <col min="4098" max="4108" width="8.7109375" style="40" customWidth="1"/>
    <col min="4109" max="4109" width="16.7109375" style="40" customWidth="1"/>
    <col min="4110" max="4352" width="9.140625" style="40"/>
    <col min="4353" max="4353" width="16.7109375" style="40" customWidth="1"/>
    <col min="4354" max="4364" width="8.7109375" style="40" customWidth="1"/>
    <col min="4365" max="4365" width="16.7109375" style="40" customWidth="1"/>
    <col min="4366" max="4608" width="9.140625" style="40"/>
    <col min="4609" max="4609" width="16.7109375" style="40" customWidth="1"/>
    <col min="4610" max="4620" width="8.7109375" style="40" customWidth="1"/>
    <col min="4621" max="4621" width="16.7109375" style="40" customWidth="1"/>
    <col min="4622" max="4864" width="9.140625" style="40"/>
    <col min="4865" max="4865" width="16.7109375" style="40" customWidth="1"/>
    <col min="4866" max="4876" width="8.7109375" style="40" customWidth="1"/>
    <col min="4877" max="4877" width="16.7109375" style="40" customWidth="1"/>
    <col min="4878" max="5120" width="9.140625" style="40"/>
    <col min="5121" max="5121" width="16.7109375" style="40" customWidth="1"/>
    <col min="5122" max="5132" width="8.7109375" style="40" customWidth="1"/>
    <col min="5133" max="5133" width="16.7109375" style="40" customWidth="1"/>
    <col min="5134" max="5376" width="9.140625" style="40"/>
    <col min="5377" max="5377" width="16.7109375" style="40" customWidth="1"/>
    <col min="5378" max="5388" width="8.7109375" style="40" customWidth="1"/>
    <col min="5389" max="5389" width="16.7109375" style="40" customWidth="1"/>
    <col min="5390" max="5632" width="9.140625" style="40"/>
    <col min="5633" max="5633" width="16.7109375" style="40" customWidth="1"/>
    <col min="5634" max="5644" width="8.7109375" style="40" customWidth="1"/>
    <col min="5645" max="5645" width="16.7109375" style="40" customWidth="1"/>
    <col min="5646" max="5888" width="9.140625" style="40"/>
    <col min="5889" max="5889" width="16.7109375" style="40" customWidth="1"/>
    <col min="5890" max="5900" width="8.7109375" style="40" customWidth="1"/>
    <col min="5901" max="5901" width="16.7109375" style="40" customWidth="1"/>
    <col min="5902" max="6144" width="9.140625" style="40"/>
    <col min="6145" max="6145" width="16.7109375" style="40" customWidth="1"/>
    <col min="6146" max="6156" width="8.7109375" style="40" customWidth="1"/>
    <col min="6157" max="6157" width="16.7109375" style="40" customWidth="1"/>
    <col min="6158" max="6400" width="9.140625" style="40"/>
    <col min="6401" max="6401" width="16.7109375" style="40" customWidth="1"/>
    <col min="6402" max="6412" width="8.7109375" style="40" customWidth="1"/>
    <col min="6413" max="6413" width="16.7109375" style="40" customWidth="1"/>
    <col min="6414" max="6656" width="9.140625" style="40"/>
    <col min="6657" max="6657" width="16.7109375" style="40" customWidth="1"/>
    <col min="6658" max="6668" width="8.7109375" style="40" customWidth="1"/>
    <col min="6669" max="6669" width="16.7109375" style="40" customWidth="1"/>
    <col min="6670" max="6912" width="9.140625" style="40"/>
    <col min="6913" max="6913" width="16.7109375" style="40" customWidth="1"/>
    <col min="6914" max="6924" width="8.7109375" style="40" customWidth="1"/>
    <col min="6925" max="6925" width="16.7109375" style="40" customWidth="1"/>
    <col min="6926" max="7168" width="9.140625" style="40"/>
    <col min="7169" max="7169" width="16.7109375" style="40" customWidth="1"/>
    <col min="7170" max="7180" width="8.7109375" style="40" customWidth="1"/>
    <col min="7181" max="7181" width="16.7109375" style="40" customWidth="1"/>
    <col min="7182" max="7424" width="9.140625" style="40"/>
    <col min="7425" max="7425" width="16.7109375" style="40" customWidth="1"/>
    <col min="7426" max="7436" width="8.7109375" style="40" customWidth="1"/>
    <col min="7437" max="7437" width="16.7109375" style="40" customWidth="1"/>
    <col min="7438" max="7680" width="9.140625" style="40"/>
    <col min="7681" max="7681" width="16.7109375" style="40" customWidth="1"/>
    <col min="7682" max="7692" width="8.7109375" style="40" customWidth="1"/>
    <col min="7693" max="7693" width="16.7109375" style="40" customWidth="1"/>
    <col min="7694" max="7936" width="9.140625" style="40"/>
    <col min="7937" max="7937" width="16.7109375" style="40" customWidth="1"/>
    <col min="7938" max="7948" width="8.7109375" style="40" customWidth="1"/>
    <col min="7949" max="7949" width="16.7109375" style="40" customWidth="1"/>
    <col min="7950" max="8192" width="9.140625" style="40"/>
    <col min="8193" max="8193" width="16.7109375" style="40" customWidth="1"/>
    <col min="8194" max="8204" width="8.7109375" style="40" customWidth="1"/>
    <col min="8205" max="8205" width="16.7109375" style="40" customWidth="1"/>
    <col min="8206" max="8448" width="9.140625" style="40"/>
    <col min="8449" max="8449" width="16.7109375" style="40" customWidth="1"/>
    <col min="8450" max="8460" width="8.7109375" style="40" customWidth="1"/>
    <col min="8461" max="8461" width="16.7109375" style="40" customWidth="1"/>
    <col min="8462" max="8704" width="9.140625" style="40"/>
    <col min="8705" max="8705" width="16.7109375" style="40" customWidth="1"/>
    <col min="8706" max="8716" width="8.7109375" style="40" customWidth="1"/>
    <col min="8717" max="8717" width="16.7109375" style="40" customWidth="1"/>
    <col min="8718" max="8960" width="9.140625" style="40"/>
    <col min="8961" max="8961" width="16.7109375" style="40" customWidth="1"/>
    <col min="8962" max="8972" width="8.7109375" style="40" customWidth="1"/>
    <col min="8973" max="8973" width="16.7109375" style="40" customWidth="1"/>
    <col min="8974" max="9216" width="9.140625" style="40"/>
    <col min="9217" max="9217" width="16.7109375" style="40" customWidth="1"/>
    <col min="9218" max="9228" width="8.7109375" style="40" customWidth="1"/>
    <col min="9229" max="9229" width="16.7109375" style="40" customWidth="1"/>
    <col min="9230" max="9472" width="9.140625" style="40"/>
    <col min="9473" max="9473" width="16.7109375" style="40" customWidth="1"/>
    <col min="9474" max="9484" width="8.7109375" style="40" customWidth="1"/>
    <col min="9485" max="9485" width="16.7109375" style="40" customWidth="1"/>
    <col min="9486" max="9728" width="9.140625" style="40"/>
    <col min="9729" max="9729" width="16.7109375" style="40" customWidth="1"/>
    <col min="9730" max="9740" width="8.7109375" style="40" customWidth="1"/>
    <col min="9741" max="9741" width="16.7109375" style="40" customWidth="1"/>
    <col min="9742" max="9984" width="9.140625" style="40"/>
    <col min="9985" max="9985" width="16.7109375" style="40" customWidth="1"/>
    <col min="9986" max="9996" width="8.7109375" style="40" customWidth="1"/>
    <col min="9997" max="9997" width="16.7109375" style="40" customWidth="1"/>
    <col min="9998" max="10240" width="9.140625" style="40"/>
    <col min="10241" max="10241" width="16.7109375" style="40" customWidth="1"/>
    <col min="10242" max="10252" width="8.7109375" style="40" customWidth="1"/>
    <col min="10253" max="10253" width="16.7109375" style="40" customWidth="1"/>
    <col min="10254" max="10496" width="9.140625" style="40"/>
    <col min="10497" max="10497" width="16.7109375" style="40" customWidth="1"/>
    <col min="10498" max="10508" width="8.7109375" style="40" customWidth="1"/>
    <col min="10509" max="10509" width="16.7109375" style="40" customWidth="1"/>
    <col min="10510" max="10752" width="9.140625" style="40"/>
    <col min="10753" max="10753" width="16.7109375" style="40" customWidth="1"/>
    <col min="10754" max="10764" width="8.7109375" style="40" customWidth="1"/>
    <col min="10765" max="10765" width="16.7109375" style="40" customWidth="1"/>
    <col min="10766" max="11008" width="9.140625" style="40"/>
    <col min="11009" max="11009" width="16.7109375" style="40" customWidth="1"/>
    <col min="11010" max="11020" width="8.7109375" style="40" customWidth="1"/>
    <col min="11021" max="11021" width="16.7109375" style="40" customWidth="1"/>
    <col min="11022" max="11264" width="9.140625" style="40"/>
    <col min="11265" max="11265" width="16.7109375" style="40" customWidth="1"/>
    <col min="11266" max="11276" width="8.7109375" style="40" customWidth="1"/>
    <col min="11277" max="11277" width="16.7109375" style="40" customWidth="1"/>
    <col min="11278" max="11520" width="9.140625" style="40"/>
    <col min="11521" max="11521" width="16.7109375" style="40" customWidth="1"/>
    <col min="11522" max="11532" width="8.7109375" style="40" customWidth="1"/>
    <col min="11533" max="11533" width="16.7109375" style="40" customWidth="1"/>
    <col min="11534" max="11776" width="9.140625" style="40"/>
    <col min="11777" max="11777" width="16.7109375" style="40" customWidth="1"/>
    <col min="11778" max="11788" width="8.7109375" style="40" customWidth="1"/>
    <col min="11789" max="11789" width="16.7109375" style="40" customWidth="1"/>
    <col min="11790" max="12032" width="9.140625" style="40"/>
    <col min="12033" max="12033" width="16.7109375" style="40" customWidth="1"/>
    <col min="12034" max="12044" width="8.7109375" style="40" customWidth="1"/>
    <col min="12045" max="12045" width="16.7109375" style="40" customWidth="1"/>
    <col min="12046" max="12288" width="9.140625" style="40"/>
    <col min="12289" max="12289" width="16.7109375" style="40" customWidth="1"/>
    <col min="12290" max="12300" width="8.7109375" style="40" customWidth="1"/>
    <col min="12301" max="12301" width="16.7109375" style="40" customWidth="1"/>
    <col min="12302" max="12544" width="9.140625" style="40"/>
    <col min="12545" max="12545" width="16.7109375" style="40" customWidth="1"/>
    <col min="12546" max="12556" width="8.7109375" style="40" customWidth="1"/>
    <col min="12557" max="12557" width="16.7109375" style="40" customWidth="1"/>
    <col min="12558" max="12800" width="9.140625" style="40"/>
    <col min="12801" max="12801" width="16.7109375" style="40" customWidth="1"/>
    <col min="12802" max="12812" width="8.7109375" style="40" customWidth="1"/>
    <col min="12813" max="12813" width="16.7109375" style="40" customWidth="1"/>
    <col min="12814" max="13056" width="9.140625" style="40"/>
    <col min="13057" max="13057" width="16.7109375" style="40" customWidth="1"/>
    <col min="13058" max="13068" width="8.7109375" style="40" customWidth="1"/>
    <col min="13069" max="13069" width="16.7109375" style="40" customWidth="1"/>
    <col min="13070" max="13312" width="9.140625" style="40"/>
    <col min="13313" max="13313" width="16.7109375" style="40" customWidth="1"/>
    <col min="13314" max="13324" width="8.7109375" style="40" customWidth="1"/>
    <col min="13325" max="13325" width="16.7109375" style="40" customWidth="1"/>
    <col min="13326" max="13568" width="9.140625" style="40"/>
    <col min="13569" max="13569" width="16.7109375" style="40" customWidth="1"/>
    <col min="13570" max="13580" width="8.7109375" style="40" customWidth="1"/>
    <col min="13581" max="13581" width="16.7109375" style="40" customWidth="1"/>
    <col min="13582" max="13824" width="9.140625" style="40"/>
    <col min="13825" max="13825" width="16.7109375" style="40" customWidth="1"/>
    <col min="13826" max="13836" width="8.7109375" style="40" customWidth="1"/>
    <col min="13837" max="13837" width="16.7109375" style="40" customWidth="1"/>
    <col min="13838" max="14080" width="9.140625" style="40"/>
    <col min="14081" max="14081" width="16.7109375" style="40" customWidth="1"/>
    <col min="14082" max="14092" width="8.7109375" style="40" customWidth="1"/>
    <col min="14093" max="14093" width="16.7109375" style="40" customWidth="1"/>
    <col min="14094" max="14336" width="9.140625" style="40"/>
    <col min="14337" max="14337" width="16.7109375" style="40" customWidth="1"/>
    <col min="14338" max="14348" width="8.7109375" style="40" customWidth="1"/>
    <col min="14349" max="14349" width="16.7109375" style="40" customWidth="1"/>
    <col min="14350" max="14592" width="9.140625" style="40"/>
    <col min="14593" max="14593" width="16.7109375" style="40" customWidth="1"/>
    <col min="14594" max="14604" width="8.7109375" style="40" customWidth="1"/>
    <col min="14605" max="14605" width="16.7109375" style="40" customWidth="1"/>
    <col min="14606" max="14848" width="9.140625" style="40"/>
    <col min="14849" max="14849" width="16.7109375" style="40" customWidth="1"/>
    <col min="14850" max="14860" width="8.7109375" style="40" customWidth="1"/>
    <col min="14861" max="14861" width="16.7109375" style="40" customWidth="1"/>
    <col min="14862" max="15104" width="9.140625" style="40"/>
    <col min="15105" max="15105" width="16.7109375" style="40" customWidth="1"/>
    <col min="15106" max="15116" width="8.7109375" style="40" customWidth="1"/>
    <col min="15117" max="15117" width="16.7109375" style="40" customWidth="1"/>
    <col min="15118" max="15360" width="9.140625" style="40"/>
    <col min="15361" max="15361" width="16.7109375" style="40" customWidth="1"/>
    <col min="15362" max="15372" width="8.7109375" style="40" customWidth="1"/>
    <col min="15373" max="15373" width="16.7109375" style="40" customWidth="1"/>
    <col min="15374" max="15616" width="9.140625" style="40"/>
    <col min="15617" max="15617" width="16.7109375" style="40" customWidth="1"/>
    <col min="15618" max="15628" width="8.7109375" style="40" customWidth="1"/>
    <col min="15629" max="15629" width="16.7109375" style="40" customWidth="1"/>
    <col min="15630" max="15872" width="9.140625" style="40"/>
    <col min="15873" max="15873" width="16.7109375" style="40" customWidth="1"/>
    <col min="15874" max="15884" width="8.7109375" style="40" customWidth="1"/>
    <col min="15885" max="15885" width="16.7109375" style="40" customWidth="1"/>
    <col min="15886" max="16128" width="9.140625" style="40"/>
    <col min="16129" max="16129" width="16.7109375" style="40" customWidth="1"/>
    <col min="16130" max="16140" width="8.7109375" style="40" customWidth="1"/>
    <col min="16141" max="16141" width="16.7109375" style="40" customWidth="1"/>
    <col min="16142" max="16384" width="9.140625" style="40"/>
  </cols>
  <sheetData>
    <row r="1" spans="1:13" ht="18" customHeight="1" x14ac:dyDescent="0.3">
      <c r="A1" s="1182" t="s">
        <v>1003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  <c r="M1" s="1182"/>
    </row>
    <row r="2" spans="1:13" ht="16.5" customHeight="1" x14ac:dyDescent="0.25">
      <c r="A2" s="1183" t="s">
        <v>309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3"/>
      <c r="M2" s="1183"/>
    </row>
    <row r="3" spans="1:13" ht="15.75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  <c r="K3" s="1179"/>
      <c r="L3" s="1179"/>
      <c r="M3" s="1179"/>
    </row>
    <row r="4" spans="1:13" ht="15.75" x14ac:dyDescent="0.25">
      <c r="A4" s="1179" t="s">
        <v>547</v>
      </c>
      <c r="B4" s="1179"/>
      <c r="C4" s="1179"/>
      <c r="D4" s="1179"/>
      <c r="E4" s="1179"/>
      <c r="F4" s="1179"/>
      <c r="G4" s="1179"/>
      <c r="H4" s="1179"/>
      <c r="I4" s="1179"/>
      <c r="J4" s="1179"/>
      <c r="K4" s="1179"/>
      <c r="L4" s="1179"/>
      <c r="M4" s="1179"/>
    </row>
    <row r="5" spans="1:13" ht="24" customHeight="1" x14ac:dyDescent="0.3">
      <c r="A5" s="806" t="s">
        <v>310</v>
      </c>
      <c r="B5" s="825"/>
      <c r="C5" s="825"/>
      <c r="D5" s="825"/>
      <c r="E5" s="825"/>
      <c r="F5" s="825"/>
      <c r="G5" s="825"/>
      <c r="H5" s="834"/>
      <c r="I5" s="825"/>
      <c r="J5" s="825"/>
      <c r="K5" s="825"/>
      <c r="L5" s="825"/>
      <c r="M5" s="830" t="s">
        <v>311</v>
      </c>
    </row>
    <row r="6" spans="1:13" ht="28.5" customHeight="1" thickBot="1" x14ac:dyDescent="0.25">
      <c r="A6" s="1205" t="s">
        <v>300</v>
      </c>
      <c r="B6" s="1245" t="s">
        <v>762</v>
      </c>
      <c r="C6" s="1246"/>
      <c r="D6" s="1246"/>
      <c r="E6" s="1246"/>
      <c r="F6" s="1246"/>
      <c r="G6" s="1246"/>
      <c r="H6" s="1246"/>
      <c r="I6" s="1246"/>
      <c r="J6" s="1246"/>
      <c r="K6" s="1246"/>
      <c r="L6" s="1247"/>
      <c r="M6" s="1243" t="s">
        <v>134</v>
      </c>
    </row>
    <row r="7" spans="1:13" ht="30.75" customHeight="1" thickTop="1" x14ac:dyDescent="0.2">
      <c r="A7" s="1206"/>
      <c r="B7" s="255" t="s">
        <v>672</v>
      </c>
      <c r="C7" s="158" t="s">
        <v>546</v>
      </c>
      <c r="D7" s="668" t="s">
        <v>803</v>
      </c>
      <c r="E7" s="668" t="s">
        <v>99</v>
      </c>
      <c r="F7" s="668" t="s">
        <v>97</v>
      </c>
      <c r="G7" s="668" t="s">
        <v>802</v>
      </c>
      <c r="H7" s="668" t="s">
        <v>801</v>
      </c>
      <c r="I7" s="668">
        <v>4</v>
      </c>
      <c r="J7" s="668">
        <v>3</v>
      </c>
      <c r="K7" s="668">
        <v>2</v>
      </c>
      <c r="L7" s="668">
        <v>1</v>
      </c>
      <c r="M7" s="1244"/>
    </row>
    <row r="8" spans="1:13" ht="24.95" customHeight="1" thickBot="1" x14ac:dyDescent="0.25">
      <c r="A8" s="436" t="s">
        <v>143</v>
      </c>
      <c r="B8" s="525">
        <f>SUM(C8:L8)</f>
        <v>1904</v>
      </c>
      <c r="C8" s="526">
        <v>0</v>
      </c>
      <c r="D8" s="526">
        <v>0</v>
      </c>
      <c r="E8" s="526">
        <v>0</v>
      </c>
      <c r="F8" s="526">
        <v>1</v>
      </c>
      <c r="G8" s="526">
        <v>16</v>
      </c>
      <c r="H8" s="526">
        <v>104</v>
      </c>
      <c r="I8" s="526">
        <v>58</v>
      </c>
      <c r="J8" s="526">
        <v>129</v>
      </c>
      <c r="K8" s="526">
        <v>408</v>
      </c>
      <c r="L8" s="526">
        <v>1188</v>
      </c>
      <c r="M8" s="148" t="s">
        <v>1398</v>
      </c>
    </row>
    <row r="9" spans="1:13" ht="24.95" customHeight="1" thickTop="1" thickBot="1" x14ac:dyDescent="0.25">
      <c r="A9" s="413" t="s">
        <v>144</v>
      </c>
      <c r="B9" s="529">
        <f t="shared" ref="B9:B18" si="0">SUM(C9:L9)</f>
        <v>1721</v>
      </c>
      <c r="C9" s="530">
        <v>0</v>
      </c>
      <c r="D9" s="530">
        <v>1</v>
      </c>
      <c r="E9" s="530">
        <v>2</v>
      </c>
      <c r="F9" s="530">
        <v>6</v>
      </c>
      <c r="G9" s="530">
        <v>44</v>
      </c>
      <c r="H9" s="530">
        <v>467</v>
      </c>
      <c r="I9" s="530">
        <v>374</v>
      </c>
      <c r="J9" s="530">
        <v>497</v>
      </c>
      <c r="K9" s="530">
        <v>303</v>
      </c>
      <c r="L9" s="530">
        <v>27</v>
      </c>
      <c r="M9" s="123" t="s">
        <v>145</v>
      </c>
    </row>
    <row r="10" spans="1:13" ht="24.95" customHeight="1" thickTop="1" thickBot="1" x14ac:dyDescent="0.25">
      <c r="A10" s="412" t="s">
        <v>146</v>
      </c>
      <c r="B10" s="527">
        <f t="shared" si="0"/>
        <v>1425</v>
      </c>
      <c r="C10" s="528">
        <v>0</v>
      </c>
      <c r="D10" s="528">
        <v>0</v>
      </c>
      <c r="E10" s="528">
        <v>3</v>
      </c>
      <c r="F10" s="528">
        <v>22</v>
      </c>
      <c r="G10" s="528">
        <v>131</v>
      </c>
      <c r="H10" s="528">
        <v>982</v>
      </c>
      <c r="I10" s="528">
        <v>204</v>
      </c>
      <c r="J10" s="528">
        <v>72</v>
      </c>
      <c r="K10" s="528">
        <v>10</v>
      </c>
      <c r="L10" s="528">
        <v>1</v>
      </c>
      <c r="M10" s="149" t="s">
        <v>147</v>
      </c>
    </row>
    <row r="11" spans="1:13" ht="24.95" customHeight="1" thickTop="1" thickBot="1" x14ac:dyDescent="0.25">
      <c r="A11" s="413" t="s">
        <v>148</v>
      </c>
      <c r="B11" s="529">
        <f t="shared" si="0"/>
        <v>1179</v>
      </c>
      <c r="C11" s="530">
        <v>0</v>
      </c>
      <c r="D11" s="530">
        <v>1</v>
      </c>
      <c r="E11" s="530">
        <v>3</v>
      </c>
      <c r="F11" s="530">
        <v>48</v>
      </c>
      <c r="G11" s="530">
        <v>380</v>
      </c>
      <c r="H11" s="530">
        <v>708</v>
      </c>
      <c r="I11" s="530">
        <v>33</v>
      </c>
      <c r="J11" s="530">
        <v>6</v>
      </c>
      <c r="K11" s="530">
        <v>0</v>
      </c>
      <c r="L11" s="530">
        <v>0</v>
      </c>
      <c r="M11" s="123" t="s">
        <v>149</v>
      </c>
    </row>
    <row r="12" spans="1:13" ht="24.95" customHeight="1" thickTop="1" thickBot="1" x14ac:dyDescent="0.25">
      <c r="A12" s="412" t="s">
        <v>150</v>
      </c>
      <c r="B12" s="527">
        <f t="shared" si="0"/>
        <v>793</v>
      </c>
      <c r="C12" s="528">
        <v>0</v>
      </c>
      <c r="D12" s="528">
        <v>0</v>
      </c>
      <c r="E12" s="528">
        <v>20</v>
      </c>
      <c r="F12" s="528">
        <v>98</v>
      </c>
      <c r="G12" s="528">
        <v>440</v>
      </c>
      <c r="H12" s="528">
        <v>229</v>
      </c>
      <c r="I12" s="528">
        <v>4</v>
      </c>
      <c r="J12" s="528">
        <v>2</v>
      </c>
      <c r="K12" s="528">
        <v>0</v>
      </c>
      <c r="L12" s="528">
        <v>0</v>
      </c>
      <c r="M12" s="149" t="s">
        <v>151</v>
      </c>
    </row>
    <row r="13" spans="1:13" ht="24.95" customHeight="1" thickTop="1" thickBot="1" x14ac:dyDescent="0.25">
      <c r="A13" s="413" t="s">
        <v>152</v>
      </c>
      <c r="B13" s="529">
        <f t="shared" si="0"/>
        <v>480</v>
      </c>
      <c r="C13" s="530">
        <v>0</v>
      </c>
      <c r="D13" s="530">
        <v>2</v>
      </c>
      <c r="E13" s="530">
        <v>28</v>
      </c>
      <c r="F13" s="530">
        <v>124</v>
      </c>
      <c r="G13" s="530">
        <v>263</v>
      </c>
      <c r="H13" s="530">
        <v>62</v>
      </c>
      <c r="I13" s="530">
        <v>1</v>
      </c>
      <c r="J13" s="530">
        <v>0</v>
      </c>
      <c r="K13" s="530">
        <v>0</v>
      </c>
      <c r="L13" s="530">
        <v>0</v>
      </c>
      <c r="M13" s="123" t="s">
        <v>153</v>
      </c>
    </row>
    <row r="14" spans="1:13" ht="24.95" customHeight="1" thickTop="1" thickBot="1" x14ac:dyDescent="0.25">
      <c r="A14" s="412" t="s">
        <v>154</v>
      </c>
      <c r="B14" s="527">
        <f t="shared" si="0"/>
        <v>215</v>
      </c>
      <c r="C14" s="528">
        <v>0</v>
      </c>
      <c r="D14" s="528">
        <v>5</v>
      </c>
      <c r="E14" s="528">
        <v>34</v>
      </c>
      <c r="F14" s="528">
        <v>86</v>
      </c>
      <c r="G14" s="528">
        <v>85</v>
      </c>
      <c r="H14" s="528">
        <v>4</v>
      </c>
      <c r="I14" s="528">
        <v>0</v>
      </c>
      <c r="J14" s="528">
        <v>1</v>
      </c>
      <c r="K14" s="528">
        <v>0</v>
      </c>
      <c r="L14" s="528">
        <v>0</v>
      </c>
      <c r="M14" s="149" t="s">
        <v>155</v>
      </c>
    </row>
    <row r="15" spans="1:13" ht="24.95" customHeight="1" thickTop="1" thickBot="1" x14ac:dyDescent="0.25">
      <c r="A15" s="413" t="s">
        <v>156</v>
      </c>
      <c r="B15" s="529">
        <f t="shared" si="0"/>
        <v>112</v>
      </c>
      <c r="C15" s="530">
        <v>0</v>
      </c>
      <c r="D15" s="530">
        <v>8</v>
      </c>
      <c r="E15" s="530">
        <v>28</v>
      </c>
      <c r="F15" s="530">
        <v>46</v>
      </c>
      <c r="G15" s="530">
        <v>29</v>
      </c>
      <c r="H15" s="530">
        <v>1</v>
      </c>
      <c r="I15" s="530">
        <v>0</v>
      </c>
      <c r="J15" s="530">
        <v>0</v>
      </c>
      <c r="K15" s="530">
        <v>0</v>
      </c>
      <c r="L15" s="530">
        <v>0</v>
      </c>
      <c r="M15" s="123" t="s">
        <v>157</v>
      </c>
    </row>
    <row r="16" spans="1:13" ht="24.95" customHeight="1" thickTop="1" thickBot="1" x14ac:dyDescent="0.25">
      <c r="A16" s="412" t="s">
        <v>158</v>
      </c>
      <c r="B16" s="527">
        <f t="shared" si="0"/>
        <v>67</v>
      </c>
      <c r="C16" s="528">
        <v>0</v>
      </c>
      <c r="D16" s="528">
        <v>10</v>
      </c>
      <c r="E16" s="528">
        <v>27</v>
      </c>
      <c r="F16" s="528">
        <v>20</v>
      </c>
      <c r="G16" s="528">
        <v>10</v>
      </c>
      <c r="H16" s="528">
        <v>0</v>
      </c>
      <c r="I16" s="528">
        <v>0</v>
      </c>
      <c r="J16" s="528">
        <v>0</v>
      </c>
      <c r="K16" s="528">
        <v>0</v>
      </c>
      <c r="L16" s="528">
        <v>0</v>
      </c>
      <c r="M16" s="149" t="s">
        <v>159</v>
      </c>
    </row>
    <row r="17" spans="1:243" ht="24.95" customHeight="1" thickTop="1" thickBot="1" x14ac:dyDescent="0.25">
      <c r="A17" s="413" t="s">
        <v>160</v>
      </c>
      <c r="B17" s="529">
        <f t="shared" si="0"/>
        <v>58</v>
      </c>
      <c r="C17" s="530">
        <v>0</v>
      </c>
      <c r="D17" s="530">
        <v>7</v>
      </c>
      <c r="E17" s="530">
        <v>26</v>
      </c>
      <c r="F17" s="530">
        <v>16</v>
      </c>
      <c r="G17" s="530">
        <v>9</v>
      </c>
      <c r="H17" s="530">
        <v>0</v>
      </c>
      <c r="I17" s="530">
        <v>0</v>
      </c>
      <c r="J17" s="530">
        <v>0</v>
      </c>
      <c r="K17" s="530">
        <v>0</v>
      </c>
      <c r="L17" s="530">
        <v>0</v>
      </c>
      <c r="M17" s="123" t="s">
        <v>161</v>
      </c>
    </row>
    <row r="18" spans="1:243" ht="24.95" customHeight="1" thickTop="1" x14ac:dyDescent="0.2">
      <c r="A18" s="437" t="s">
        <v>281</v>
      </c>
      <c r="B18" s="531">
        <f t="shared" si="0"/>
        <v>0</v>
      </c>
      <c r="C18" s="561">
        <v>0</v>
      </c>
      <c r="D18" s="561">
        <v>0</v>
      </c>
      <c r="E18" s="561">
        <v>0</v>
      </c>
      <c r="F18" s="561">
        <v>0</v>
      </c>
      <c r="G18" s="561">
        <v>0</v>
      </c>
      <c r="H18" s="561">
        <v>0</v>
      </c>
      <c r="I18" s="561">
        <v>0</v>
      </c>
      <c r="J18" s="561">
        <v>0</v>
      </c>
      <c r="K18" s="561">
        <v>0</v>
      </c>
      <c r="L18" s="561">
        <v>0</v>
      </c>
      <c r="M18" s="150" t="s">
        <v>109</v>
      </c>
    </row>
    <row r="19" spans="1:243" ht="30" customHeight="1" x14ac:dyDescent="0.2">
      <c r="A19" s="438" t="s">
        <v>66</v>
      </c>
      <c r="B19" s="562">
        <f t="shared" ref="B19:L19" si="1">SUM(B8:B18)</f>
        <v>7954</v>
      </c>
      <c r="C19" s="562">
        <f t="shared" si="1"/>
        <v>0</v>
      </c>
      <c r="D19" s="562">
        <f t="shared" si="1"/>
        <v>34</v>
      </c>
      <c r="E19" s="562">
        <f t="shared" si="1"/>
        <v>171</v>
      </c>
      <c r="F19" s="562">
        <f t="shared" si="1"/>
        <v>467</v>
      </c>
      <c r="G19" s="562">
        <f t="shared" si="1"/>
        <v>1407</v>
      </c>
      <c r="H19" s="562">
        <f t="shared" si="1"/>
        <v>2557</v>
      </c>
      <c r="I19" s="562">
        <f t="shared" si="1"/>
        <v>674</v>
      </c>
      <c r="J19" s="562">
        <f t="shared" si="1"/>
        <v>707</v>
      </c>
      <c r="K19" s="562">
        <f t="shared" si="1"/>
        <v>721</v>
      </c>
      <c r="L19" s="562">
        <f t="shared" si="1"/>
        <v>1216</v>
      </c>
      <c r="M19" s="132" t="s">
        <v>67</v>
      </c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  <c r="EV19" s="256"/>
      <c r="EW19" s="256"/>
      <c r="EX19" s="256"/>
      <c r="EY19" s="256"/>
      <c r="EZ19" s="256"/>
      <c r="FA19" s="256"/>
      <c r="FB19" s="256"/>
      <c r="FC19" s="256"/>
      <c r="FD19" s="256"/>
      <c r="FE19" s="256"/>
      <c r="FF19" s="256"/>
      <c r="FG19" s="256"/>
      <c r="FH19" s="256"/>
      <c r="FI19" s="256"/>
      <c r="FJ19" s="256"/>
      <c r="FK19" s="256"/>
      <c r="FL19" s="256"/>
      <c r="FM19" s="256"/>
      <c r="FN19" s="256"/>
      <c r="FO19" s="256"/>
      <c r="FP19" s="256"/>
      <c r="FQ19" s="256"/>
      <c r="FR19" s="256"/>
      <c r="FS19" s="256"/>
      <c r="FT19" s="256"/>
      <c r="FU19" s="256"/>
      <c r="FV19" s="256"/>
      <c r="FW19" s="256"/>
      <c r="FX19" s="256"/>
      <c r="FY19" s="256"/>
      <c r="FZ19" s="256"/>
      <c r="GA19" s="256"/>
      <c r="GB19" s="256"/>
      <c r="GC19" s="256"/>
      <c r="GD19" s="256"/>
      <c r="GE19" s="256"/>
      <c r="GF19" s="256"/>
      <c r="GG19" s="256"/>
      <c r="GH19" s="256"/>
      <c r="GI19" s="256"/>
      <c r="GJ19" s="256"/>
      <c r="GK19" s="256"/>
      <c r="GL19" s="256"/>
      <c r="GM19" s="256"/>
      <c r="GN19" s="256"/>
      <c r="GO19" s="256"/>
      <c r="GP19" s="256"/>
      <c r="GQ19" s="256"/>
      <c r="GR19" s="256"/>
      <c r="GS19" s="256"/>
      <c r="GT19" s="256"/>
      <c r="GU19" s="256"/>
      <c r="GV19" s="256"/>
      <c r="GW19" s="256"/>
      <c r="GX19" s="256"/>
      <c r="GY19" s="256"/>
      <c r="GZ19" s="256"/>
      <c r="HA19" s="256"/>
      <c r="HB19" s="256"/>
      <c r="HC19" s="256"/>
      <c r="HD19" s="256"/>
      <c r="HE19" s="256"/>
      <c r="HF19" s="256"/>
      <c r="HG19" s="256"/>
      <c r="HH19" s="256"/>
      <c r="HI19" s="256"/>
      <c r="HJ19" s="256"/>
      <c r="HK19" s="256"/>
      <c r="HL19" s="256"/>
      <c r="HM19" s="256"/>
      <c r="HN19" s="256"/>
      <c r="HO19" s="256"/>
      <c r="HP19" s="256"/>
      <c r="HQ19" s="256"/>
      <c r="HR19" s="256"/>
      <c r="HS19" s="256"/>
      <c r="HT19" s="256"/>
      <c r="HU19" s="256"/>
      <c r="HV19" s="256"/>
      <c r="HW19" s="256"/>
      <c r="HX19" s="256"/>
      <c r="HY19" s="256"/>
      <c r="HZ19" s="256"/>
      <c r="IA19" s="256"/>
      <c r="IB19" s="256"/>
      <c r="IC19" s="256"/>
      <c r="ID19" s="256"/>
      <c r="IE19" s="256"/>
      <c r="IF19" s="256"/>
      <c r="IG19" s="256"/>
      <c r="IH19" s="256"/>
      <c r="II19" s="256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19"/>
  <sheetViews>
    <sheetView view="pageBreakPreview" zoomScaleNormal="100" workbookViewId="0">
      <selection activeCell="M8" sqref="M8"/>
    </sheetView>
  </sheetViews>
  <sheetFormatPr defaultColWidth="9.140625" defaultRowHeight="15" x14ac:dyDescent="0.25"/>
  <cols>
    <col min="1" max="1" width="16.7109375" style="103" customWidth="1"/>
    <col min="2" max="12" width="8.7109375" style="103" customWidth="1"/>
    <col min="13" max="13" width="16.7109375" style="103" customWidth="1"/>
    <col min="14" max="256" width="9.140625" style="40"/>
    <col min="257" max="257" width="16.7109375" style="40" customWidth="1"/>
    <col min="258" max="268" width="8.7109375" style="40" customWidth="1"/>
    <col min="269" max="269" width="16.7109375" style="40" customWidth="1"/>
    <col min="270" max="512" width="9.140625" style="40"/>
    <col min="513" max="513" width="16.7109375" style="40" customWidth="1"/>
    <col min="514" max="524" width="8.7109375" style="40" customWidth="1"/>
    <col min="525" max="525" width="16.7109375" style="40" customWidth="1"/>
    <col min="526" max="768" width="9.140625" style="40"/>
    <col min="769" max="769" width="16.7109375" style="40" customWidth="1"/>
    <col min="770" max="780" width="8.7109375" style="40" customWidth="1"/>
    <col min="781" max="781" width="16.7109375" style="40" customWidth="1"/>
    <col min="782" max="1024" width="9.140625" style="40"/>
    <col min="1025" max="1025" width="16.7109375" style="40" customWidth="1"/>
    <col min="1026" max="1036" width="8.7109375" style="40" customWidth="1"/>
    <col min="1037" max="1037" width="16.7109375" style="40" customWidth="1"/>
    <col min="1038" max="1280" width="9.140625" style="40"/>
    <col min="1281" max="1281" width="16.7109375" style="40" customWidth="1"/>
    <col min="1282" max="1292" width="8.7109375" style="40" customWidth="1"/>
    <col min="1293" max="1293" width="16.7109375" style="40" customWidth="1"/>
    <col min="1294" max="1536" width="9.140625" style="40"/>
    <col min="1537" max="1537" width="16.7109375" style="40" customWidth="1"/>
    <col min="1538" max="1548" width="8.7109375" style="40" customWidth="1"/>
    <col min="1549" max="1549" width="16.7109375" style="40" customWidth="1"/>
    <col min="1550" max="1792" width="9.140625" style="40"/>
    <col min="1793" max="1793" width="16.7109375" style="40" customWidth="1"/>
    <col min="1794" max="1804" width="8.7109375" style="40" customWidth="1"/>
    <col min="1805" max="1805" width="16.7109375" style="40" customWidth="1"/>
    <col min="1806" max="2048" width="9.140625" style="40"/>
    <col min="2049" max="2049" width="16.7109375" style="40" customWidth="1"/>
    <col min="2050" max="2060" width="8.7109375" style="40" customWidth="1"/>
    <col min="2061" max="2061" width="16.7109375" style="40" customWidth="1"/>
    <col min="2062" max="2304" width="9.140625" style="40"/>
    <col min="2305" max="2305" width="16.7109375" style="40" customWidth="1"/>
    <col min="2306" max="2316" width="8.7109375" style="40" customWidth="1"/>
    <col min="2317" max="2317" width="16.7109375" style="40" customWidth="1"/>
    <col min="2318" max="2560" width="9.140625" style="40"/>
    <col min="2561" max="2561" width="16.7109375" style="40" customWidth="1"/>
    <col min="2562" max="2572" width="8.7109375" style="40" customWidth="1"/>
    <col min="2573" max="2573" width="16.7109375" style="40" customWidth="1"/>
    <col min="2574" max="2816" width="9.140625" style="40"/>
    <col min="2817" max="2817" width="16.7109375" style="40" customWidth="1"/>
    <col min="2818" max="2828" width="8.7109375" style="40" customWidth="1"/>
    <col min="2829" max="2829" width="16.7109375" style="40" customWidth="1"/>
    <col min="2830" max="3072" width="9.140625" style="40"/>
    <col min="3073" max="3073" width="16.7109375" style="40" customWidth="1"/>
    <col min="3074" max="3084" width="8.7109375" style="40" customWidth="1"/>
    <col min="3085" max="3085" width="16.7109375" style="40" customWidth="1"/>
    <col min="3086" max="3328" width="9.140625" style="40"/>
    <col min="3329" max="3329" width="16.7109375" style="40" customWidth="1"/>
    <col min="3330" max="3340" width="8.7109375" style="40" customWidth="1"/>
    <col min="3341" max="3341" width="16.7109375" style="40" customWidth="1"/>
    <col min="3342" max="3584" width="9.140625" style="40"/>
    <col min="3585" max="3585" width="16.7109375" style="40" customWidth="1"/>
    <col min="3586" max="3596" width="8.7109375" style="40" customWidth="1"/>
    <col min="3597" max="3597" width="16.7109375" style="40" customWidth="1"/>
    <col min="3598" max="3840" width="9.140625" style="40"/>
    <col min="3841" max="3841" width="16.7109375" style="40" customWidth="1"/>
    <col min="3842" max="3852" width="8.7109375" style="40" customWidth="1"/>
    <col min="3853" max="3853" width="16.7109375" style="40" customWidth="1"/>
    <col min="3854" max="4096" width="9.140625" style="40"/>
    <col min="4097" max="4097" width="16.7109375" style="40" customWidth="1"/>
    <col min="4098" max="4108" width="8.7109375" style="40" customWidth="1"/>
    <col min="4109" max="4109" width="16.7109375" style="40" customWidth="1"/>
    <col min="4110" max="4352" width="9.140625" style="40"/>
    <col min="4353" max="4353" width="16.7109375" style="40" customWidth="1"/>
    <col min="4354" max="4364" width="8.7109375" style="40" customWidth="1"/>
    <col min="4365" max="4365" width="16.7109375" style="40" customWidth="1"/>
    <col min="4366" max="4608" width="9.140625" style="40"/>
    <col min="4609" max="4609" width="16.7109375" style="40" customWidth="1"/>
    <col min="4610" max="4620" width="8.7109375" style="40" customWidth="1"/>
    <col min="4621" max="4621" width="16.7109375" style="40" customWidth="1"/>
    <col min="4622" max="4864" width="9.140625" style="40"/>
    <col min="4865" max="4865" width="16.7109375" style="40" customWidth="1"/>
    <col min="4866" max="4876" width="8.7109375" style="40" customWidth="1"/>
    <col min="4877" max="4877" width="16.7109375" style="40" customWidth="1"/>
    <col min="4878" max="5120" width="9.140625" style="40"/>
    <col min="5121" max="5121" width="16.7109375" style="40" customWidth="1"/>
    <col min="5122" max="5132" width="8.7109375" style="40" customWidth="1"/>
    <col min="5133" max="5133" width="16.7109375" style="40" customWidth="1"/>
    <col min="5134" max="5376" width="9.140625" style="40"/>
    <col min="5377" max="5377" width="16.7109375" style="40" customWidth="1"/>
    <col min="5378" max="5388" width="8.7109375" style="40" customWidth="1"/>
    <col min="5389" max="5389" width="16.7109375" style="40" customWidth="1"/>
    <col min="5390" max="5632" width="9.140625" style="40"/>
    <col min="5633" max="5633" width="16.7109375" style="40" customWidth="1"/>
    <col min="5634" max="5644" width="8.7109375" style="40" customWidth="1"/>
    <col min="5645" max="5645" width="16.7109375" style="40" customWidth="1"/>
    <col min="5646" max="5888" width="9.140625" style="40"/>
    <col min="5889" max="5889" width="16.7109375" style="40" customWidth="1"/>
    <col min="5890" max="5900" width="8.7109375" style="40" customWidth="1"/>
    <col min="5901" max="5901" width="16.7109375" style="40" customWidth="1"/>
    <col min="5902" max="6144" width="9.140625" style="40"/>
    <col min="6145" max="6145" width="16.7109375" style="40" customWidth="1"/>
    <col min="6146" max="6156" width="8.7109375" style="40" customWidth="1"/>
    <col min="6157" max="6157" width="16.7109375" style="40" customWidth="1"/>
    <col min="6158" max="6400" width="9.140625" style="40"/>
    <col min="6401" max="6401" width="16.7109375" style="40" customWidth="1"/>
    <col min="6402" max="6412" width="8.7109375" style="40" customWidth="1"/>
    <col min="6413" max="6413" width="16.7109375" style="40" customWidth="1"/>
    <col min="6414" max="6656" width="9.140625" style="40"/>
    <col min="6657" max="6657" width="16.7109375" style="40" customWidth="1"/>
    <col min="6658" max="6668" width="8.7109375" style="40" customWidth="1"/>
    <col min="6669" max="6669" width="16.7109375" style="40" customWidth="1"/>
    <col min="6670" max="6912" width="9.140625" style="40"/>
    <col min="6913" max="6913" width="16.7109375" style="40" customWidth="1"/>
    <col min="6914" max="6924" width="8.7109375" style="40" customWidth="1"/>
    <col min="6925" max="6925" width="16.7109375" style="40" customWidth="1"/>
    <col min="6926" max="7168" width="9.140625" style="40"/>
    <col min="7169" max="7169" width="16.7109375" style="40" customWidth="1"/>
    <col min="7170" max="7180" width="8.7109375" style="40" customWidth="1"/>
    <col min="7181" max="7181" width="16.7109375" style="40" customWidth="1"/>
    <col min="7182" max="7424" width="9.140625" style="40"/>
    <col min="7425" max="7425" width="16.7109375" style="40" customWidth="1"/>
    <col min="7426" max="7436" width="8.7109375" style="40" customWidth="1"/>
    <col min="7437" max="7437" width="16.7109375" style="40" customWidth="1"/>
    <col min="7438" max="7680" width="9.140625" style="40"/>
    <col min="7681" max="7681" width="16.7109375" style="40" customWidth="1"/>
    <col min="7682" max="7692" width="8.7109375" style="40" customWidth="1"/>
    <col min="7693" max="7693" width="16.7109375" style="40" customWidth="1"/>
    <col min="7694" max="7936" width="9.140625" style="40"/>
    <col min="7937" max="7937" width="16.7109375" style="40" customWidth="1"/>
    <col min="7938" max="7948" width="8.7109375" style="40" customWidth="1"/>
    <col min="7949" max="7949" width="16.7109375" style="40" customWidth="1"/>
    <col min="7950" max="8192" width="9.140625" style="40"/>
    <col min="8193" max="8193" width="16.7109375" style="40" customWidth="1"/>
    <col min="8194" max="8204" width="8.7109375" style="40" customWidth="1"/>
    <col min="8205" max="8205" width="16.7109375" style="40" customWidth="1"/>
    <col min="8206" max="8448" width="9.140625" style="40"/>
    <col min="8449" max="8449" width="16.7109375" style="40" customWidth="1"/>
    <col min="8450" max="8460" width="8.7109375" style="40" customWidth="1"/>
    <col min="8461" max="8461" width="16.7109375" style="40" customWidth="1"/>
    <col min="8462" max="8704" width="9.140625" style="40"/>
    <col min="8705" max="8705" width="16.7109375" style="40" customWidth="1"/>
    <col min="8706" max="8716" width="8.7109375" style="40" customWidth="1"/>
    <col min="8717" max="8717" width="16.7109375" style="40" customWidth="1"/>
    <col min="8718" max="8960" width="9.140625" style="40"/>
    <col min="8961" max="8961" width="16.7109375" style="40" customWidth="1"/>
    <col min="8962" max="8972" width="8.7109375" style="40" customWidth="1"/>
    <col min="8973" max="8973" width="16.7109375" style="40" customWidth="1"/>
    <col min="8974" max="9216" width="9.140625" style="40"/>
    <col min="9217" max="9217" width="16.7109375" style="40" customWidth="1"/>
    <col min="9218" max="9228" width="8.7109375" style="40" customWidth="1"/>
    <col min="9229" max="9229" width="16.7109375" style="40" customWidth="1"/>
    <col min="9230" max="9472" width="9.140625" style="40"/>
    <col min="9473" max="9473" width="16.7109375" style="40" customWidth="1"/>
    <col min="9474" max="9484" width="8.7109375" style="40" customWidth="1"/>
    <col min="9485" max="9485" width="16.7109375" style="40" customWidth="1"/>
    <col min="9486" max="9728" width="9.140625" style="40"/>
    <col min="9729" max="9729" width="16.7109375" style="40" customWidth="1"/>
    <col min="9730" max="9740" width="8.7109375" style="40" customWidth="1"/>
    <col min="9741" max="9741" width="16.7109375" style="40" customWidth="1"/>
    <col min="9742" max="9984" width="9.140625" style="40"/>
    <col min="9985" max="9985" width="16.7109375" style="40" customWidth="1"/>
    <col min="9986" max="9996" width="8.7109375" style="40" customWidth="1"/>
    <col min="9997" max="9997" width="16.7109375" style="40" customWidth="1"/>
    <col min="9998" max="10240" width="9.140625" style="40"/>
    <col min="10241" max="10241" width="16.7109375" style="40" customWidth="1"/>
    <col min="10242" max="10252" width="8.7109375" style="40" customWidth="1"/>
    <col min="10253" max="10253" width="16.7109375" style="40" customWidth="1"/>
    <col min="10254" max="10496" width="9.140625" style="40"/>
    <col min="10497" max="10497" width="16.7109375" style="40" customWidth="1"/>
    <col min="10498" max="10508" width="8.7109375" style="40" customWidth="1"/>
    <col min="10509" max="10509" width="16.7109375" style="40" customWidth="1"/>
    <col min="10510" max="10752" width="9.140625" style="40"/>
    <col min="10753" max="10753" width="16.7109375" style="40" customWidth="1"/>
    <col min="10754" max="10764" width="8.7109375" style="40" customWidth="1"/>
    <col min="10765" max="10765" width="16.7109375" style="40" customWidth="1"/>
    <col min="10766" max="11008" width="9.140625" style="40"/>
    <col min="11009" max="11009" width="16.7109375" style="40" customWidth="1"/>
    <col min="11010" max="11020" width="8.7109375" style="40" customWidth="1"/>
    <col min="11021" max="11021" width="16.7109375" style="40" customWidth="1"/>
    <col min="11022" max="11264" width="9.140625" style="40"/>
    <col min="11265" max="11265" width="16.7109375" style="40" customWidth="1"/>
    <col min="11266" max="11276" width="8.7109375" style="40" customWidth="1"/>
    <col min="11277" max="11277" width="16.7109375" style="40" customWidth="1"/>
    <col min="11278" max="11520" width="9.140625" style="40"/>
    <col min="11521" max="11521" width="16.7109375" style="40" customWidth="1"/>
    <col min="11522" max="11532" width="8.7109375" style="40" customWidth="1"/>
    <col min="11533" max="11533" width="16.7109375" style="40" customWidth="1"/>
    <col min="11534" max="11776" width="9.140625" style="40"/>
    <col min="11777" max="11777" width="16.7109375" style="40" customWidth="1"/>
    <col min="11778" max="11788" width="8.7109375" style="40" customWidth="1"/>
    <col min="11789" max="11789" width="16.7109375" style="40" customWidth="1"/>
    <col min="11790" max="12032" width="9.140625" style="40"/>
    <col min="12033" max="12033" width="16.7109375" style="40" customWidth="1"/>
    <col min="12034" max="12044" width="8.7109375" style="40" customWidth="1"/>
    <col min="12045" max="12045" width="16.7109375" style="40" customWidth="1"/>
    <col min="12046" max="12288" width="9.140625" style="40"/>
    <col min="12289" max="12289" width="16.7109375" style="40" customWidth="1"/>
    <col min="12290" max="12300" width="8.7109375" style="40" customWidth="1"/>
    <col min="12301" max="12301" width="16.7109375" style="40" customWidth="1"/>
    <col min="12302" max="12544" width="9.140625" style="40"/>
    <col min="12545" max="12545" width="16.7109375" style="40" customWidth="1"/>
    <col min="12546" max="12556" width="8.7109375" style="40" customWidth="1"/>
    <col min="12557" max="12557" width="16.7109375" style="40" customWidth="1"/>
    <col min="12558" max="12800" width="9.140625" style="40"/>
    <col min="12801" max="12801" width="16.7109375" style="40" customWidth="1"/>
    <col min="12802" max="12812" width="8.7109375" style="40" customWidth="1"/>
    <col min="12813" max="12813" width="16.7109375" style="40" customWidth="1"/>
    <col min="12814" max="13056" width="9.140625" style="40"/>
    <col min="13057" max="13057" width="16.7109375" style="40" customWidth="1"/>
    <col min="13058" max="13068" width="8.7109375" style="40" customWidth="1"/>
    <col min="13069" max="13069" width="16.7109375" style="40" customWidth="1"/>
    <col min="13070" max="13312" width="9.140625" style="40"/>
    <col min="13313" max="13313" width="16.7109375" style="40" customWidth="1"/>
    <col min="13314" max="13324" width="8.7109375" style="40" customWidth="1"/>
    <col min="13325" max="13325" width="16.7109375" style="40" customWidth="1"/>
    <col min="13326" max="13568" width="9.140625" style="40"/>
    <col min="13569" max="13569" width="16.7109375" style="40" customWidth="1"/>
    <col min="13570" max="13580" width="8.7109375" style="40" customWidth="1"/>
    <col min="13581" max="13581" width="16.7109375" style="40" customWidth="1"/>
    <col min="13582" max="13824" width="9.140625" style="40"/>
    <col min="13825" max="13825" width="16.7109375" style="40" customWidth="1"/>
    <col min="13826" max="13836" width="8.7109375" style="40" customWidth="1"/>
    <col min="13837" max="13837" width="16.7109375" style="40" customWidth="1"/>
    <col min="13838" max="14080" width="9.140625" style="40"/>
    <col min="14081" max="14081" width="16.7109375" style="40" customWidth="1"/>
    <col min="14082" max="14092" width="8.7109375" style="40" customWidth="1"/>
    <col min="14093" max="14093" width="16.7109375" style="40" customWidth="1"/>
    <col min="14094" max="14336" width="9.140625" style="40"/>
    <col min="14337" max="14337" width="16.7109375" style="40" customWidth="1"/>
    <col min="14338" max="14348" width="8.7109375" style="40" customWidth="1"/>
    <col min="14349" max="14349" width="16.7109375" style="40" customWidth="1"/>
    <col min="14350" max="14592" width="9.140625" style="40"/>
    <col min="14593" max="14593" width="16.7109375" style="40" customWidth="1"/>
    <col min="14594" max="14604" width="8.7109375" style="40" customWidth="1"/>
    <col min="14605" max="14605" width="16.7109375" style="40" customWidth="1"/>
    <col min="14606" max="14848" width="9.140625" style="40"/>
    <col min="14849" max="14849" width="16.7109375" style="40" customWidth="1"/>
    <col min="14850" max="14860" width="8.7109375" style="40" customWidth="1"/>
    <col min="14861" max="14861" width="16.7109375" style="40" customWidth="1"/>
    <col min="14862" max="15104" width="9.140625" style="40"/>
    <col min="15105" max="15105" width="16.7109375" style="40" customWidth="1"/>
    <col min="15106" max="15116" width="8.7109375" style="40" customWidth="1"/>
    <col min="15117" max="15117" width="16.7109375" style="40" customWidth="1"/>
    <col min="15118" max="15360" width="9.140625" style="40"/>
    <col min="15361" max="15361" width="16.7109375" style="40" customWidth="1"/>
    <col min="15362" max="15372" width="8.7109375" style="40" customWidth="1"/>
    <col min="15373" max="15373" width="16.7109375" style="40" customWidth="1"/>
    <col min="15374" max="15616" width="9.140625" style="40"/>
    <col min="15617" max="15617" width="16.7109375" style="40" customWidth="1"/>
    <col min="15618" max="15628" width="8.7109375" style="40" customWidth="1"/>
    <col min="15629" max="15629" width="16.7109375" style="40" customWidth="1"/>
    <col min="15630" max="15872" width="9.140625" style="40"/>
    <col min="15873" max="15873" width="16.7109375" style="40" customWidth="1"/>
    <col min="15874" max="15884" width="8.7109375" style="40" customWidth="1"/>
    <col min="15885" max="15885" width="16.7109375" style="40" customWidth="1"/>
    <col min="15886" max="16128" width="9.140625" style="40"/>
    <col min="16129" max="16129" width="16.7109375" style="40" customWidth="1"/>
    <col min="16130" max="16140" width="8.7109375" style="40" customWidth="1"/>
    <col min="16141" max="16141" width="16.7109375" style="40" customWidth="1"/>
    <col min="16142" max="16384" width="9.140625" style="40"/>
  </cols>
  <sheetData>
    <row r="1" spans="1:13" ht="18" customHeight="1" x14ac:dyDescent="0.3">
      <c r="A1" s="1182" t="s">
        <v>1003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  <c r="M1" s="1182"/>
    </row>
    <row r="2" spans="1:13" ht="16.5" customHeight="1" x14ac:dyDescent="0.25">
      <c r="A2" s="1183" t="s">
        <v>309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3"/>
      <c r="M2" s="1183"/>
    </row>
    <row r="3" spans="1:13" ht="15.75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  <c r="K3" s="1179"/>
      <c r="L3" s="1179"/>
      <c r="M3" s="1179"/>
    </row>
    <row r="4" spans="1:13" ht="15.75" x14ac:dyDescent="0.25">
      <c r="A4" s="1179" t="s">
        <v>548</v>
      </c>
      <c r="B4" s="1179"/>
      <c r="C4" s="1179"/>
      <c r="D4" s="1179"/>
      <c r="E4" s="1179"/>
      <c r="F4" s="1179"/>
      <c r="G4" s="1179"/>
      <c r="H4" s="1179"/>
      <c r="I4" s="1179"/>
      <c r="J4" s="1179"/>
      <c r="K4" s="1179"/>
      <c r="L4" s="1179"/>
      <c r="M4" s="1179"/>
    </row>
    <row r="5" spans="1:13" ht="24" customHeight="1" x14ac:dyDescent="0.3">
      <c r="A5" s="806" t="s">
        <v>312</v>
      </c>
      <c r="B5" s="825"/>
      <c r="C5" s="825"/>
      <c r="D5" s="825"/>
      <c r="E5" s="825"/>
      <c r="F5" s="825"/>
      <c r="G5" s="825"/>
      <c r="H5" s="834"/>
      <c r="I5" s="825"/>
      <c r="J5" s="825"/>
      <c r="K5" s="825"/>
      <c r="L5" s="825"/>
      <c r="M5" s="830" t="s">
        <v>313</v>
      </c>
    </row>
    <row r="6" spans="1:13" ht="28.5" customHeight="1" thickBot="1" x14ac:dyDescent="0.25">
      <c r="A6" s="1205" t="s">
        <v>300</v>
      </c>
      <c r="B6" s="1245" t="s">
        <v>288</v>
      </c>
      <c r="C6" s="1246"/>
      <c r="D6" s="1246"/>
      <c r="E6" s="1246"/>
      <c r="F6" s="1246"/>
      <c r="G6" s="1246"/>
      <c r="H6" s="1246"/>
      <c r="I6" s="1246"/>
      <c r="J6" s="1246"/>
      <c r="K6" s="1246"/>
      <c r="L6" s="1247"/>
      <c r="M6" s="1243" t="s">
        <v>134</v>
      </c>
    </row>
    <row r="7" spans="1:13" ht="30.75" customHeight="1" thickTop="1" x14ac:dyDescent="0.2">
      <c r="A7" s="1206"/>
      <c r="B7" s="255" t="s">
        <v>672</v>
      </c>
      <c r="C7" s="158" t="s">
        <v>546</v>
      </c>
      <c r="D7" s="668" t="s">
        <v>803</v>
      </c>
      <c r="E7" s="668" t="s">
        <v>99</v>
      </c>
      <c r="F7" s="668" t="s">
        <v>97</v>
      </c>
      <c r="G7" s="668" t="s">
        <v>802</v>
      </c>
      <c r="H7" s="668" t="s">
        <v>801</v>
      </c>
      <c r="I7" s="668">
        <v>4</v>
      </c>
      <c r="J7" s="668">
        <v>3</v>
      </c>
      <c r="K7" s="668">
        <v>2</v>
      </c>
      <c r="L7" s="668">
        <v>1</v>
      </c>
      <c r="M7" s="1244"/>
    </row>
    <row r="8" spans="1:13" ht="24.95" customHeight="1" thickBot="1" x14ac:dyDescent="0.25">
      <c r="A8" s="436" t="s">
        <v>143</v>
      </c>
      <c r="B8" s="525">
        <f>SUM(C8:L8)</f>
        <v>5389</v>
      </c>
      <c r="C8" s="526">
        <v>0</v>
      </c>
      <c r="D8" s="526">
        <v>0</v>
      </c>
      <c r="E8" s="526">
        <v>0</v>
      </c>
      <c r="F8" s="526">
        <v>15</v>
      </c>
      <c r="G8" s="526">
        <v>75</v>
      </c>
      <c r="H8" s="526">
        <v>462</v>
      </c>
      <c r="I8" s="526">
        <v>328</v>
      </c>
      <c r="J8" s="526">
        <v>616</v>
      </c>
      <c r="K8" s="526">
        <v>1199</v>
      </c>
      <c r="L8" s="525">
        <v>2694</v>
      </c>
      <c r="M8" s="148" t="s">
        <v>1398</v>
      </c>
    </row>
    <row r="9" spans="1:13" ht="24.95" customHeight="1" thickTop="1" thickBot="1" x14ac:dyDescent="0.25">
      <c r="A9" s="413" t="s">
        <v>144</v>
      </c>
      <c r="B9" s="529">
        <f>SUM(C9:L9)</f>
        <v>5293</v>
      </c>
      <c r="C9" s="530">
        <v>0</v>
      </c>
      <c r="D9" s="530">
        <v>1</v>
      </c>
      <c r="E9" s="530">
        <v>2</v>
      </c>
      <c r="F9" s="530">
        <v>35</v>
      </c>
      <c r="G9" s="530">
        <v>312</v>
      </c>
      <c r="H9" s="530">
        <v>2222</v>
      </c>
      <c r="I9" s="530">
        <v>1109</v>
      </c>
      <c r="J9" s="530">
        <v>1007</v>
      </c>
      <c r="K9" s="530">
        <v>524</v>
      </c>
      <c r="L9" s="529">
        <v>81</v>
      </c>
      <c r="M9" s="123" t="s">
        <v>145</v>
      </c>
    </row>
    <row r="10" spans="1:13" ht="24.95" customHeight="1" thickTop="1" thickBot="1" x14ac:dyDescent="0.25">
      <c r="A10" s="412" t="s">
        <v>146</v>
      </c>
      <c r="B10" s="527">
        <f>SUM(C10:L10)</f>
        <v>3565</v>
      </c>
      <c r="C10" s="528">
        <v>0</v>
      </c>
      <c r="D10" s="528">
        <v>2</v>
      </c>
      <c r="E10" s="528">
        <v>11</v>
      </c>
      <c r="F10" s="528">
        <v>112</v>
      </c>
      <c r="G10" s="528">
        <v>804</v>
      </c>
      <c r="H10" s="528">
        <v>2218</v>
      </c>
      <c r="I10" s="528">
        <v>253</v>
      </c>
      <c r="J10" s="528">
        <v>136</v>
      </c>
      <c r="K10" s="528">
        <v>28</v>
      </c>
      <c r="L10" s="527">
        <v>1</v>
      </c>
      <c r="M10" s="149" t="s">
        <v>147</v>
      </c>
    </row>
    <row r="11" spans="1:13" ht="24.95" customHeight="1" thickTop="1" thickBot="1" x14ac:dyDescent="0.25">
      <c r="A11" s="413" t="s">
        <v>148</v>
      </c>
      <c r="B11" s="529">
        <f>SUM(C11:L11)</f>
        <v>1747</v>
      </c>
      <c r="C11" s="530">
        <v>0</v>
      </c>
      <c r="D11" s="530">
        <v>2</v>
      </c>
      <c r="E11" s="530">
        <v>20</v>
      </c>
      <c r="F11" s="530">
        <v>177</v>
      </c>
      <c r="G11" s="530">
        <v>826</v>
      </c>
      <c r="H11" s="530">
        <v>673</v>
      </c>
      <c r="I11" s="530">
        <v>39</v>
      </c>
      <c r="J11" s="530">
        <v>10</v>
      </c>
      <c r="K11" s="530">
        <v>0</v>
      </c>
      <c r="L11" s="529">
        <v>0</v>
      </c>
      <c r="M11" s="123" t="s">
        <v>149</v>
      </c>
    </row>
    <row r="12" spans="1:13" ht="24.95" customHeight="1" thickTop="1" thickBot="1" x14ac:dyDescent="0.25">
      <c r="A12" s="412" t="s">
        <v>150</v>
      </c>
      <c r="B12" s="527">
        <f t="shared" ref="B12:B17" si="0">SUM(C12:L12)</f>
        <v>829</v>
      </c>
      <c r="C12" s="528">
        <v>0</v>
      </c>
      <c r="D12" s="528">
        <v>4</v>
      </c>
      <c r="E12" s="528">
        <v>41</v>
      </c>
      <c r="F12" s="528">
        <v>185</v>
      </c>
      <c r="G12" s="528">
        <v>435</v>
      </c>
      <c r="H12" s="528">
        <v>161</v>
      </c>
      <c r="I12" s="528">
        <v>0</v>
      </c>
      <c r="J12" s="528">
        <v>3</v>
      </c>
      <c r="K12" s="528">
        <v>0</v>
      </c>
      <c r="L12" s="527">
        <v>0</v>
      </c>
      <c r="M12" s="149" t="s">
        <v>151</v>
      </c>
    </row>
    <row r="13" spans="1:13" ht="24.95" customHeight="1" thickTop="1" thickBot="1" x14ac:dyDescent="0.25">
      <c r="A13" s="413" t="s">
        <v>152</v>
      </c>
      <c r="B13" s="529">
        <f t="shared" si="0"/>
        <v>343</v>
      </c>
      <c r="C13" s="530">
        <v>0</v>
      </c>
      <c r="D13" s="530">
        <v>5</v>
      </c>
      <c r="E13" s="530">
        <v>43</v>
      </c>
      <c r="F13" s="530">
        <v>120</v>
      </c>
      <c r="G13" s="530">
        <v>138</v>
      </c>
      <c r="H13" s="530">
        <v>36</v>
      </c>
      <c r="I13" s="530">
        <v>1</v>
      </c>
      <c r="J13" s="530">
        <v>0</v>
      </c>
      <c r="K13" s="530">
        <v>0</v>
      </c>
      <c r="L13" s="529">
        <v>0</v>
      </c>
      <c r="M13" s="123" t="s">
        <v>153</v>
      </c>
    </row>
    <row r="14" spans="1:13" ht="24.95" customHeight="1" thickTop="1" thickBot="1" x14ac:dyDescent="0.25">
      <c r="A14" s="412" t="s">
        <v>154</v>
      </c>
      <c r="B14" s="527">
        <f t="shared" si="0"/>
        <v>167</v>
      </c>
      <c r="C14" s="528">
        <v>0</v>
      </c>
      <c r="D14" s="528">
        <v>5</v>
      </c>
      <c r="E14" s="528">
        <v>31</v>
      </c>
      <c r="F14" s="528">
        <v>67</v>
      </c>
      <c r="G14" s="528">
        <v>53</v>
      </c>
      <c r="H14" s="528">
        <v>11</v>
      </c>
      <c r="I14" s="528">
        <v>0</v>
      </c>
      <c r="J14" s="528">
        <v>0</v>
      </c>
      <c r="K14" s="528">
        <v>0</v>
      </c>
      <c r="L14" s="527">
        <v>0</v>
      </c>
      <c r="M14" s="149" t="s">
        <v>155</v>
      </c>
    </row>
    <row r="15" spans="1:13" ht="24.95" customHeight="1" thickTop="1" thickBot="1" x14ac:dyDescent="0.25">
      <c r="A15" s="413" t="s">
        <v>156</v>
      </c>
      <c r="B15" s="529">
        <f t="shared" si="0"/>
        <v>73</v>
      </c>
      <c r="C15" s="530">
        <v>0</v>
      </c>
      <c r="D15" s="530">
        <v>4</v>
      </c>
      <c r="E15" s="530">
        <v>21</v>
      </c>
      <c r="F15" s="530">
        <v>29</v>
      </c>
      <c r="G15" s="530">
        <v>17</v>
      </c>
      <c r="H15" s="530">
        <v>2</v>
      </c>
      <c r="I15" s="530">
        <v>0</v>
      </c>
      <c r="J15" s="530">
        <v>0</v>
      </c>
      <c r="K15" s="530">
        <v>0</v>
      </c>
      <c r="L15" s="529">
        <v>0</v>
      </c>
      <c r="M15" s="123" t="s">
        <v>157</v>
      </c>
    </row>
    <row r="16" spans="1:13" ht="24.95" customHeight="1" thickTop="1" thickBot="1" x14ac:dyDescent="0.25">
      <c r="A16" s="412" t="s">
        <v>158</v>
      </c>
      <c r="B16" s="527">
        <f t="shared" si="0"/>
        <v>30</v>
      </c>
      <c r="C16" s="528">
        <v>0</v>
      </c>
      <c r="D16" s="528">
        <v>2</v>
      </c>
      <c r="E16" s="528">
        <v>13</v>
      </c>
      <c r="F16" s="528">
        <v>7</v>
      </c>
      <c r="G16" s="528">
        <v>8</v>
      </c>
      <c r="H16" s="528">
        <v>0</v>
      </c>
      <c r="I16" s="528">
        <v>0</v>
      </c>
      <c r="J16" s="528">
        <v>0</v>
      </c>
      <c r="K16" s="528">
        <v>0</v>
      </c>
      <c r="L16" s="527">
        <v>0</v>
      </c>
      <c r="M16" s="149" t="s">
        <v>159</v>
      </c>
    </row>
    <row r="17" spans="1:243" ht="24.95" customHeight="1" thickTop="1" thickBot="1" x14ac:dyDescent="0.25">
      <c r="A17" s="413" t="s">
        <v>160</v>
      </c>
      <c r="B17" s="529">
        <f t="shared" si="0"/>
        <v>53</v>
      </c>
      <c r="C17" s="530">
        <v>0</v>
      </c>
      <c r="D17" s="530">
        <v>16</v>
      </c>
      <c r="E17" s="530">
        <v>21</v>
      </c>
      <c r="F17" s="530">
        <v>7</v>
      </c>
      <c r="G17" s="530">
        <v>9</v>
      </c>
      <c r="H17" s="530">
        <v>0</v>
      </c>
      <c r="I17" s="530">
        <v>0</v>
      </c>
      <c r="J17" s="530">
        <v>0</v>
      </c>
      <c r="K17" s="530">
        <v>0</v>
      </c>
      <c r="L17" s="529">
        <v>0</v>
      </c>
      <c r="M17" s="123" t="s">
        <v>161</v>
      </c>
    </row>
    <row r="18" spans="1:243" ht="24.95" customHeight="1" thickTop="1" x14ac:dyDescent="0.2">
      <c r="A18" s="437" t="s">
        <v>281</v>
      </c>
      <c r="B18" s="531">
        <f>SUM(C18:L18)</f>
        <v>0</v>
      </c>
      <c r="C18" s="561">
        <v>0</v>
      </c>
      <c r="D18" s="561">
        <v>0</v>
      </c>
      <c r="E18" s="561">
        <v>0</v>
      </c>
      <c r="F18" s="561">
        <v>0</v>
      </c>
      <c r="G18" s="561">
        <v>0</v>
      </c>
      <c r="H18" s="561">
        <v>0</v>
      </c>
      <c r="I18" s="561">
        <v>0</v>
      </c>
      <c r="J18" s="561">
        <v>0</v>
      </c>
      <c r="K18" s="561">
        <v>0</v>
      </c>
      <c r="L18" s="531">
        <v>0</v>
      </c>
      <c r="M18" s="150" t="s">
        <v>109</v>
      </c>
    </row>
    <row r="19" spans="1:243" ht="30" customHeight="1" x14ac:dyDescent="0.2">
      <c r="A19" s="438" t="s">
        <v>66</v>
      </c>
      <c r="B19" s="562">
        <f t="shared" ref="B19:L19" si="1">SUM(B8:B18)</f>
        <v>17489</v>
      </c>
      <c r="C19" s="562">
        <f t="shared" si="1"/>
        <v>0</v>
      </c>
      <c r="D19" s="562">
        <f t="shared" si="1"/>
        <v>41</v>
      </c>
      <c r="E19" s="562">
        <f t="shared" si="1"/>
        <v>203</v>
      </c>
      <c r="F19" s="562">
        <f t="shared" si="1"/>
        <v>754</v>
      </c>
      <c r="G19" s="562">
        <f t="shared" si="1"/>
        <v>2677</v>
      </c>
      <c r="H19" s="562">
        <f t="shared" si="1"/>
        <v>5785</v>
      </c>
      <c r="I19" s="562">
        <f t="shared" si="1"/>
        <v>1730</v>
      </c>
      <c r="J19" s="562">
        <f t="shared" si="1"/>
        <v>1772</v>
      </c>
      <c r="K19" s="562">
        <f t="shared" si="1"/>
        <v>1751</v>
      </c>
      <c r="L19" s="562">
        <f t="shared" si="1"/>
        <v>2776</v>
      </c>
      <c r="M19" s="132" t="s">
        <v>67</v>
      </c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  <c r="EV19" s="256"/>
      <c r="EW19" s="256"/>
      <c r="EX19" s="256"/>
      <c r="EY19" s="256"/>
      <c r="EZ19" s="256"/>
      <c r="FA19" s="256"/>
      <c r="FB19" s="256"/>
      <c r="FC19" s="256"/>
      <c r="FD19" s="256"/>
      <c r="FE19" s="256"/>
      <c r="FF19" s="256"/>
      <c r="FG19" s="256"/>
      <c r="FH19" s="256"/>
      <c r="FI19" s="256"/>
      <c r="FJ19" s="256"/>
      <c r="FK19" s="256"/>
      <c r="FL19" s="256"/>
      <c r="FM19" s="256"/>
      <c r="FN19" s="256"/>
      <c r="FO19" s="256"/>
      <c r="FP19" s="256"/>
      <c r="FQ19" s="256"/>
      <c r="FR19" s="256"/>
      <c r="FS19" s="256"/>
      <c r="FT19" s="256"/>
      <c r="FU19" s="256"/>
      <c r="FV19" s="256"/>
      <c r="FW19" s="256"/>
      <c r="FX19" s="256"/>
      <c r="FY19" s="256"/>
      <c r="FZ19" s="256"/>
      <c r="GA19" s="256"/>
      <c r="GB19" s="256"/>
      <c r="GC19" s="256"/>
      <c r="GD19" s="256"/>
      <c r="GE19" s="256"/>
      <c r="GF19" s="256"/>
      <c r="GG19" s="256"/>
      <c r="GH19" s="256"/>
      <c r="GI19" s="256"/>
      <c r="GJ19" s="256"/>
      <c r="GK19" s="256"/>
      <c r="GL19" s="256"/>
      <c r="GM19" s="256"/>
      <c r="GN19" s="256"/>
      <c r="GO19" s="256"/>
      <c r="GP19" s="256"/>
      <c r="GQ19" s="256"/>
      <c r="GR19" s="256"/>
      <c r="GS19" s="256"/>
      <c r="GT19" s="256"/>
      <c r="GU19" s="256"/>
      <c r="GV19" s="256"/>
      <c r="GW19" s="256"/>
      <c r="GX19" s="256"/>
      <c r="GY19" s="256"/>
      <c r="GZ19" s="256"/>
      <c r="HA19" s="256"/>
      <c r="HB19" s="256"/>
      <c r="HC19" s="256"/>
      <c r="HD19" s="256"/>
      <c r="HE19" s="256"/>
      <c r="HF19" s="256"/>
      <c r="HG19" s="256"/>
      <c r="HH19" s="256"/>
      <c r="HI19" s="256"/>
      <c r="HJ19" s="256"/>
      <c r="HK19" s="256"/>
      <c r="HL19" s="256"/>
      <c r="HM19" s="256"/>
      <c r="HN19" s="256"/>
      <c r="HO19" s="256"/>
      <c r="HP19" s="256"/>
      <c r="HQ19" s="256"/>
      <c r="HR19" s="256"/>
      <c r="HS19" s="256"/>
      <c r="HT19" s="256"/>
      <c r="HU19" s="256"/>
      <c r="HV19" s="256"/>
      <c r="HW19" s="256"/>
      <c r="HX19" s="256"/>
      <c r="HY19" s="256"/>
      <c r="HZ19" s="256"/>
      <c r="IA19" s="256"/>
      <c r="IB19" s="256"/>
      <c r="IC19" s="256"/>
      <c r="ID19" s="256"/>
      <c r="IE19" s="256"/>
      <c r="IF19" s="256"/>
      <c r="IG19" s="256"/>
      <c r="IH19" s="256"/>
      <c r="II19" s="256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I19"/>
  <sheetViews>
    <sheetView view="pageBreakPreview" zoomScaleNormal="100" workbookViewId="0">
      <selection activeCell="M8" sqref="M8"/>
    </sheetView>
  </sheetViews>
  <sheetFormatPr defaultColWidth="9.140625" defaultRowHeight="15" x14ac:dyDescent="0.25"/>
  <cols>
    <col min="1" max="1" width="16.7109375" style="103" customWidth="1"/>
    <col min="2" max="12" width="8.7109375" style="103" customWidth="1"/>
    <col min="13" max="13" width="16.7109375" style="103" customWidth="1"/>
    <col min="14" max="256" width="9.140625" style="40"/>
    <col min="257" max="257" width="16.7109375" style="40" customWidth="1"/>
    <col min="258" max="268" width="8.7109375" style="40" customWidth="1"/>
    <col min="269" max="269" width="16.7109375" style="40" customWidth="1"/>
    <col min="270" max="512" width="9.140625" style="40"/>
    <col min="513" max="513" width="16.7109375" style="40" customWidth="1"/>
    <col min="514" max="524" width="8.7109375" style="40" customWidth="1"/>
    <col min="525" max="525" width="16.7109375" style="40" customWidth="1"/>
    <col min="526" max="768" width="9.140625" style="40"/>
    <col min="769" max="769" width="16.7109375" style="40" customWidth="1"/>
    <col min="770" max="780" width="8.7109375" style="40" customWidth="1"/>
    <col min="781" max="781" width="16.7109375" style="40" customWidth="1"/>
    <col min="782" max="1024" width="9.140625" style="40"/>
    <col min="1025" max="1025" width="16.7109375" style="40" customWidth="1"/>
    <col min="1026" max="1036" width="8.7109375" style="40" customWidth="1"/>
    <col min="1037" max="1037" width="16.7109375" style="40" customWidth="1"/>
    <col min="1038" max="1280" width="9.140625" style="40"/>
    <col min="1281" max="1281" width="16.7109375" style="40" customWidth="1"/>
    <col min="1282" max="1292" width="8.7109375" style="40" customWidth="1"/>
    <col min="1293" max="1293" width="16.7109375" style="40" customWidth="1"/>
    <col min="1294" max="1536" width="9.140625" style="40"/>
    <col min="1537" max="1537" width="16.7109375" style="40" customWidth="1"/>
    <col min="1538" max="1548" width="8.7109375" style="40" customWidth="1"/>
    <col min="1549" max="1549" width="16.7109375" style="40" customWidth="1"/>
    <col min="1550" max="1792" width="9.140625" style="40"/>
    <col min="1793" max="1793" width="16.7109375" style="40" customWidth="1"/>
    <col min="1794" max="1804" width="8.7109375" style="40" customWidth="1"/>
    <col min="1805" max="1805" width="16.7109375" style="40" customWidth="1"/>
    <col min="1806" max="2048" width="9.140625" style="40"/>
    <col min="2049" max="2049" width="16.7109375" style="40" customWidth="1"/>
    <col min="2050" max="2060" width="8.7109375" style="40" customWidth="1"/>
    <col min="2061" max="2061" width="16.7109375" style="40" customWidth="1"/>
    <col min="2062" max="2304" width="9.140625" style="40"/>
    <col min="2305" max="2305" width="16.7109375" style="40" customWidth="1"/>
    <col min="2306" max="2316" width="8.7109375" style="40" customWidth="1"/>
    <col min="2317" max="2317" width="16.7109375" style="40" customWidth="1"/>
    <col min="2318" max="2560" width="9.140625" style="40"/>
    <col min="2561" max="2561" width="16.7109375" style="40" customWidth="1"/>
    <col min="2562" max="2572" width="8.7109375" style="40" customWidth="1"/>
    <col min="2573" max="2573" width="16.7109375" style="40" customWidth="1"/>
    <col min="2574" max="2816" width="9.140625" style="40"/>
    <col min="2817" max="2817" width="16.7109375" style="40" customWidth="1"/>
    <col min="2818" max="2828" width="8.7109375" style="40" customWidth="1"/>
    <col min="2829" max="2829" width="16.7109375" style="40" customWidth="1"/>
    <col min="2830" max="3072" width="9.140625" style="40"/>
    <col min="3073" max="3073" width="16.7109375" style="40" customWidth="1"/>
    <col min="3074" max="3084" width="8.7109375" style="40" customWidth="1"/>
    <col min="3085" max="3085" width="16.7109375" style="40" customWidth="1"/>
    <col min="3086" max="3328" width="9.140625" style="40"/>
    <col min="3329" max="3329" width="16.7109375" style="40" customWidth="1"/>
    <col min="3330" max="3340" width="8.7109375" style="40" customWidth="1"/>
    <col min="3341" max="3341" width="16.7109375" style="40" customWidth="1"/>
    <col min="3342" max="3584" width="9.140625" style="40"/>
    <col min="3585" max="3585" width="16.7109375" style="40" customWidth="1"/>
    <col min="3586" max="3596" width="8.7109375" style="40" customWidth="1"/>
    <col min="3597" max="3597" width="16.7109375" style="40" customWidth="1"/>
    <col min="3598" max="3840" width="9.140625" style="40"/>
    <col min="3841" max="3841" width="16.7109375" style="40" customWidth="1"/>
    <col min="3842" max="3852" width="8.7109375" style="40" customWidth="1"/>
    <col min="3853" max="3853" width="16.7109375" style="40" customWidth="1"/>
    <col min="3854" max="4096" width="9.140625" style="40"/>
    <col min="4097" max="4097" width="16.7109375" style="40" customWidth="1"/>
    <col min="4098" max="4108" width="8.7109375" style="40" customWidth="1"/>
    <col min="4109" max="4109" width="16.7109375" style="40" customWidth="1"/>
    <col min="4110" max="4352" width="9.140625" style="40"/>
    <col min="4353" max="4353" width="16.7109375" style="40" customWidth="1"/>
    <col min="4354" max="4364" width="8.7109375" style="40" customWidth="1"/>
    <col min="4365" max="4365" width="16.7109375" style="40" customWidth="1"/>
    <col min="4366" max="4608" width="9.140625" style="40"/>
    <col min="4609" max="4609" width="16.7109375" style="40" customWidth="1"/>
    <col min="4610" max="4620" width="8.7109375" style="40" customWidth="1"/>
    <col min="4621" max="4621" width="16.7109375" style="40" customWidth="1"/>
    <col min="4622" max="4864" width="9.140625" style="40"/>
    <col min="4865" max="4865" width="16.7109375" style="40" customWidth="1"/>
    <col min="4866" max="4876" width="8.7109375" style="40" customWidth="1"/>
    <col min="4877" max="4877" width="16.7109375" style="40" customWidth="1"/>
    <col min="4878" max="5120" width="9.140625" style="40"/>
    <col min="5121" max="5121" width="16.7109375" style="40" customWidth="1"/>
    <col min="5122" max="5132" width="8.7109375" style="40" customWidth="1"/>
    <col min="5133" max="5133" width="16.7109375" style="40" customWidth="1"/>
    <col min="5134" max="5376" width="9.140625" style="40"/>
    <col min="5377" max="5377" width="16.7109375" style="40" customWidth="1"/>
    <col min="5378" max="5388" width="8.7109375" style="40" customWidth="1"/>
    <col min="5389" max="5389" width="16.7109375" style="40" customWidth="1"/>
    <col min="5390" max="5632" width="9.140625" style="40"/>
    <col min="5633" max="5633" width="16.7109375" style="40" customWidth="1"/>
    <col min="5634" max="5644" width="8.7109375" style="40" customWidth="1"/>
    <col min="5645" max="5645" width="16.7109375" style="40" customWidth="1"/>
    <col min="5646" max="5888" width="9.140625" style="40"/>
    <col min="5889" max="5889" width="16.7109375" style="40" customWidth="1"/>
    <col min="5890" max="5900" width="8.7109375" style="40" customWidth="1"/>
    <col min="5901" max="5901" width="16.7109375" style="40" customWidth="1"/>
    <col min="5902" max="6144" width="9.140625" style="40"/>
    <col min="6145" max="6145" width="16.7109375" style="40" customWidth="1"/>
    <col min="6146" max="6156" width="8.7109375" style="40" customWidth="1"/>
    <col min="6157" max="6157" width="16.7109375" style="40" customWidth="1"/>
    <col min="6158" max="6400" width="9.140625" style="40"/>
    <col min="6401" max="6401" width="16.7109375" style="40" customWidth="1"/>
    <col min="6402" max="6412" width="8.7109375" style="40" customWidth="1"/>
    <col min="6413" max="6413" width="16.7109375" style="40" customWidth="1"/>
    <col min="6414" max="6656" width="9.140625" style="40"/>
    <col min="6657" max="6657" width="16.7109375" style="40" customWidth="1"/>
    <col min="6658" max="6668" width="8.7109375" style="40" customWidth="1"/>
    <col min="6669" max="6669" width="16.7109375" style="40" customWidth="1"/>
    <col min="6670" max="6912" width="9.140625" style="40"/>
    <col min="6913" max="6913" width="16.7109375" style="40" customWidth="1"/>
    <col min="6914" max="6924" width="8.7109375" style="40" customWidth="1"/>
    <col min="6925" max="6925" width="16.7109375" style="40" customWidth="1"/>
    <col min="6926" max="7168" width="9.140625" style="40"/>
    <col min="7169" max="7169" width="16.7109375" style="40" customWidth="1"/>
    <col min="7170" max="7180" width="8.7109375" style="40" customWidth="1"/>
    <col min="7181" max="7181" width="16.7109375" style="40" customWidth="1"/>
    <col min="7182" max="7424" width="9.140625" style="40"/>
    <col min="7425" max="7425" width="16.7109375" style="40" customWidth="1"/>
    <col min="7426" max="7436" width="8.7109375" style="40" customWidth="1"/>
    <col min="7437" max="7437" width="16.7109375" style="40" customWidth="1"/>
    <col min="7438" max="7680" width="9.140625" style="40"/>
    <col min="7681" max="7681" width="16.7109375" style="40" customWidth="1"/>
    <col min="7682" max="7692" width="8.7109375" style="40" customWidth="1"/>
    <col min="7693" max="7693" width="16.7109375" style="40" customWidth="1"/>
    <col min="7694" max="7936" width="9.140625" style="40"/>
    <col min="7937" max="7937" width="16.7109375" style="40" customWidth="1"/>
    <col min="7938" max="7948" width="8.7109375" style="40" customWidth="1"/>
    <col min="7949" max="7949" width="16.7109375" style="40" customWidth="1"/>
    <col min="7950" max="8192" width="9.140625" style="40"/>
    <col min="8193" max="8193" width="16.7109375" style="40" customWidth="1"/>
    <col min="8194" max="8204" width="8.7109375" style="40" customWidth="1"/>
    <col min="8205" max="8205" width="16.7109375" style="40" customWidth="1"/>
    <col min="8206" max="8448" width="9.140625" style="40"/>
    <col min="8449" max="8449" width="16.7109375" style="40" customWidth="1"/>
    <col min="8450" max="8460" width="8.7109375" style="40" customWidth="1"/>
    <col min="8461" max="8461" width="16.7109375" style="40" customWidth="1"/>
    <col min="8462" max="8704" width="9.140625" style="40"/>
    <col min="8705" max="8705" width="16.7109375" style="40" customWidth="1"/>
    <col min="8706" max="8716" width="8.7109375" style="40" customWidth="1"/>
    <col min="8717" max="8717" width="16.7109375" style="40" customWidth="1"/>
    <col min="8718" max="8960" width="9.140625" style="40"/>
    <col min="8961" max="8961" width="16.7109375" style="40" customWidth="1"/>
    <col min="8962" max="8972" width="8.7109375" style="40" customWidth="1"/>
    <col min="8973" max="8973" width="16.7109375" style="40" customWidth="1"/>
    <col min="8974" max="9216" width="9.140625" style="40"/>
    <col min="9217" max="9217" width="16.7109375" style="40" customWidth="1"/>
    <col min="9218" max="9228" width="8.7109375" style="40" customWidth="1"/>
    <col min="9229" max="9229" width="16.7109375" style="40" customWidth="1"/>
    <col min="9230" max="9472" width="9.140625" style="40"/>
    <col min="9473" max="9473" width="16.7109375" style="40" customWidth="1"/>
    <col min="9474" max="9484" width="8.7109375" style="40" customWidth="1"/>
    <col min="9485" max="9485" width="16.7109375" style="40" customWidth="1"/>
    <col min="9486" max="9728" width="9.140625" style="40"/>
    <col min="9729" max="9729" width="16.7109375" style="40" customWidth="1"/>
    <col min="9730" max="9740" width="8.7109375" style="40" customWidth="1"/>
    <col min="9741" max="9741" width="16.7109375" style="40" customWidth="1"/>
    <col min="9742" max="9984" width="9.140625" style="40"/>
    <col min="9985" max="9985" width="16.7109375" style="40" customWidth="1"/>
    <col min="9986" max="9996" width="8.7109375" style="40" customWidth="1"/>
    <col min="9997" max="9997" width="16.7109375" style="40" customWidth="1"/>
    <col min="9998" max="10240" width="9.140625" style="40"/>
    <col min="10241" max="10241" width="16.7109375" style="40" customWidth="1"/>
    <col min="10242" max="10252" width="8.7109375" style="40" customWidth="1"/>
    <col min="10253" max="10253" width="16.7109375" style="40" customWidth="1"/>
    <col min="10254" max="10496" width="9.140625" style="40"/>
    <col min="10497" max="10497" width="16.7109375" style="40" customWidth="1"/>
    <col min="10498" max="10508" width="8.7109375" style="40" customWidth="1"/>
    <col min="10509" max="10509" width="16.7109375" style="40" customWidth="1"/>
    <col min="10510" max="10752" width="9.140625" style="40"/>
    <col min="10753" max="10753" width="16.7109375" style="40" customWidth="1"/>
    <col min="10754" max="10764" width="8.7109375" style="40" customWidth="1"/>
    <col min="10765" max="10765" width="16.7109375" style="40" customWidth="1"/>
    <col min="10766" max="11008" width="9.140625" style="40"/>
    <col min="11009" max="11009" width="16.7109375" style="40" customWidth="1"/>
    <col min="11010" max="11020" width="8.7109375" style="40" customWidth="1"/>
    <col min="11021" max="11021" width="16.7109375" style="40" customWidth="1"/>
    <col min="11022" max="11264" width="9.140625" style="40"/>
    <col min="11265" max="11265" width="16.7109375" style="40" customWidth="1"/>
    <col min="11266" max="11276" width="8.7109375" style="40" customWidth="1"/>
    <col min="11277" max="11277" width="16.7109375" style="40" customWidth="1"/>
    <col min="11278" max="11520" width="9.140625" style="40"/>
    <col min="11521" max="11521" width="16.7109375" style="40" customWidth="1"/>
    <col min="11522" max="11532" width="8.7109375" style="40" customWidth="1"/>
    <col min="11533" max="11533" width="16.7109375" style="40" customWidth="1"/>
    <col min="11534" max="11776" width="9.140625" style="40"/>
    <col min="11777" max="11777" width="16.7109375" style="40" customWidth="1"/>
    <col min="11778" max="11788" width="8.7109375" style="40" customWidth="1"/>
    <col min="11789" max="11789" width="16.7109375" style="40" customWidth="1"/>
    <col min="11790" max="12032" width="9.140625" style="40"/>
    <col min="12033" max="12033" width="16.7109375" style="40" customWidth="1"/>
    <col min="12034" max="12044" width="8.7109375" style="40" customWidth="1"/>
    <col min="12045" max="12045" width="16.7109375" style="40" customWidth="1"/>
    <col min="12046" max="12288" width="9.140625" style="40"/>
    <col min="12289" max="12289" width="16.7109375" style="40" customWidth="1"/>
    <col min="12290" max="12300" width="8.7109375" style="40" customWidth="1"/>
    <col min="12301" max="12301" width="16.7109375" style="40" customWidth="1"/>
    <col min="12302" max="12544" width="9.140625" style="40"/>
    <col min="12545" max="12545" width="16.7109375" style="40" customWidth="1"/>
    <col min="12546" max="12556" width="8.7109375" style="40" customWidth="1"/>
    <col min="12557" max="12557" width="16.7109375" style="40" customWidth="1"/>
    <col min="12558" max="12800" width="9.140625" style="40"/>
    <col min="12801" max="12801" width="16.7109375" style="40" customWidth="1"/>
    <col min="12802" max="12812" width="8.7109375" style="40" customWidth="1"/>
    <col min="12813" max="12813" width="16.7109375" style="40" customWidth="1"/>
    <col min="12814" max="13056" width="9.140625" style="40"/>
    <col min="13057" max="13057" width="16.7109375" style="40" customWidth="1"/>
    <col min="13058" max="13068" width="8.7109375" style="40" customWidth="1"/>
    <col min="13069" max="13069" width="16.7109375" style="40" customWidth="1"/>
    <col min="13070" max="13312" width="9.140625" style="40"/>
    <col min="13313" max="13313" width="16.7109375" style="40" customWidth="1"/>
    <col min="13314" max="13324" width="8.7109375" style="40" customWidth="1"/>
    <col min="13325" max="13325" width="16.7109375" style="40" customWidth="1"/>
    <col min="13326" max="13568" width="9.140625" style="40"/>
    <col min="13569" max="13569" width="16.7109375" style="40" customWidth="1"/>
    <col min="13570" max="13580" width="8.7109375" style="40" customWidth="1"/>
    <col min="13581" max="13581" width="16.7109375" style="40" customWidth="1"/>
    <col min="13582" max="13824" width="9.140625" style="40"/>
    <col min="13825" max="13825" width="16.7109375" style="40" customWidth="1"/>
    <col min="13826" max="13836" width="8.7109375" style="40" customWidth="1"/>
    <col min="13837" max="13837" width="16.7109375" style="40" customWidth="1"/>
    <col min="13838" max="14080" width="9.140625" style="40"/>
    <col min="14081" max="14081" width="16.7109375" style="40" customWidth="1"/>
    <col min="14082" max="14092" width="8.7109375" style="40" customWidth="1"/>
    <col min="14093" max="14093" width="16.7109375" style="40" customWidth="1"/>
    <col min="14094" max="14336" width="9.140625" style="40"/>
    <col min="14337" max="14337" width="16.7109375" style="40" customWidth="1"/>
    <col min="14338" max="14348" width="8.7109375" style="40" customWidth="1"/>
    <col min="14349" max="14349" width="16.7109375" style="40" customWidth="1"/>
    <col min="14350" max="14592" width="9.140625" style="40"/>
    <col min="14593" max="14593" width="16.7109375" style="40" customWidth="1"/>
    <col min="14594" max="14604" width="8.7109375" style="40" customWidth="1"/>
    <col min="14605" max="14605" width="16.7109375" style="40" customWidth="1"/>
    <col min="14606" max="14848" width="9.140625" style="40"/>
    <col min="14849" max="14849" width="16.7109375" style="40" customWidth="1"/>
    <col min="14850" max="14860" width="8.7109375" style="40" customWidth="1"/>
    <col min="14861" max="14861" width="16.7109375" style="40" customWidth="1"/>
    <col min="14862" max="15104" width="9.140625" style="40"/>
    <col min="15105" max="15105" width="16.7109375" style="40" customWidth="1"/>
    <col min="15106" max="15116" width="8.7109375" style="40" customWidth="1"/>
    <col min="15117" max="15117" width="16.7109375" style="40" customWidth="1"/>
    <col min="15118" max="15360" width="9.140625" style="40"/>
    <col min="15361" max="15361" width="16.7109375" style="40" customWidth="1"/>
    <col min="15362" max="15372" width="8.7109375" style="40" customWidth="1"/>
    <col min="15373" max="15373" width="16.7109375" style="40" customWidth="1"/>
    <col min="15374" max="15616" width="9.140625" style="40"/>
    <col min="15617" max="15617" width="16.7109375" style="40" customWidth="1"/>
    <col min="15618" max="15628" width="8.7109375" style="40" customWidth="1"/>
    <col min="15629" max="15629" width="16.7109375" style="40" customWidth="1"/>
    <col min="15630" max="15872" width="9.140625" style="40"/>
    <col min="15873" max="15873" width="16.7109375" style="40" customWidth="1"/>
    <col min="15874" max="15884" width="8.7109375" style="40" customWidth="1"/>
    <col min="15885" max="15885" width="16.7109375" style="40" customWidth="1"/>
    <col min="15886" max="16128" width="9.140625" style="40"/>
    <col min="16129" max="16129" width="16.7109375" style="40" customWidth="1"/>
    <col min="16130" max="16140" width="8.7109375" style="40" customWidth="1"/>
    <col min="16141" max="16141" width="16.7109375" style="40" customWidth="1"/>
    <col min="16142" max="16384" width="9.140625" style="40"/>
  </cols>
  <sheetData>
    <row r="1" spans="1:13" ht="18" customHeight="1" x14ac:dyDescent="0.3">
      <c r="A1" s="1182" t="s">
        <v>1003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  <c r="M1" s="1182"/>
    </row>
    <row r="2" spans="1:13" ht="16.5" customHeight="1" x14ac:dyDescent="0.25">
      <c r="A2" s="1183" t="s">
        <v>309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3"/>
      <c r="M2" s="1183"/>
    </row>
    <row r="3" spans="1:13" ht="15.75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  <c r="K3" s="1179"/>
      <c r="L3" s="1179"/>
      <c r="M3" s="1179"/>
    </row>
    <row r="4" spans="1:13" ht="15.75" x14ac:dyDescent="0.25">
      <c r="A4" s="1179" t="s">
        <v>569</v>
      </c>
      <c r="B4" s="1179"/>
      <c r="C4" s="1179"/>
      <c r="D4" s="1179"/>
      <c r="E4" s="1179"/>
      <c r="F4" s="1179"/>
      <c r="G4" s="1179"/>
      <c r="H4" s="1179"/>
      <c r="I4" s="1179"/>
      <c r="J4" s="1179"/>
      <c r="K4" s="1179"/>
      <c r="L4" s="1179"/>
      <c r="M4" s="1179"/>
    </row>
    <row r="5" spans="1:13" ht="24" customHeight="1" x14ac:dyDescent="0.3">
      <c r="A5" s="806" t="s">
        <v>314</v>
      </c>
      <c r="B5" s="825"/>
      <c r="C5" s="825"/>
      <c r="D5" s="825"/>
      <c r="E5" s="825"/>
      <c r="F5" s="825"/>
      <c r="G5" s="825"/>
      <c r="H5" s="834"/>
      <c r="I5" s="825"/>
      <c r="J5" s="825"/>
      <c r="K5" s="825"/>
      <c r="L5" s="825"/>
      <c r="M5" s="830" t="s">
        <v>315</v>
      </c>
    </row>
    <row r="6" spans="1:13" ht="28.5" customHeight="1" thickBot="1" x14ac:dyDescent="0.25">
      <c r="A6" s="1205" t="s">
        <v>300</v>
      </c>
      <c r="B6" s="1245" t="s">
        <v>288</v>
      </c>
      <c r="C6" s="1246"/>
      <c r="D6" s="1246"/>
      <c r="E6" s="1246"/>
      <c r="F6" s="1246"/>
      <c r="G6" s="1246"/>
      <c r="H6" s="1246"/>
      <c r="I6" s="1246"/>
      <c r="J6" s="1246"/>
      <c r="K6" s="1246"/>
      <c r="L6" s="1247"/>
      <c r="M6" s="1243" t="s">
        <v>134</v>
      </c>
    </row>
    <row r="7" spans="1:13" ht="30.75" customHeight="1" thickTop="1" x14ac:dyDescent="0.2">
      <c r="A7" s="1206"/>
      <c r="B7" s="255" t="s">
        <v>672</v>
      </c>
      <c r="C7" s="158" t="s">
        <v>546</v>
      </c>
      <c r="D7" s="668" t="s">
        <v>803</v>
      </c>
      <c r="E7" s="668" t="s">
        <v>99</v>
      </c>
      <c r="F7" s="668" t="s">
        <v>97</v>
      </c>
      <c r="G7" s="668" t="s">
        <v>802</v>
      </c>
      <c r="H7" s="668" t="s">
        <v>801</v>
      </c>
      <c r="I7" s="668">
        <v>4</v>
      </c>
      <c r="J7" s="668">
        <v>3</v>
      </c>
      <c r="K7" s="668">
        <v>2</v>
      </c>
      <c r="L7" s="668">
        <v>1</v>
      </c>
      <c r="M7" s="1244"/>
    </row>
    <row r="8" spans="1:13" ht="24.95" customHeight="1" thickBot="1" x14ac:dyDescent="0.25">
      <c r="A8" s="436" t="s">
        <v>143</v>
      </c>
      <c r="B8" s="525">
        <f t="shared" ref="B8:B18" si="0">SUM(C8:L8)</f>
        <v>7293</v>
      </c>
      <c r="C8" s="526">
        <f>SUM('B14-1'!C8+'B14-2'!C8)</f>
        <v>0</v>
      </c>
      <c r="D8" s="526">
        <f>SUM('B14-1'!D8+'B14-2'!D8)</f>
        <v>0</v>
      </c>
      <c r="E8" s="526">
        <f>SUM('B14-1'!E8+'B14-2'!E8)</f>
        <v>0</v>
      </c>
      <c r="F8" s="526">
        <f>SUM('B14-1'!F8+'B14-2'!F8)</f>
        <v>16</v>
      </c>
      <c r="G8" s="526">
        <f>SUM('B14-1'!G8+'B14-2'!G8)</f>
        <v>91</v>
      </c>
      <c r="H8" s="526">
        <f>SUM('B14-1'!H8+'B14-2'!H8)</f>
        <v>566</v>
      </c>
      <c r="I8" s="526">
        <f>SUM('B14-1'!I8+'B14-2'!I8)</f>
        <v>386</v>
      </c>
      <c r="J8" s="526">
        <f>SUM('B14-1'!J8+'B14-2'!J8)</f>
        <v>745</v>
      </c>
      <c r="K8" s="526">
        <f>SUM('B14-1'!K8+'B14-2'!K8)</f>
        <v>1607</v>
      </c>
      <c r="L8" s="525">
        <f>SUM('B14-1'!L8+'B14-2'!L8)</f>
        <v>3882</v>
      </c>
      <c r="M8" s="148" t="s">
        <v>1398</v>
      </c>
    </row>
    <row r="9" spans="1:13" ht="24.95" customHeight="1" thickTop="1" thickBot="1" x14ac:dyDescent="0.25">
      <c r="A9" s="413" t="s">
        <v>144</v>
      </c>
      <c r="B9" s="529">
        <f t="shared" si="0"/>
        <v>7014</v>
      </c>
      <c r="C9" s="530">
        <f>SUM('B14-1'!C9+'B14-2'!C9)</f>
        <v>0</v>
      </c>
      <c r="D9" s="530">
        <f>SUM('B14-1'!D9+'B14-2'!D9)</f>
        <v>2</v>
      </c>
      <c r="E9" s="530">
        <f>SUM('B14-1'!E9+'B14-2'!E9)</f>
        <v>4</v>
      </c>
      <c r="F9" s="530">
        <f>SUM('B14-1'!F9+'B14-2'!F9)</f>
        <v>41</v>
      </c>
      <c r="G9" s="530">
        <f>SUM('B14-1'!G9+'B14-2'!G9)</f>
        <v>356</v>
      </c>
      <c r="H9" s="530">
        <f>SUM('B14-1'!H9+'B14-2'!H9)</f>
        <v>2689</v>
      </c>
      <c r="I9" s="530">
        <f>SUM('B14-1'!I9+'B14-2'!I9)</f>
        <v>1483</v>
      </c>
      <c r="J9" s="530">
        <f>SUM('B14-1'!J9+'B14-2'!J9)</f>
        <v>1504</v>
      </c>
      <c r="K9" s="530">
        <f>SUM('B14-1'!K9+'B14-2'!K9)</f>
        <v>827</v>
      </c>
      <c r="L9" s="529">
        <f>SUM('B14-1'!L9+'B14-2'!L9)</f>
        <v>108</v>
      </c>
      <c r="M9" s="123" t="s">
        <v>145</v>
      </c>
    </row>
    <row r="10" spans="1:13" ht="24.95" customHeight="1" thickTop="1" thickBot="1" x14ac:dyDescent="0.25">
      <c r="A10" s="412" t="s">
        <v>146</v>
      </c>
      <c r="B10" s="527">
        <f t="shared" si="0"/>
        <v>4990</v>
      </c>
      <c r="C10" s="528">
        <f>SUM('B14-1'!C10+'B14-2'!C10)</f>
        <v>0</v>
      </c>
      <c r="D10" s="528">
        <f>SUM('B14-1'!D10+'B14-2'!D10)</f>
        <v>2</v>
      </c>
      <c r="E10" s="528">
        <f>SUM('B14-1'!E10+'B14-2'!E10)</f>
        <v>14</v>
      </c>
      <c r="F10" s="528">
        <f>SUM('B14-1'!F10+'B14-2'!F10)</f>
        <v>134</v>
      </c>
      <c r="G10" s="528">
        <f>SUM('B14-1'!G10+'B14-2'!G10)</f>
        <v>935</v>
      </c>
      <c r="H10" s="528">
        <f>SUM('B14-1'!H10+'B14-2'!H10)</f>
        <v>3200</v>
      </c>
      <c r="I10" s="528">
        <f>SUM('B14-1'!I10+'B14-2'!I10)</f>
        <v>457</v>
      </c>
      <c r="J10" s="528">
        <f>SUM('B14-1'!J10+'B14-2'!J10)</f>
        <v>208</v>
      </c>
      <c r="K10" s="528">
        <f>SUM('B14-1'!K10+'B14-2'!K10)</f>
        <v>38</v>
      </c>
      <c r="L10" s="527">
        <f>SUM('B14-1'!L10+'B14-2'!L10)</f>
        <v>2</v>
      </c>
      <c r="M10" s="149" t="s">
        <v>147</v>
      </c>
    </row>
    <row r="11" spans="1:13" ht="24.95" customHeight="1" thickTop="1" thickBot="1" x14ac:dyDescent="0.25">
      <c r="A11" s="413" t="s">
        <v>148</v>
      </c>
      <c r="B11" s="529">
        <f t="shared" si="0"/>
        <v>2926</v>
      </c>
      <c r="C11" s="530">
        <f>SUM('B14-1'!C11+'B14-2'!C11)</f>
        <v>0</v>
      </c>
      <c r="D11" s="530">
        <f>SUM('B14-1'!D11+'B14-2'!D11)</f>
        <v>3</v>
      </c>
      <c r="E11" s="530">
        <f>SUM('B14-1'!E11+'B14-2'!E11)</f>
        <v>23</v>
      </c>
      <c r="F11" s="530">
        <f>SUM('B14-1'!F11+'B14-2'!F11)</f>
        <v>225</v>
      </c>
      <c r="G11" s="530">
        <f>SUM('B14-1'!G11+'B14-2'!G11)</f>
        <v>1206</v>
      </c>
      <c r="H11" s="530">
        <f>SUM('B14-1'!H11+'B14-2'!H11)</f>
        <v>1381</v>
      </c>
      <c r="I11" s="530">
        <f>SUM('B14-1'!I11+'B14-2'!I11)</f>
        <v>72</v>
      </c>
      <c r="J11" s="530">
        <f>SUM('B14-1'!J11+'B14-2'!J11)</f>
        <v>16</v>
      </c>
      <c r="K11" s="530">
        <f>SUM('B14-1'!K11+'B14-2'!K11)</f>
        <v>0</v>
      </c>
      <c r="L11" s="529">
        <f>SUM('B14-1'!L11+'B14-2'!L11)</f>
        <v>0</v>
      </c>
      <c r="M11" s="123" t="s">
        <v>149</v>
      </c>
    </row>
    <row r="12" spans="1:13" ht="24.95" customHeight="1" thickTop="1" thickBot="1" x14ac:dyDescent="0.25">
      <c r="A12" s="412" t="s">
        <v>150</v>
      </c>
      <c r="B12" s="527">
        <f t="shared" si="0"/>
        <v>1622</v>
      </c>
      <c r="C12" s="528">
        <f>SUM('B14-1'!C12+'B14-2'!C12)</f>
        <v>0</v>
      </c>
      <c r="D12" s="528">
        <f>SUM('B14-1'!D12+'B14-2'!D12)</f>
        <v>4</v>
      </c>
      <c r="E12" s="528">
        <f>SUM('B14-1'!E12+'B14-2'!E12)</f>
        <v>61</v>
      </c>
      <c r="F12" s="528">
        <f>SUM('B14-1'!F12+'B14-2'!F12)</f>
        <v>283</v>
      </c>
      <c r="G12" s="528">
        <f>SUM('B14-1'!G12+'B14-2'!G12)</f>
        <v>875</v>
      </c>
      <c r="H12" s="528">
        <f>SUM('B14-1'!H12+'B14-2'!H12)</f>
        <v>390</v>
      </c>
      <c r="I12" s="528">
        <f>SUM('B14-1'!I12+'B14-2'!I12)</f>
        <v>4</v>
      </c>
      <c r="J12" s="528">
        <f>SUM('B14-1'!J12+'B14-2'!J12)</f>
        <v>5</v>
      </c>
      <c r="K12" s="528">
        <f>SUM('B14-1'!K12+'B14-2'!K12)</f>
        <v>0</v>
      </c>
      <c r="L12" s="527">
        <f>SUM('B14-1'!L12+'B14-2'!L12)</f>
        <v>0</v>
      </c>
      <c r="M12" s="149" t="s">
        <v>151</v>
      </c>
    </row>
    <row r="13" spans="1:13" ht="24.95" customHeight="1" thickTop="1" thickBot="1" x14ac:dyDescent="0.25">
      <c r="A13" s="413" t="s">
        <v>152</v>
      </c>
      <c r="B13" s="529">
        <f t="shared" si="0"/>
        <v>823</v>
      </c>
      <c r="C13" s="530">
        <f>SUM('B14-1'!C13+'B14-2'!C13)</f>
        <v>0</v>
      </c>
      <c r="D13" s="530">
        <f>SUM('B14-1'!D13+'B14-2'!D13)</f>
        <v>7</v>
      </c>
      <c r="E13" s="530">
        <f>SUM('B14-1'!E13+'B14-2'!E13)</f>
        <v>71</v>
      </c>
      <c r="F13" s="530">
        <f>SUM('B14-1'!F13+'B14-2'!F13)</f>
        <v>244</v>
      </c>
      <c r="G13" s="530">
        <f>SUM('B14-1'!G13+'B14-2'!G13)</f>
        <v>401</v>
      </c>
      <c r="H13" s="530">
        <f>SUM('B14-1'!H13+'B14-2'!H13)</f>
        <v>98</v>
      </c>
      <c r="I13" s="530">
        <f>SUM('B14-1'!I13+'B14-2'!I13)</f>
        <v>2</v>
      </c>
      <c r="J13" s="530">
        <f>SUM('B14-1'!J13+'B14-2'!J13)</f>
        <v>0</v>
      </c>
      <c r="K13" s="530">
        <f>SUM('B14-1'!K13+'B14-2'!K13)</f>
        <v>0</v>
      </c>
      <c r="L13" s="529">
        <f>SUM('B14-1'!L13+'B14-2'!L13)</f>
        <v>0</v>
      </c>
      <c r="M13" s="123" t="s">
        <v>153</v>
      </c>
    </row>
    <row r="14" spans="1:13" ht="24.95" customHeight="1" thickTop="1" thickBot="1" x14ac:dyDescent="0.25">
      <c r="A14" s="412" t="s">
        <v>154</v>
      </c>
      <c r="B14" s="527">
        <f t="shared" si="0"/>
        <v>382</v>
      </c>
      <c r="C14" s="528">
        <f>SUM('B14-1'!C14+'B14-2'!C14)</f>
        <v>0</v>
      </c>
      <c r="D14" s="528">
        <f>SUM('B14-1'!D14+'B14-2'!D14)</f>
        <v>10</v>
      </c>
      <c r="E14" s="528">
        <f>SUM('B14-1'!E14+'B14-2'!E14)</f>
        <v>65</v>
      </c>
      <c r="F14" s="528">
        <f>SUM('B14-1'!F14+'B14-2'!F14)</f>
        <v>153</v>
      </c>
      <c r="G14" s="528">
        <f>SUM('B14-1'!G14+'B14-2'!G14)</f>
        <v>138</v>
      </c>
      <c r="H14" s="528">
        <f>SUM('B14-1'!H14+'B14-2'!H14)</f>
        <v>15</v>
      </c>
      <c r="I14" s="528">
        <f>SUM('B14-1'!I14+'B14-2'!I14)</f>
        <v>0</v>
      </c>
      <c r="J14" s="528">
        <f>SUM('B14-1'!J14+'B14-2'!J14)</f>
        <v>1</v>
      </c>
      <c r="K14" s="528">
        <f>SUM('B14-1'!K14+'B14-2'!K14)</f>
        <v>0</v>
      </c>
      <c r="L14" s="527">
        <f>SUM('B14-1'!L14+'B14-2'!L14)</f>
        <v>0</v>
      </c>
      <c r="M14" s="149" t="s">
        <v>155</v>
      </c>
    </row>
    <row r="15" spans="1:13" ht="24.95" customHeight="1" thickTop="1" thickBot="1" x14ac:dyDescent="0.25">
      <c r="A15" s="413" t="s">
        <v>156</v>
      </c>
      <c r="B15" s="529">
        <f t="shared" si="0"/>
        <v>185</v>
      </c>
      <c r="C15" s="530">
        <f>SUM('B14-1'!C15+'B14-2'!C15)</f>
        <v>0</v>
      </c>
      <c r="D15" s="530">
        <f>SUM('B14-1'!D15+'B14-2'!D15)</f>
        <v>12</v>
      </c>
      <c r="E15" s="530">
        <f>SUM('B14-1'!E15+'B14-2'!E15)</f>
        <v>49</v>
      </c>
      <c r="F15" s="530">
        <f>SUM('B14-1'!F15+'B14-2'!F15)</f>
        <v>75</v>
      </c>
      <c r="G15" s="530">
        <f>SUM('B14-1'!G15+'B14-2'!G15)</f>
        <v>46</v>
      </c>
      <c r="H15" s="530">
        <f>SUM('B14-1'!H15+'B14-2'!H15)</f>
        <v>3</v>
      </c>
      <c r="I15" s="530">
        <f>SUM('B14-1'!I15+'B14-2'!I15)</f>
        <v>0</v>
      </c>
      <c r="J15" s="530">
        <f>SUM('B14-1'!J15+'B14-2'!J15)</f>
        <v>0</v>
      </c>
      <c r="K15" s="530">
        <f>SUM('B14-1'!K15+'B14-2'!K15)</f>
        <v>0</v>
      </c>
      <c r="L15" s="529">
        <f>SUM('B14-1'!L15+'B14-2'!L15)</f>
        <v>0</v>
      </c>
      <c r="M15" s="123" t="s">
        <v>157</v>
      </c>
    </row>
    <row r="16" spans="1:13" ht="24.95" customHeight="1" thickTop="1" thickBot="1" x14ac:dyDescent="0.25">
      <c r="A16" s="412" t="s">
        <v>158</v>
      </c>
      <c r="B16" s="527">
        <f t="shared" si="0"/>
        <v>97</v>
      </c>
      <c r="C16" s="528">
        <f>SUM('B14-1'!C16+'B14-2'!C16)</f>
        <v>0</v>
      </c>
      <c r="D16" s="528">
        <f>SUM('B14-1'!D16+'B14-2'!D16)</f>
        <v>12</v>
      </c>
      <c r="E16" s="528">
        <f>SUM('B14-1'!E16+'B14-2'!E16)</f>
        <v>40</v>
      </c>
      <c r="F16" s="528">
        <f>SUM('B14-1'!F16+'B14-2'!F16)</f>
        <v>27</v>
      </c>
      <c r="G16" s="528">
        <f>SUM('B14-1'!G16+'B14-2'!G16)</f>
        <v>18</v>
      </c>
      <c r="H16" s="528">
        <f>SUM('B14-1'!H16+'B14-2'!H16)</f>
        <v>0</v>
      </c>
      <c r="I16" s="528">
        <f>SUM('B14-1'!I16+'B14-2'!I16)</f>
        <v>0</v>
      </c>
      <c r="J16" s="528">
        <f>SUM('B14-1'!J16+'B14-2'!J16)</f>
        <v>0</v>
      </c>
      <c r="K16" s="528">
        <f>SUM('B14-1'!K16+'B14-2'!K16)</f>
        <v>0</v>
      </c>
      <c r="L16" s="527">
        <f>SUM('B14-1'!L16+'B14-2'!L16)</f>
        <v>0</v>
      </c>
      <c r="M16" s="149" t="s">
        <v>159</v>
      </c>
    </row>
    <row r="17" spans="1:243" ht="24.95" customHeight="1" thickTop="1" thickBot="1" x14ac:dyDescent="0.25">
      <c r="A17" s="413" t="s">
        <v>160</v>
      </c>
      <c r="B17" s="529">
        <f t="shared" si="0"/>
        <v>111</v>
      </c>
      <c r="C17" s="530">
        <f>SUM('B14-1'!C17+'B14-2'!C17)</f>
        <v>0</v>
      </c>
      <c r="D17" s="530">
        <f>SUM('B14-1'!D17+'B14-2'!D17)</f>
        <v>23</v>
      </c>
      <c r="E17" s="530">
        <f>SUM('B14-1'!E17+'B14-2'!E17)</f>
        <v>47</v>
      </c>
      <c r="F17" s="530">
        <f>SUM('B14-1'!F17+'B14-2'!F17)</f>
        <v>23</v>
      </c>
      <c r="G17" s="530">
        <f>SUM('B14-1'!G17+'B14-2'!G17)</f>
        <v>18</v>
      </c>
      <c r="H17" s="530">
        <f>SUM('B14-1'!H17+'B14-2'!H17)</f>
        <v>0</v>
      </c>
      <c r="I17" s="530">
        <f>SUM('B14-1'!I17+'B14-2'!I17)</f>
        <v>0</v>
      </c>
      <c r="J17" s="530">
        <f>SUM('B14-1'!J17+'B14-2'!J17)</f>
        <v>0</v>
      </c>
      <c r="K17" s="530">
        <f>SUM('B14-1'!K17+'B14-2'!K17)</f>
        <v>0</v>
      </c>
      <c r="L17" s="529">
        <f>SUM('B14-1'!L17+'B14-2'!L17)</f>
        <v>0</v>
      </c>
      <c r="M17" s="123" t="s">
        <v>161</v>
      </c>
    </row>
    <row r="18" spans="1:243" ht="24.95" customHeight="1" thickTop="1" x14ac:dyDescent="0.2">
      <c r="A18" s="437" t="s">
        <v>281</v>
      </c>
      <c r="B18" s="531">
        <f t="shared" si="0"/>
        <v>0</v>
      </c>
      <c r="C18" s="561">
        <f>SUM('B14-1'!C18+'B14-2'!C18)</f>
        <v>0</v>
      </c>
      <c r="D18" s="561">
        <f>SUM('B14-1'!D18+'B14-2'!D18)</f>
        <v>0</v>
      </c>
      <c r="E18" s="561">
        <f>SUM('B14-1'!E18+'B14-2'!E18)</f>
        <v>0</v>
      </c>
      <c r="F18" s="561">
        <f>SUM('B14-1'!F18+'B14-2'!F18)</f>
        <v>0</v>
      </c>
      <c r="G18" s="561">
        <f>SUM('B14-1'!G18+'B14-2'!G18)</f>
        <v>0</v>
      </c>
      <c r="H18" s="561">
        <f>SUM('B14-1'!H18+'B14-2'!H18)</f>
        <v>0</v>
      </c>
      <c r="I18" s="561">
        <f>SUM('B14-1'!I18+'B14-2'!I18)</f>
        <v>0</v>
      </c>
      <c r="J18" s="561">
        <f>SUM('B14-1'!J18+'B14-2'!J18)</f>
        <v>0</v>
      </c>
      <c r="K18" s="561">
        <f>SUM('B14-1'!K18+'B14-2'!K18)</f>
        <v>0</v>
      </c>
      <c r="L18" s="531">
        <f>SUM('B14-1'!L18+'B14-2'!L18)</f>
        <v>0</v>
      </c>
      <c r="M18" s="150" t="s">
        <v>109</v>
      </c>
    </row>
    <row r="19" spans="1:243" ht="30" customHeight="1" x14ac:dyDescent="0.2">
      <c r="A19" s="438" t="s">
        <v>66</v>
      </c>
      <c r="B19" s="562">
        <f t="shared" ref="B19:L19" si="1">SUM(B8:B18)</f>
        <v>25443</v>
      </c>
      <c r="C19" s="562">
        <f t="shared" si="1"/>
        <v>0</v>
      </c>
      <c r="D19" s="562">
        <f t="shared" si="1"/>
        <v>75</v>
      </c>
      <c r="E19" s="562">
        <f t="shared" si="1"/>
        <v>374</v>
      </c>
      <c r="F19" s="562">
        <f t="shared" si="1"/>
        <v>1221</v>
      </c>
      <c r="G19" s="562">
        <f t="shared" si="1"/>
        <v>4084</v>
      </c>
      <c r="H19" s="562">
        <f t="shared" si="1"/>
        <v>8342</v>
      </c>
      <c r="I19" s="562">
        <f t="shared" si="1"/>
        <v>2404</v>
      </c>
      <c r="J19" s="562">
        <f t="shared" si="1"/>
        <v>2479</v>
      </c>
      <c r="K19" s="562">
        <f t="shared" si="1"/>
        <v>2472</v>
      </c>
      <c r="L19" s="562">
        <f t="shared" si="1"/>
        <v>3992</v>
      </c>
      <c r="M19" s="132" t="s">
        <v>67</v>
      </c>
      <c r="N19" s="256"/>
      <c r="O19" s="256"/>
      <c r="P19" s="25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56"/>
      <c r="AE19" s="256"/>
      <c r="AF19" s="256"/>
      <c r="AG19" s="256"/>
      <c r="AH19" s="256"/>
      <c r="AI19" s="256"/>
      <c r="AJ19" s="256"/>
      <c r="AK19" s="256"/>
      <c r="AL19" s="256"/>
      <c r="AM19" s="256"/>
      <c r="AN19" s="256"/>
      <c r="AO19" s="256"/>
      <c r="AP19" s="256"/>
      <c r="AQ19" s="256"/>
      <c r="AR19" s="256"/>
      <c r="AS19" s="256"/>
      <c r="AT19" s="256"/>
      <c r="AU19" s="256"/>
      <c r="AV19" s="256"/>
      <c r="AW19" s="256"/>
      <c r="AX19" s="256"/>
      <c r="AY19" s="256"/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  <c r="BJ19" s="256"/>
      <c r="BK19" s="256"/>
      <c r="BL19" s="256"/>
      <c r="BM19" s="256"/>
      <c r="BN19" s="256"/>
      <c r="BO19" s="256"/>
      <c r="BP19" s="256"/>
      <c r="BQ19" s="256"/>
      <c r="BR19" s="256"/>
      <c r="BS19" s="256"/>
      <c r="BT19" s="256"/>
      <c r="BU19" s="256"/>
      <c r="BV19" s="256"/>
      <c r="BW19" s="256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  <c r="CI19" s="256"/>
      <c r="CJ19" s="256"/>
      <c r="CK19" s="256"/>
      <c r="CL19" s="256"/>
      <c r="CM19" s="256"/>
      <c r="CN19" s="256"/>
      <c r="CO19" s="256"/>
      <c r="CP19" s="256"/>
      <c r="CQ19" s="256"/>
      <c r="CR19" s="256"/>
      <c r="CS19" s="256"/>
      <c r="CT19" s="256"/>
      <c r="CU19" s="256"/>
      <c r="CV19" s="256"/>
      <c r="CW19" s="256"/>
      <c r="CX19" s="256"/>
      <c r="CY19" s="256"/>
      <c r="CZ19" s="256"/>
      <c r="DA19" s="256"/>
      <c r="DB19" s="256"/>
      <c r="DC19" s="256"/>
      <c r="DD19" s="256"/>
      <c r="DE19" s="256"/>
      <c r="DF19" s="256"/>
      <c r="DG19" s="256"/>
      <c r="DH19" s="256"/>
      <c r="DI19" s="256"/>
      <c r="DJ19" s="256"/>
      <c r="DK19" s="256"/>
      <c r="DL19" s="256"/>
      <c r="DM19" s="256"/>
      <c r="DN19" s="256"/>
      <c r="DO19" s="256"/>
      <c r="DP19" s="256"/>
      <c r="DQ19" s="256"/>
      <c r="DR19" s="256"/>
      <c r="DS19" s="256"/>
      <c r="DT19" s="256"/>
      <c r="DU19" s="256"/>
      <c r="DV19" s="256"/>
      <c r="DW19" s="256"/>
      <c r="DX19" s="256"/>
      <c r="DY19" s="256"/>
      <c r="DZ19" s="256"/>
      <c r="EA19" s="256"/>
      <c r="EB19" s="256"/>
      <c r="EC19" s="256"/>
      <c r="ED19" s="256"/>
      <c r="EE19" s="256"/>
      <c r="EF19" s="256"/>
      <c r="EG19" s="256"/>
      <c r="EH19" s="256"/>
      <c r="EI19" s="256"/>
      <c r="EJ19" s="256"/>
      <c r="EK19" s="256"/>
      <c r="EL19" s="256"/>
      <c r="EM19" s="256"/>
      <c r="EN19" s="256"/>
      <c r="EO19" s="256"/>
      <c r="EP19" s="256"/>
      <c r="EQ19" s="256"/>
      <c r="ER19" s="256"/>
      <c r="ES19" s="256"/>
      <c r="ET19" s="256"/>
      <c r="EU19" s="256"/>
      <c r="EV19" s="256"/>
      <c r="EW19" s="256"/>
      <c r="EX19" s="256"/>
      <c r="EY19" s="256"/>
      <c r="EZ19" s="256"/>
      <c r="FA19" s="256"/>
      <c r="FB19" s="256"/>
      <c r="FC19" s="256"/>
      <c r="FD19" s="256"/>
      <c r="FE19" s="256"/>
      <c r="FF19" s="256"/>
      <c r="FG19" s="256"/>
      <c r="FH19" s="256"/>
      <c r="FI19" s="256"/>
      <c r="FJ19" s="256"/>
      <c r="FK19" s="256"/>
      <c r="FL19" s="256"/>
      <c r="FM19" s="256"/>
      <c r="FN19" s="256"/>
      <c r="FO19" s="256"/>
      <c r="FP19" s="256"/>
      <c r="FQ19" s="256"/>
      <c r="FR19" s="256"/>
      <c r="FS19" s="256"/>
      <c r="FT19" s="256"/>
      <c r="FU19" s="256"/>
      <c r="FV19" s="256"/>
      <c r="FW19" s="256"/>
      <c r="FX19" s="256"/>
      <c r="FY19" s="256"/>
      <c r="FZ19" s="256"/>
      <c r="GA19" s="256"/>
      <c r="GB19" s="256"/>
      <c r="GC19" s="256"/>
      <c r="GD19" s="256"/>
      <c r="GE19" s="256"/>
      <c r="GF19" s="256"/>
      <c r="GG19" s="256"/>
      <c r="GH19" s="256"/>
      <c r="GI19" s="256"/>
      <c r="GJ19" s="256"/>
      <c r="GK19" s="256"/>
      <c r="GL19" s="256"/>
      <c r="GM19" s="256"/>
      <c r="GN19" s="256"/>
      <c r="GO19" s="256"/>
      <c r="GP19" s="256"/>
      <c r="GQ19" s="256"/>
      <c r="GR19" s="256"/>
      <c r="GS19" s="256"/>
      <c r="GT19" s="256"/>
      <c r="GU19" s="256"/>
      <c r="GV19" s="256"/>
      <c r="GW19" s="256"/>
      <c r="GX19" s="256"/>
      <c r="GY19" s="256"/>
      <c r="GZ19" s="256"/>
      <c r="HA19" s="256"/>
      <c r="HB19" s="256"/>
      <c r="HC19" s="256"/>
      <c r="HD19" s="256"/>
      <c r="HE19" s="256"/>
      <c r="HF19" s="256"/>
      <c r="HG19" s="256"/>
      <c r="HH19" s="256"/>
      <c r="HI19" s="256"/>
      <c r="HJ19" s="256"/>
      <c r="HK19" s="256"/>
      <c r="HL19" s="256"/>
      <c r="HM19" s="256"/>
      <c r="HN19" s="256"/>
      <c r="HO19" s="256"/>
      <c r="HP19" s="256"/>
      <c r="HQ19" s="256"/>
      <c r="HR19" s="256"/>
      <c r="HS19" s="256"/>
      <c r="HT19" s="256"/>
      <c r="HU19" s="256"/>
      <c r="HV19" s="256"/>
      <c r="HW19" s="256"/>
      <c r="HX19" s="256"/>
      <c r="HY19" s="256"/>
      <c r="HZ19" s="256"/>
      <c r="IA19" s="256"/>
      <c r="IB19" s="256"/>
      <c r="IC19" s="256"/>
      <c r="ID19" s="256"/>
      <c r="IE19" s="256"/>
      <c r="IF19" s="256"/>
      <c r="IG19" s="256"/>
      <c r="IH19" s="256"/>
      <c r="II19" s="256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7"/>
  <sheetViews>
    <sheetView view="pageBreakPreview" zoomScaleNormal="100" zoomScaleSheetLayoutView="100" workbookViewId="0">
      <selection activeCell="C18" sqref="C18"/>
    </sheetView>
  </sheetViews>
  <sheetFormatPr defaultRowHeight="15" x14ac:dyDescent="0.25"/>
  <cols>
    <col min="1" max="1" width="25.7109375" style="27" customWidth="1"/>
    <col min="2" max="2" width="13.140625" style="27" customWidth="1"/>
    <col min="3" max="11" width="9.42578125" style="27" customWidth="1"/>
    <col min="12" max="12" width="25.7109375" style="27" customWidth="1"/>
    <col min="13" max="256" width="9.140625" style="303"/>
    <col min="257" max="257" width="25.7109375" style="303" customWidth="1"/>
    <col min="258" max="258" width="13.140625" style="303" customWidth="1"/>
    <col min="259" max="259" width="8.7109375" style="303" customWidth="1"/>
    <col min="260" max="263" width="9.7109375" style="303" customWidth="1"/>
    <col min="264" max="264" width="10.7109375" style="303" customWidth="1"/>
    <col min="265" max="267" width="9.7109375" style="303" customWidth="1"/>
    <col min="268" max="268" width="25.7109375" style="303" customWidth="1"/>
    <col min="269" max="512" width="9.140625" style="303"/>
    <col min="513" max="513" width="25.7109375" style="303" customWidth="1"/>
    <col min="514" max="514" width="13.140625" style="303" customWidth="1"/>
    <col min="515" max="515" width="8.7109375" style="303" customWidth="1"/>
    <col min="516" max="519" width="9.7109375" style="303" customWidth="1"/>
    <col min="520" max="520" width="10.7109375" style="303" customWidth="1"/>
    <col min="521" max="523" width="9.7109375" style="303" customWidth="1"/>
    <col min="524" max="524" width="25.7109375" style="303" customWidth="1"/>
    <col min="525" max="768" width="9.140625" style="303"/>
    <col min="769" max="769" width="25.7109375" style="303" customWidth="1"/>
    <col min="770" max="770" width="13.140625" style="303" customWidth="1"/>
    <col min="771" max="771" width="8.7109375" style="303" customWidth="1"/>
    <col min="772" max="775" width="9.7109375" style="303" customWidth="1"/>
    <col min="776" max="776" width="10.7109375" style="303" customWidth="1"/>
    <col min="777" max="779" width="9.7109375" style="303" customWidth="1"/>
    <col min="780" max="780" width="25.7109375" style="303" customWidth="1"/>
    <col min="781" max="1024" width="9.140625" style="303"/>
    <col min="1025" max="1025" width="25.7109375" style="303" customWidth="1"/>
    <col min="1026" max="1026" width="13.140625" style="303" customWidth="1"/>
    <col min="1027" max="1027" width="8.7109375" style="303" customWidth="1"/>
    <col min="1028" max="1031" width="9.7109375" style="303" customWidth="1"/>
    <col min="1032" max="1032" width="10.7109375" style="303" customWidth="1"/>
    <col min="1033" max="1035" width="9.7109375" style="303" customWidth="1"/>
    <col min="1036" max="1036" width="25.7109375" style="303" customWidth="1"/>
    <col min="1037" max="1280" width="9.140625" style="303"/>
    <col min="1281" max="1281" width="25.7109375" style="303" customWidth="1"/>
    <col min="1282" max="1282" width="13.140625" style="303" customWidth="1"/>
    <col min="1283" max="1283" width="8.7109375" style="303" customWidth="1"/>
    <col min="1284" max="1287" width="9.7109375" style="303" customWidth="1"/>
    <col min="1288" max="1288" width="10.7109375" style="303" customWidth="1"/>
    <col min="1289" max="1291" width="9.7109375" style="303" customWidth="1"/>
    <col min="1292" max="1292" width="25.7109375" style="303" customWidth="1"/>
    <col min="1293" max="1536" width="9.140625" style="303"/>
    <col min="1537" max="1537" width="25.7109375" style="303" customWidth="1"/>
    <col min="1538" max="1538" width="13.140625" style="303" customWidth="1"/>
    <col min="1539" max="1539" width="8.7109375" style="303" customWidth="1"/>
    <col min="1540" max="1543" width="9.7109375" style="303" customWidth="1"/>
    <col min="1544" max="1544" width="10.7109375" style="303" customWidth="1"/>
    <col min="1545" max="1547" width="9.7109375" style="303" customWidth="1"/>
    <col min="1548" max="1548" width="25.7109375" style="303" customWidth="1"/>
    <col min="1549" max="1792" width="9.140625" style="303"/>
    <col min="1793" max="1793" width="25.7109375" style="303" customWidth="1"/>
    <col min="1794" max="1794" width="13.140625" style="303" customWidth="1"/>
    <col min="1795" max="1795" width="8.7109375" style="303" customWidth="1"/>
    <col min="1796" max="1799" width="9.7109375" style="303" customWidth="1"/>
    <col min="1800" max="1800" width="10.7109375" style="303" customWidth="1"/>
    <col min="1801" max="1803" width="9.7109375" style="303" customWidth="1"/>
    <col min="1804" max="1804" width="25.7109375" style="303" customWidth="1"/>
    <col min="1805" max="2048" width="9.140625" style="303"/>
    <col min="2049" max="2049" width="25.7109375" style="303" customWidth="1"/>
    <col min="2050" max="2050" width="13.140625" style="303" customWidth="1"/>
    <col min="2051" max="2051" width="8.7109375" style="303" customWidth="1"/>
    <col min="2052" max="2055" width="9.7109375" style="303" customWidth="1"/>
    <col min="2056" max="2056" width="10.7109375" style="303" customWidth="1"/>
    <col min="2057" max="2059" width="9.7109375" style="303" customWidth="1"/>
    <col min="2060" max="2060" width="25.7109375" style="303" customWidth="1"/>
    <col min="2061" max="2304" width="9.140625" style="303"/>
    <col min="2305" max="2305" width="25.7109375" style="303" customWidth="1"/>
    <col min="2306" max="2306" width="13.140625" style="303" customWidth="1"/>
    <col min="2307" max="2307" width="8.7109375" style="303" customWidth="1"/>
    <col min="2308" max="2311" width="9.7109375" style="303" customWidth="1"/>
    <col min="2312" max="2312" width="10.7109375" style="303" customWidth="1"/>
    <col min="2313" max="2315" width="9.7109375" style="303" customWidth="1"/>
    <col min="2316" max="2316" width="25.7109375" style="303" customWidth="1"/>
    <col min="2317" max="2560" width="9.140625" style="303"/>
    <col min="2561" max="2561" width="25.7109375" style="303" customWidth="1"/>
    <col min="2562" max="2562" width="13.140625" style="303" customWidth="1"/>
    <col min="2563" max="2563" width="8.7109375" style="303" customWidth="1"/>
    <col min="2564" max="2567" width="9.7109375" style="303" customWidth="1"/>
    <col min="2568" max="2568" width="10.7109375" style="303" customWidth="1"/>
    <col min="2569" max="2571" width="9.7109375" style="303" customWidth="1"/>
    <col min="2572" max="2572" width="25.7109375" style="303" customWidth="1"/>
    <col min="2573" max="2816" width="9.140625" style="303"/>
    <col min="2817" max="2817" width="25.7109375" style="303" customWidth="1"/>
    <col min="2818" max="2818" width="13.140625" style="303" customWidth="1"/>
    <col min="2819" max="2819" width="8.7109375" style="303" customWidth="1"/>
    <col min="2820" max="2823" width="9.7109375" style="303" customWidth="1"/>
    <col min="2824" max="2824" width="10.7109375" style="303" customWidth="1"/>
    <col min="2825" max="2827" width="9.7109375" style="303" customWidth="1"/>
    <col min="2828" max="2828" width="25.7109375" style="303" customWidth="1"/>
    <col min="2829" max="3072" width="9.140625" style="303"/>
    <col min="3073" max="3073" width="25.7109375" style="303" customWidth="1"/>
    <col min="3074" max="3074" width="13.140625" style="303" customWidth="1"/>
    <col min="3075" max="3075" width="8.7109375" style="303" customWidth="1"/>
    <col min="3076" max="3079" width="9.7109375" style="303" customWidth="1"/>
    <col min="3080" max="3080" width="10.7109375" style="303" customWidth="1"/>
    <col min="3081" max="3083" width="9.7109375" style="303" customWidth="1"/>
    <col min="3084" max="3084" width="25.7109375" style="303" customWidth="1"/>
    <col min="3085" max="3328" width="9.140625" style="303"/>
    <col min="3329" max="3329" width="25.7109375" style="303" customWidth="1"/>
    <col min="3330" max="3330" width="13.140625" style="303" customWidth="1"/>
    <col min="3331" max="3331" width="8.7109375" style="303" customWidth="1"/>
    <col min="3332" max="3335" width="9.7109375" style="303" customWidth="1"/>
    <col min="3336" max="3336" width="10.7109375" style="303" customWidth="1"/>
    <col min="3337" max="3339" width="9.7109375" style="303" customWidth="1"/>
    <col min="3340" max="3340" width="25.7109375" style="303" customWidth="1"/>
    <col min="3341" max="3584" width="9.140625" style="303"/>
    <col min="3585" max="3585" width="25.7109375" style="303" customWidth="1"/>
    <col min="3586" max="3586" width="13.140625" style="303" customWidth="1"/>
    <col min="3587" max="3587" width="8.7109375" style="303" customWidth="1"/>
    <col min="3588" max="3591" width="9.7109375" style="303" customWidth="1"/>
    <col min="3592" max="3592" width="10.7109375" style="303" customWidth="1"/>
    <col min="3593" max="3595" width="9.7109375" style="303" customWidth="1"/>
    <col min="3596" max="3596" width="25.7109375" style="303" customWidth="1"/>
    <col min="3597" max="3840" width="9.140625" style="303"/>
    <col min="3841" max="3841" width="25.7109375" style="303" customWidth="1"/>
    <col min="3842" max="3842" width="13.140625" style="303" customWidth="1"/>
    <col min="3843" max="3843" width="8.7109375" style="303" customWidth="1"/>
    <col min="3844" max="3847" width="9.7109375" style="303" customWidth="1"/>
    <col min="3848" max="3848" width="10.7109375" style="303" customWidth="1"/>
    <col min="3849" max="3851" width="9.7109375" style="303" customWidth="1"/>
    <col min="3852" max="3852" width="25.7109375" style="303" customWidth="1"/>
    <col min="3853" max="4096" width="9.140625" style="303"/>
    <col min="4097" max="4097" width="25.7109375" style="303" customWidth="1"/>
    <col min="4098" max="4098" width="13.140625" style="303" customWidth="1"/>
    <col min="4099" max="4099" width="8.7109375" style="303" customWidth="1"/>
    <col min="4100" max="4103" width="9.7109375" style="303" customWidth="1"/>
    <col min="4104" max="4104" width="10.7109375" style="303" customWidth="1"/>
    <col min="4105" max="4107" width="9.7109375" style="303" customWidth="1"/>
    <col min="4108" max="4108" width="25.7109375" style="303" customWidth="1"/>
    <col min="4109" max="4352" width="9.140625" style="303"/>
    <col min="4353" max="4353" width="25.7109375" style="303" customWidth="1"/>
    <col min="4354" max="4354" width="13.140625" style="303" customWidth="1"/>
    <col min="4355" max="4355" width="8.7109375" style="303" customWidth="1"/>
    <col min="4356" max="4359" width="9.7109375" style="303" customWidth="1"/>
    <col min="4360" max="4360" width="10.7109375" style="303" customWidth="1"/>
    <col min="4361" max="4363" width="9.7109375" style="303" customWidth="1"/>
    <col min="4364" max="4364" width="25.7109375" style="303" customWidth="1"/>
    <col min="4365" max="4608" width="9.140625" style="303"/>
    <col min="4609" max="4609" width="25.7109375" style="303" customWidth="1"/>
    <col min="4610" max="4610" width="13.140625" style="303" customWidth="1"/>
    <col min="4611" max="4611" width="8.7109375" style="303" customWidth="1"/>
    <col min="4612" max="4615" width="9.7109375" style="303" customWidth="1"/>
    <col min="4616" max="4616" width="10.7109375" style="303" customWidth="1"/>
    <col min="4617" max="4619" width="9.7109375" style="303" customWidth="1"/>
    <col min="4620" max="4620" width="25.7109375" style="303" customWidth="1"/>
    <col min="4621" max="4864" width="9.140625" style="303"/>
    <col min="4865" max="4865" width="25.7109375" style="303" customWidth="1"/>
    <col min="4866" max="4866" width="13.140625" style="303" customWidth="1"/>
    <col min="4867" max="4867" width="8.7109375" style="303" customWidth="1"/>
    <col min="4868" max="4871" width="9.7109375" style="303" customWidth="1"/>
    <col min="4872" max="4872" width="10.7109375" style="303" customWidth="1"/>
    <col min="4873" max="4875" width="9.7109375" style="303" customWidth="1"/>
    <col min="4876" max="4876" width="25.7109375" style="303" customWidth="1"/>
    <col min="4877" max="5120" width="9.140625" style="303"/>
    <col min="5121" max="5121" width="25.7109375" style="303" customWidth="1"/>
    <col min="5122" max="5122" width="13.140625" style="303" customWidth="1"/>
    <col min="5123" max="5123" width="8.7109375" style="303" customWidth="1"/>
    <col min="5124" max="5127" width="9.7109375" style="303" customWidth="1"/>
    <col min="5128" max="5128" width="10.7109375" style="303" customWidth="1"/>
    <col min="5129" max="5131" width="9.7109375" style="303" customWidth="1"/>
    <col min="5132" max="5132" width="25.7109375" style="303" customWidth="1"/>
    <col min="5133" max="5376" width="9.140625" style="303"/>
    <col min="5377" max="5377" width="25.7109375" style="303" customWidth="1"/>
    <col min="5378" max="5378" width="13.140625" style="303" customWidth="1"/>
    <col min="5379" max="5379" width="8.7109375" style="303" customWidth="1"/>
    <col min="5380" max="5383" width="9.7109375" style="303" customWidth="1"/>
    <col min="5384" max="5384" width="10.7109375" style="303" customWidth="1"/>
    <col min="5385" max="5387" width="9.7109375" style="303" customWidth="1"/>
    <col min="5388" max="5388" width="25.7109375" style="303" customWidth="1"/>
    <col min="5389" max="5632" width="9.140625" style="303"/>
    <col min="5633" max="5633" width="25.7109375" style="303" customWidth="1"/>
    <col min="5634" max="5634" width="13.140625" style="303" customWidth="1"/>
    <col min="5635" max="5635" width="8.7109375" style="303" customWidth="1"/>
    <col min="5636" max="5639" width="9.7109375" style="303" customWidth="1"/>
    <col min="5640" max="5640" width="10.7109375" style="303" customWidth="1"/>
    <col min="5641" max="5643" width="9.7109375" style="303" customWidth="1"/>
    <col min="5644" max="5644" width="25.7109375" style="303" customWidth="1"/>
    <col min="5645" max="5888" width="9.140625" style="303"/>
    <col min="5889" max="5889" width="25.7109375" style="303" customWidth="1"/>
    <col min="5890" max="5890" width="13.140625" style="303" customWidth="1"/>
    <col min="5891" max="5891" width="8.7109375" style="303" customWidth="1"/>
    <col min="5892" max="5895" width="9.7109375" style="303" customWidth="1"/>
    <col min="5896" max="5896" width="10.7109375" style="303" customWidth="1"/>
    <col min="5897" max="5899" width="9.7109375" style="303" customWidth="1"/>
    <col min="5900" max="5900" width="25.7109375" style="303" customWidth="1"/>
    <col min="5901" max="6144" width="9.140625" style="303"/>
    <col min="6145" max="6145" width="25.7109375" style="303" customWidth="1"/>
    <col min="6146" max="6146" width="13.140625" style="303" customWidth="1"/>
    <col min="6147" max="6147" width="8.7109375" style="303" customWidth="1"/>
    <col min="6148" max="6151" width="9.7109375" style="303" customWidth="1"/>
    <col min="6152" max="6152" width="10.7109375" style="303" customWidth="1"/>
    <col min="6153" max="6155" width="9.7109375" style="303" customWidth="1"/>
    <col min="6156" max="6156" width="25.7109375" style="303" customWidth="1"/>
    <col min="6157" max="6400" width="9.140625" style="303"/>
    <col min="6401" max="6401" width="25.7109375" style="303" customWidth="1"/>
    <col min="6402" max="6402" width="13.140625" style="303" customWidth="1"/>
    <col min="6403" max="6403" width="8.7109375" style="303" customWidth="1"/>
    <col min="6404" max="6407" width="9.7109375" style="303" customWidth="1"/>
    <col min="6408" max="6408" width="10.7109375" style="303" customWidth="1"/>
    <col min="6409" max="6411" width="9.7109375" style="303" customWidth="1"/>
    <col min="6412" max="6412" width="25.7109375" style="303" customWidth="1"/>
    <col min="6413" max="6656" width="9.140625" style="303"/>
    <col min="6657" max="6657" width="25.7109375" style="303" customWidth="1"/>
    <col min="6658" max="6658" width="13.140625" style="303" customWidth="1"/>
    <col min="6659" max="6659" width="8.7109375" style="303" customWidth="1"/>
    <col min="6660" max="6663" width="9.7109375" style="303" customWidth="1"/>
    <col min="6664" max="6664" width="10.7109375" style="303" customWidth="1"/>
    <col min="6665" max="6667" width="9.7109375" style="303" customWidth="1"/>
    <col min="6668" max="6668" width="25.7109375" style="303" customWidth="1"/>
    <col min="6669" max="6912" width="9.140625" style="303"/>
    <col min="6913" max="6913" width="25.7109375" style="303" customWidth="1"/>
    <col min="6914" max="6914" width="13.140625" style="303" customWidth="1"/>
    <col min="6915" max="6915" width="8.7109375" style="303" customWidth="1"/>
    <col min="6916" max="6919" width="9.7109375" style="303" customWidth="1"/>
    <col min="6920" max="6920" width="10.7109375" style="303" customWidth="1"/>
    <col min="6921" max="6923" width="9.7109375" style="303" customWidth="1"/>
    <col min="6924" max="6924" width="25.7109375" style="303" customWidth="1"/>
    <col min="6925" max="7168" width="9.140625" style="303"/>
    <col min="7169" max="7169" width="25.7109375" style="303" customWidth="1"/>
    <col min="7170" max="7170" width="13.140625" style="303" customWidth="1"/>
    <col min="7171" max="7171" width="8.7109375" style="303" customWidth="1"/>
    <col min="7172" max="7175" width="9.7109375" style="303" customWidth="1"/>
    <col min="7176" max="7176" width="10.7109375" style="303" customWidth="1"/>
    <col min="7177" max="7179" width="9.7109375" style="303" customWidth="1"/>
    <col min="7180" max="7180" width="25.7109375" style="303" customWidth="1"/>
    <col min="7181" max="7424" width="9.140625" style="303"/>
    <col min="7425" max="7425" width="25.7109375" style="303" customWidth="1"/>
    <col min="7426" max="7426" width="13.140625" style="303" customWidth="1"/>
    <col min="7427" max="7427" width="8.7109375" style="303" customWidth="1"/>
    <col min="7428" max="7431" width="9.7109375" style="303" customWidth="1"/>
    <col min="7432" max="7432" width="10.7109375" style="303" customWidth="1"/>
    <col min="7433" max="7435" width="9.7109375" style="303" customWidth="1"/>
    <col min="7436" max="7436" width="25.7109375" style="303" customWidth="1"/>
    <col min="7437" max="7680" width="9.140625" style="303"/>
    <col min="7681" max="7681" width="25.7109375" style="303" customWidth="1"/>
    <col min="7682" max="7682" width="13.140625" style="303" customWidth="1"/>
    <col min="7683" max="7683" width="8.7109375" style="303" customWidth="1"/>
    <col min="7684" max="7687" width="9.7109375" style="303" customWidth="1"/>
    <col min="7688" max="7688" width="10.7109375" style="303" customWidth="1"/>
    <col min="7689" max="7691" width="9.7109375" style="303" customWidth="1"/>
    <col min="7692" max="7692" width="25.7109375" style="303" customWidth="1"/>
    <col min="7693" max="7936" width="9.140625" style="303"/>
    <col min="7937" max="7937" width="25.7109375" style="303" customWidth="1"/>
    <col min="7938" max="7938" width="13.140625" style="303" customWidth="1"/>
    <col min="7939" max="7939" width="8.7109375" style="303" customWidth="1"/>
    <col min="7940" max="7943" width="9.7109375" style="303" customWidth="1"/>
    <col min="7944" max="7944" width="10.7109375" style="303" customWidth="1"/>
    <col min="7945" max="7947" width="9.7109375" style="303" customWidth="1"/>
    <col min="7948" max="7948" width="25.7109375" style="303" customWidth="1"/>
    <col min="7949" max="8192" width="9.140625" style="303"/>
    <col min="8193" max="8193" width="25.7109375" style="303" customWidth="1"/>
    <col min="8194" max="8194" width="13.140625" style="303" customWidth="1"/>
    <col min="8195" max="8195" width="8.7109375" style="303" customWidth="1"/>
    <col min="8196" max="8199" width="9.7109375" style="303" customWidth="1"/>
    <col min="8200" max="8200" width="10.7109375" style="303" customWidth="1"/>
    <col min="8201" max="8203" width="9.7109375" style="303" customWidth="1"/>
    <col min="8204" max="8204" width="25.7109375" style="303" customWidth="1"/>
    <col min="8205" max="8448" width="9.140625" style="303"/>
    <col min="8449" max="8449" width="25.7109375" style="303" customWidth="1"/>
    <col min="8450" max="8450" width="13.140625" style="303" customWidth="1"/>
    <col min="8451" max="8451" width="8.7109375" style="303" customWidth="1"/>
    <col min="8452" max="8455" width="9.7109375" style="303" customWidth="1"/>
    <col min="8456" max="8456" width="10.7109375" style="303" customWidth="1"/>
    <col min="8457" max="8459" width="9.7109375" style="303" customWidth="1"/>
    <col min="8460" max="8460" width="25.7109375" style="303" customWidth="1"/>
    <col min="8461" max="8704" width="9.140625" style="303"/>
    <col min="8705" max="8705" width="25.7109375" style="303" customWidth="1"/>
    <col min="8706" max="8706" width="13.140625" style="303" customWidth="1"/>
    <col min="8707" max="8707" width="8.7109375" style="303" customWidth="1"/>
    <col min="8708" max="8711" width="9.7109375" style="303" customWidth="1"/>
    <col min="8712" max="8712" width="10.7109375" style="303" customWidth="1"/>
    <col min="8713" max="8715" width="9.7109375" style="303" customWidth="1"/>
    <col min="8716" max="8716" width="25.7109375" style="303" customWidth="1"/>
    <col min="8717" max="8960" width="9.140625" style="303"/>
    <col min="8961" max="8961" width="25.7109375" style="303" customWidth="1"/>
    <col min="8962" max="8962" width="13.140625" style="303" customWidth="1"/>
    <col min="8963" max="8963" width="8.7109375" style="303" customWidth="1"/>
    <col min="8964" max="8967" width="9.7109375" style="303" customWidth="1"/>
    <col min="8968" max="8968" width="10.7109375" style="303" customWidth="1"/>
    <col min="8969" max="8971" width="9.7109375" style="303" customWidth="1"/>
    <col min="8972" max="8972" width="25.7109375" style="303" customWidth="1"/>
    <col min="8973" max="9216" width="9.140625" style="303"/>
    <col min="9217" max="9217" width="25.7109375" style="303" customWidth="1"/>
    <col min="9218" max="9218" width="13.140625" style="303" customWidth="1"/>
    <col min="9219" max="9219" width="8.7109375" style="303" customWidth="1"/>
    <col min="9220" max="9223" width="9.7109375" style="303" customWidth="1"/>
    <col min="9224" max="9224" width="10.7109375" style="303" customWidth="1"/>
    <col min="9225" max="9227" width="9.7109375" style="303" customWidth="1"/>
    <col min="9228" max="9228" width="25.7109375" style="303" customWidth="1"/>
    <col min="9229" max="9472" width="9.140625" style="303"/>
    <col min="9473" max="9473" width="25.7109375" style="303" customWidth="1"/>
    <col min="9474" max="9474" width="13.140625" style="303" customWidth="1"/>
    <col min="9475" max="9475" width="8.7109375" style="303" customWidth="1"/>
    <col min="9476" max="9479" width="9.7109375" style="303" customWidth="1"/>
    <col min="9480" max="9480" width="10.7109375" style="303" customWidth="1"/>
    <col min="9481" max="9483" width="9.7109375" style="303" customWidth="1"/>
    <col min="9484" max="9484" width="25.7109375" style="303" customWidth="1"/>
    <col min="9485" max="9728" width="9.140625" style="303"/>
    <col min="9729" max="9729" width="25.7109375" style="303" customWidth="1"/>
    <col min="9730" max="9730" width="13.140625" style="303" customWidth="1"/>
    <col min="9731" max="9731" width="8.7109375" style="303" customWidth="1"/>
    <col min="9732" max="9735" width="9.7109375" style="303" customWidth="1"/>
    <col min="9736" max="9736" width="10.7109375" style="303" customWidth="1"/>
    <col min="9737" max="9739" width="9.7109375" style="303" customWidth="1"/>
    <col min="9740" max="9740" width="25.7109375" style="303" customWidth="1"/>
    <col min="9741" max="9984" width="9.140625" style="303"/>
    <col min="9985" max="9985" width="25.7109375" style="303" customWidth="1"/>
    <col min="9986" max="9986" width="13.140625" style="303" customWidth="1"/>
    <col min="9987" max="9987" width="8.7109375" style="303" customWidth="1"/>
    <col min="9988" max="9991" width="9.7109375" style="303" customWidth="1"/>
    <col min="9992" max="9992" width="10.7109375" style="303" customWidth="1"/>
    <col min="9993" max="9995" width="9.7109375" style="303" customWidth="1"/>
    <col min="9996" max="9996" width="25.7109375" style="303" customWidth="1"/>
    <col min="9997" max="10240" width="9.140625" style="303"/>
    <col min="10241" max="10241" width="25.7109375" style="303" customWidth="1"/>
    <col min="10242" max="10242" width="13.140625" style="303" customWidth="1"/>
    <col min="10243" max="10243" width="8.7109375" style="303" customWidth="1"/>
    <col min="10244" max="10247" width="9.7109375" style="303" customWidth="1"/>
    <col min="10248" max="10248" width="10.7109375" style="303" customWidth="1"/>
    <col min="10249" max="10251" width="9.7109375" style="303" customWidth="1"/>
    <col min="10252" max="10252" width="25.7109375" style="303" customWidth="1"/>
    <col min="10253" max="10496" width="9.140625" style="303"/>
    <col min="10497" max="10497" width="25.7109375" style="303" customWidth="1"/>
    <col min="10498" max="10498" width="13.140625" style="303" customWidth="1"/>
    <col min="10499" max="10499" width="8.7109375" style="303" customWidth="1"/>
    <col min="10500" max="10503" width="9.7109375" style="303" customWidth="1"/>
    <col min="10504" max="10504" width="10.7109375" style="303" customWidth="1"/>
    <col min="10505" max="10507" width="9.7109375" style="303" customWidth="1"/>
    <col min="10508" max="10508" width="25.7109375" style="303" customWidth="1"/>
    <col min="10509" max="10752" width="9.140625" style="303"/>
    <col min="10753" max="10753" width="25.7109375" style="303" customWidth="1"/>
    <col min="10754" max="10754" width="13.140625" style="303" customWidth="1"/>
    <col min="10755" max="10755" width="8.7109375" style="303" customWidth="1"/>
    <col min="10756" max="10759" width="9.7109375" style="303" customWidth="1"/>
    <col min="10760" max="10760" width="10.7109375" style="303" customWidth="1"/>
    <col min="10761" max="10763" width="9.7109375" style="303" customWidth="1"/>
    <col min="10764" max="10764" width="25.7109375" style="303" customWidth="1"/>
    <col min="10765" max="11008" width="9.140625" style="303"/>
    <col min="11009" max="11009" width="25.7109375" style="303" customWidth="1"/>
    <col min="11010" max="11010" width="13.140625" style="303" customWidth="1"/>
    <col min="11011" max="11011" width="8.7109375" style="303" customWidth="1"/>
    <col min="11012" max="11015" width="9.7109375" style="303" customWidth="1"/>
    <col min="11016" max="11016" width="10.7109375" style="303" customWidth="1"/>
    <col min="11017" max="11019" width="9.7109375" style="303" customWidth="1"/>
    <col min="11020" max="11020" width="25.7109375" style="303" customWidth="1"/>
    <col min="11021" max="11264" width="9.140625" style="303"/>
    <col min="11265" max="11265" width="25.7109375" style="303" customWidth="1"/>
    <col min="11266" max="11266" width="13.140625" style="303" customWidth="1"/>
    <col min="11267" max="11267" width="8.7109375" style="303" customWidth="1"/>
    <col min="11268" max="11271" width="9.7109375" style="303" customWidth="1"/>
    <col min="11272" max="11272" width="10.7109375" style="303" customWidth="1"/>
    <col min="11273" max="11275" width="9.7109375" style="303" customWidth="1"/>
    <col min="11276" max="11276" width="25.7109375" style="303" customWidth="1"/>
    <col min="11277" max="11520" width="9.140625" style="303"/>
    <col min="11521" max="11521" width="25.7109375" style="303" customWidth="1"/>
    <col min="11522" max="11522" width="13.140625" style="303" customWidth="1"/>
    <col min="11523" max="11523" width="8.7109375" style="303" customWidth="1"/>
    <col min="11524" max="11527" width="9.7109375" style="303" customWidth="1"/>
    <col min="11528" max="11528" width="10.7109375" style="303" customWidth="1"/>
    <col min="11529" max="11531" width="9.7109375" style="303" customWidth="1"/>
    <col min="11532" max="11532" width="25.7109375" style="303" customWidth="1"/>
    <col min="11533" max="11776" width="9.140625" style="303"/>
    <col min="11777" max="11777" width="25.7109375" style="303" customWidth="1"/>
    <col min="11778" max="11778" width="13.140625" style="303" customWidth="1"/>
    <col min="11779" max="11779" width="8.7109375" style="303" customWidth="1"/>
    <col min="11780" max="11783" width="9.7109375" style="303" customWidth="1"/>
    <col min="11784" max="11784" width="10.7109375" style="303" customWidth="1"/>
    <col min="11785" max="11787" width="9.7109375" style="303" customWidth="1"/>
    <col min="11788" max="11788" width="25.7109375" style="303" customWidth="1"/>
    <col min="11789" max="12032" width="9.140625" style="303"/>
    <col min="12033" max="12033" width="25.7109375" style="303" customWidth="1"/>
    <col min="12034" max="12034" width="13.140625" style="303" customWidth="1"/>
    <col min="12035" max="12035" width="8.7109375" style="303" customWidth="1"/>
    <col min="12036" max="12039" width="9.7109375" style="303" customWidth="1"/>
    <col min="12040" max="12040" width="10.7109375" style="303" customWidth="1"/>
    <col min="12041" max="12043" width="9.7109375" style="303" customWidth="1"/>
    <col min="12044" max="12044" width="25.7109375" style="303" customWidth="1"/>
    <col min="12045" max="12288" width="9.140625" style="303"/>
    <col min="12289" max="12289" width="25.7109375" style="303" customWidth="1"/>
    <col min="12290" max="12290" width="13.140625" style="303" customWidth="1"/>
    <col min="12291" max="12291" width="8.7109375" style="303" customWidth="1"/>
    <col min="12292" max="12295" width="9.7109375" style="303" customWidth="1"/>
    <col min="12296" max="12296" width="10.7109375" style="303" customWidth="1"/>
    <col min="12297" max="12299" width="9.7109375" style="303" customWidth="1"/>
    <col min="12300" max="12300" width="25.7109375" style="303" customWidth="1"/>
    <col min="12301" max="12544" width="9.140625" style="303"/>
    <col min="12545" max="12545" width="25.7109375" style="303" customWidth="1"/>
    <col min="12546" max="12546" width="13.140625" style="303" customWidth="1"/>
    <col min="12547" max="12547" width="8.7109375" style="303" customWidth="1"/>
    <col min="12548" max="12551" width="9.7109375" style="303" customWidth="1"/>
    <col min="12552" max="12552" width="10.7109375" style="303" customWidth="1"/>
    <col min="12553" max="12555" width="9.7109375" style="303" customWidth="1"/>
    <col min="12556" max="12556" width="25.7109375" style="303" customWidth="1"/>
    <col min="12557" max="12800" width="9.140625" style="303"/>
    <col min="12801" max="12801" width="25.7109375" style="303" customWidth="1"/>
    <col min="12802" max="12802" width="13.140625" style="303" customWidth="1"/>
    <col min="12803" max="12803" width="8.7109375" style="303" customWidth="1"/>
    <col min="12804" max="12807" width="9.7109375" style="303" customWidth="1"/>
    <col min="12808" max="12808" width="10.7109375" style="303" customWidth="1"/>
    <col min="12809" max="12811" width="9.7109375" style="303" customWidth="1"/>
    <col min="12812" max="12812" width="25.7109375" style="303" customWidth="1"/>
    <col min="12813" max="13056" width="9.140625" style="303"/>
    <col min="13057" max="13057" width="25.7109375" style="303" customWidth="1"/>
    <col min="13058" max="13058" width="13.140625" style="303" customWidth="1"/>
    <col min="13059" max="13059" width="8.7109375" style="303" customWidth="1"/>
    <col min="13060" max="13063" width="9.7109375" style="303" customWidth="1"/>
    <col min="13064" max="13064" width="10.7109375" style="303" customWidth="1"/>
    <col min="13065" max="13067" width="9.7109375" style="303" customWidth="1"/>
    <col min="13068" max="13068" width="25.7109375" style="303" customWidth="1"/>
    <col min="13069" max="13312" width="9.140625" style="303"/>
    <col min="13313" max="13313" width="25.7109375" style="303" customWidth="1"/>
    <col min="13314" max="13314" width="13.140625" style="303" customWidth="1"/>
    <col min="13315" max="13315" width="8.7109375" style="303" customWidth="1"/>
    <col min="13316" max="13319" width="9.7109375" style="303" customWidth="1"/>
    <col min="13320" max="13320" width="10.7109375" style="303" customWidth="1"/>
    <col min="13321" max="13323" width="9.7109375" style="303" customWidth="1"/>
    <col min="13324" max="13324" width="25.7109375" style="303" customWidth="1"/>
    <col min="13325" max="13568" width="9.140625" style="303"/>
    <col min="13569" max="13569" width="25.7109375" style="303" customWidth="1"/>
    <col min="13570" max="13570" width="13.140625" style="303" customWidth="1"/>
    <col min="13571" max="13571" width="8.7109375" style="303" customWidth="1"/>
    <col min="13572" max="13575" width="9.7109375" style="303" customWidth="1"/>
    <col min="13576" max="13576" width="10.7109375" style="303" customWidth="1"/>
    <col min="13577" max="13579" width="9.7109375" style="303" customWidth="1"/>
    <col min="13580" max="13580" width="25.7109375" style="303" customWidth="1"/>
    <col min="13581" max="13824" width="9.140625" style="303"/>
    <col min="13825" max="13825" width="25.7109375" style="303" customWidth="1"/>
    <col min="13826" max="13826" width="13.140625" style="303" customWidth="1"/>
    <col min="13827" max="13827" width="8.7109375" style="303" customWidth="1"/>
    <col min="13828" max="13831" width="9.7109375" style="303" customWidth="1"/>
    <col min="13832" max="13832" width="10.7109375" style="303" customWidth="1"/>
    <col min="13833" max="13835" width="9.7109375" style="303" customWidth="1"/>
    <col min="13836" max="13836" width="25.7109375" style="303" customWidth="1"/>
    <col min="13837" max="14080" width="9.140625" style="303"/>
    <col min="14081" max="14081" width="25.7109375" style="303" customWidth="1"/>
    <col min="14082" max="14082" width="13.140625" style="303" customWidth="1"/>
    <col min="14083" max="14083" width="8.7109375" style="303" customWidth="1"/>
    <col min="14084" max="14087" width="9.7109375" style="303" customWidth="1"/>
    <col min="14088" max="14088" width="10.7109375" style="303" customWidth="1"/>
    <col min="14089" max="14091" width="9.7109375" style="303" customWidth="1"/>
    <col min="14092" max="14092" width="25.7109375" style="303" customWidth="1"/>
    <col min="14093" max="14336" width="9.140625" style="303"/>
    <col min="14337" max="14337" width="25.7109375" style="303" customWidth="1"/>
    <col min="14338" max="14338" width="13.140625" style="303" customWidth="1"/>
    <col min="14339" max="14339" width="8.7109375" style="303" customWidth="1"/>
    <col min="14340" max="14343" width="9.7109375" style="303" customWidth="1"/>
    <col min="14344" max="14344" width="10.7109375" style="303" customWidth="1"/>
    <col min="14345" max="14347" width="9.7109375" style="303" customWidth="1"/>
    <col min="14348" max="14348" width="25.7109375" style="303" customWidth="1"/>
    <col min="14349" max="14592" width="9.140625" style="303"/>
    <col min="14593" max="14593" width="25.7109375" style="303" customWidth="1"/>
    <col min="14594" max="14594" width="13.140625" style="303" customWidth="1"/>
    <col min="14595" max="14595" width="8.7109375" style="303" customWidth="1"/>
    <col min="14596" max="14599" width="9.7109375" style="303" customWidth="1"/>
    <col min="14600" max="14600" width="10.7109375" style="303" customWidth="1"/>
    <col min="14601" max="14603" width="9.7109375" style="303" customWidth="1"/>
    <col min="14604" max="14604" width="25.7109375" style="303" customWidth="1"/>
    <col min="14605" max="14848" width="9.140625" style="303"/>
    <col min="14849" max="14849" width="25.7109375" style="303" customWidth="1"/>
    <col min="14850" max="14850" width="13.140625" style="303" customWidth="1"/>
    <col min="14851" max="14851" width="8.7109375" style="303" customWidth="1"/>
    <col min="14852" max="14855" width="9.7109375" style="303" customWidth="1"/>
    <col min="14856" max="14856" width="10.7109375" style="303" customWidth="1"/>
    <col min="14857" max="14859" width="9.7109375" style="303" customWidth="1"/>
    <col min="14860" max="14860" width="25.7109375" style="303" customWidth="1"/>
    <col min="14861" max="15104" width="9.140625" style="303"/>
    <col min="15105" max="15105" width="25.7109375" style="303" customWidth="1"/>
    <col min="15106" max="15106" width="13.140625" style="303" customWidth="1"/>
    <col min="15107" max="15107" width="8.7109375" style="303" customWidth="1"/>
    <col min="15108" max="15111" width="9.7109375" style="303" customWidth="1"/>
    <col min="15112" max="15112" width="10.7109375" style="303" customWidth="1"/>
    <col min="15113" max="15115" width="9.7109375" style="303" customWidth="1"/>
    <col min="15116" max="15116" width="25.7109375" style="303" customWidth="1"/>
    <col min="15117" max="15360" width="9.140625" style="303"/>
    <col min="15361" max="15361" width="25.7109375" style="303" customWidth="1"/>
    <col min="15362" max="15362" width="13.140625" style="303" customWidth="1"/>
    <col min="15363" max="15363" width="8.7109375" style="303" customWidth="1"/>
    <col min="15364" max="15367" width="9.7109375" style="303" customWidth="1"/>
    <col min="15368" max="15368" width="10.7109375" style="303" customWidth="1"/>
    <col min="15369" max="15371" width="9.7109375" style="303" customWidth="1"/>
    <col min="15372" max="15372" width="25.7109375" style="303" customWidth="1"/>
    <col min="15373" max="15616" width="9.140625" style="303"/>
    <col min="15617" max="15617" width="25.7109375" style="303" customWidth="1"/>
    <col min="15618" max="15618" width="13.140625" style="303" customWidth="1"/>
    <col min="15619" max="15619" width="8.7109375" style="303" customWidth="1"/>
    <col min="15620" max="15623" width="9.7109375" style="303" customWidth="1"/>
    <col min="15624" max="15624" width="10.7109375" style="303" customWidth="1"/>
    <col min="15625" max="15627" width="9.7109375" style="303" customWidth="1"/>
    <col min="15628" max="15628" width="25.7109375" style="303" customWidth="1"/>
    <col min="15629" max="15872" width="9.140625" style="303"/>
    <col min="15873" max="15873" width="25.7109375" style="303" customWidth="1"/>
    <col min="15874" max="15874" width="13.140625" style="303" customWidth="1"/>
    <col min="15875" max="15875" width="8.7109375" style="303" customWidth="1"/>
    <col min="15876" max="15879" width="9.7109375" style="303" customWidth="1"/>
    <col min="15880" max="15880" width="10.7109375" style="303" customWidth="1"/>
    <col min="15881" max="15883" width="9.7109375" style="303" customWidth="1"/>
    <col min="15884" max="15884" width="25.7109375" style="303" customWidth="1"/>
    <col min="15885" max="16128" width="9.140625" style="303"/>
    <col min="16129" max="16129" width="25.7109375" style="303" customWidth="1"/>
    <col min="16130" max="16130" width="13.140625" style="303" customWidth="1"/>
    <col min="16131" max="16131" width="8.7109375" style="303" customWidth="1"/>
    <col min="16132" max="16135" width="9.7109375" style="303" customWidth="1"/>
    <col min="16136" max="16136" width="10.7109375" style="303" customWidth="1"/>
    <col min="16137" max="16139" width="9.7109375" style="303" customWidth="1"/>
    <col min="16140" max="16140" width="25.7109375" style="303" customWidth="1"/>
    <col min="16141" max="16384" width="9.140625" style="303"/>
  </cols>
  <sheetData>
    <row r="1" spans="1:242" ht="18" customHeight="1" x14ac:dyDescent="0.3">
      <c r="A1" s="1248" t="s">
        <v>1004</v>
      </c>
      <c r="B1" s="1248"/>
      <c r="C1" s="1248"/>
      <c r="D1" s="1248"/>
      <c r="E1" s="1248"/>
      <c r="F1" s="1248"/>
      <c r="G1" s="1248"/>
      <c r="H1" s="1248"/>
      <c r="I1" s="1248"/>
      <c r="J1" s="1248"/>
      <c r="K1" s="1248"/>
      <c r="L1" s="1248"/>
    </row>
    <row r="2" spans="1:242" ht="16.5" customHeight="1" x14ac:dyDescent="0.25">
      <c r="A2" s="1249" t="s">
        <v>316</v>
      </c>
      <c r="B2" s="1249"/>
      <c r="C2" s="1249"/>
      <c r="D2" s="1249"/>
      <c r="E2" s="1249"/>
      <c r="F2" s="1249"/>
      <c r="G2" s="1249"/>
      <c r="H2" s="1249"/>
      <c r="I2" s="1249"/>
      <c r="J2" s="1249"/>
      <c r="K2" s="1249"/>
      <c r="L2" s="1249"/>
    </row>
    <row r="3" spans="1:242" ht="15.75" x14ac:dyDescent="0.25">
      <c r="A3" s="1250">
        <v>2014</v>
      </c>
      <c r="B3" s="1250"/>
      <c r="C3" s="1250"/>
      <c r="D3" s="1250"/>
      <c r="E3" s="1250"/>
      <c r="F3" s="1250"/>
      <c r="G3" s="1250"/>
      <c r="H3" s="1250"/>
      <c r="I3" s="1250"/>
      <c r="J3" s="1250"/>
      <c r="K3" s="1250"/>
      <c r="L3" s="1250"/>
    </row>
    <row r="4" spans="1:242" ht="15.75" x14ac:dyDescent="0.25">
      <c r="A4" s="1250" t="s">
        <v>547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1250"/>
    </row>
    <row r="5" spans="1:242" ht="30.75" customHeight="1" x14ac:dyDescent="0.3">
      <c r="A5" s="816" t="s">
        <v>317</v>
      </c>
      <c r="B5" s="835"/>
      <c r="C5" s="835"/>
      <c r="D5" s="835"/>
      <c r="E5" s="835"/>
      <c r="F5" s="835"/>
      <c r="G5" s="835"/>
      <c r="H5" s="835"/>
      <c r="I5" s="836"/>
      <c r="J5" s="835"/>
      <c r="K5" s="835"/>
      <c r="L5" s="809" t="s">
        <v>318</v>
      </c>
    </row>
    <row r="6" spans="1:242" ht="28.5" customHeight="1" thickBot="1" x14ac:dyDescent="0.25">
      <c r="A6" s="1205" t="s">
        <v>319</v>
      </c>
      <c r="B6" s="1251" t="s">
        <v>678</v>
      </c>
      <c r="C6" s="1253" t="s">
        <v>581</v>
      </c>
      <c r="D6" s="1253"/>
      <c r="E6" s="1253"/>
      <c r="F6" s="1253"/>
      <c r="G6" s="1253"/>
      <c r="H6" s="1253"/>
      <c r="I6" s="1253"/>
      <c r="J6" s="1253"/>
      <c r="K6" s="1253"/>
      <c r="L6" s="1243" t="s">
        <v>320</v>
      </c>
    </row>
    <row r="7" spans="1:242" ht="57.75" customHeight="1" thickTop="1" x14ac:dyDescent="0.2">
      <c r="A7" s="1206"/>
      <c r="B7" s="1252"/>
      <c r="C7" s="837" t="s">
        <v>679</v>
      </c>
      <c r="D7" s="52" t="s">
        <v>573</v>
      </c>
      <c r="E7" s="245" t="s">
        <v>574</v>
      </c>
      <c r="F7" s="245" t="s">
        <v>575</v>
      </c>
      <c r="G7" s="245" t="s">
        <v>576</v>
      </c>
      <c r="H7" s="245" t="s">
        <v>577</v>
      </c>
      <c r="I7" s="245" t="s">
        <v>578</v>
      </c>
      <c r="J7" s="245" t="s">
        <v>579</v>
      </c>
      <c r="K7" s="245" t="s">
        <v>580</v>
      </c>
      <c r="L7" s="1244"/>
    </row>
    <row r="8" spans="1:242" ht="24.95" customHeight="1" thickBot="1" x14ac:dyDescent="0.25">
      <c r="A8" s="432" t="s">
        <v>321</v>
      </c>
      <c r="B8" s="563">
        <f>C8/$C$16%</f>
        <v>2.4013075182298214</v>
      </c>
      <c r="C8" s="525">
        <f t="shared" ref="C8:C15" si="0">SUM(D8:K8)</f>
        <v>191</v>
      </c>
      <c r="D8" s="526">
        <v>0</v>
      </c>
      <c r="E8" s="526">
        <v>14</v>
      </c>
      <c r="F8" s="526">
        <v>3</v>
      </c>
      <c r="G8" s="526">
        <v>52</v>
      </c>
      <c r="H8" s="526">
        <v>33</v>
      </c>
      <c r="I8" s="526">
        <v>48</v>
      </c>
      <c r="J8" s="526">
        <v>0</v>
      </c>
      <c r="K8" s="526">
        <v>41</v>
      </c>
      <c r="L8" s="153" t="s">
        <v>322</v>
      </c>
    </row>
    <row r="9" spans="1:242" ht="24.95" customHeight="1" thickTop="1" thickBot="1" x14ac:dyDescent="0.25">
      <c r="A9" s="433" t="s">
        <v>323</v>
      </c>
      <c r="B9" s="564">
        <f t="shared" ref="B9:B15" si="1">C9/$C$16%</f>
        <v>0</v>
      </c>
      <c r="C9" s="529">
        <f t="shared" si="0"/>
        <v>0</v>
      </c>
      <c r="D9" s="530">
        <v>0</v>
      </c>
      <c r="E9" s="530">
        <v>0</v>
      </c>
      <c r="F9" s="530">
        <v>0</v>
      </c>
      <c r="G9" s="530">
        <v>0</v>
      </c>
      <c r="H9" s="530">
        <v>0</v>
      </c>
      <c r="I9" s="530">
        <v>0</v>
      </c>
      <c r="J9" s="530">
        <v>0</v>
      </c>
      <c r="K9" s="530">
        <v>0</v>
      </c>
      <c r="L9" s="152" t="s">
        <v>324</v>
      </c>
    </row>
    <row r="10" spans="1:242" ht="24.95" customHeight="1" thickTop="1" thickBot="1" x14ac:dyDescent="0.25">
      <c r="A10" s="434" t="s">
        <v>115</v>
      </c>
      <c r="B10" s="565">
        <f t="shared" si="1"/>
        <v>5.0540608498868487</v>
      </c>
      <c r="C10" s="527">
        <f t="shared" si="0"/>
        <v>402</v>
      </c>
      <c r="D10" s="528">
        <v>0</v>
      </c>
      <c r="E10" s="528">
        <v>46</v>
      </c>
      <c r="F10" s="528">
        <v>14</v>
      </c>
      <c r="G10" s="528">
        <v>133</v>
      </c>
      <c r="H10" s="528">
        <v>75</v>
      </c>
      <c r="I10" s="528">
        <v>117</v>
      </c>
      <c r="J10" s="528">
        <v>0</v>
      </c>
      <c r="K10" s="528">
        <v>17</v>
      </c>
      <c r="L10" s="151" t="s">
        <v>325</v>
      </c>
    </row>
    <row r="11" spans="1:242" ht="24.95" customHeight="1" thickTop="1" thickBot="1" x14ac:dyDescent="0.25">
      <c r="A11" s="433" t="s">
        <v>116</v>
      </c>
      <c r="B11" s="564">
        <f t="shared" si="1"/>
        <v>7.9331154136283626</v>
      </c>
      <c r="C11" s="529">
        <f t="shared" si="0"/>
        <v>631</v>
      </c>
      <c r="D11" s="530">
        <v>0</v>
      </c>
      <c r="E11" s="530">
        <v>81</v>
      </c>
      <c r="F11" s="530">
        <v>10</v>
      </c>
      <c r="G11" s="530">
        <v>286</v>
      </c>
      <c r="H11" s="530">
        <v>163</v>
      </c>
      <c r="I11" s="530">
        <v>80</v>
      </c>
      <c r="J11" s="530">
        <v>0</v>
      </c>
      <c r="K11" s="530">
        <v>11</v>
      </c>
      <c r="L11" s="152" t="s">
        <v>326</v>
      </c>
    </row>
    <row r="12" spans="1:242" ht="24.95" customHeight="1" thickTop="1" thickBot="1" x14ac:dyDescent="0.25">
      <c r="A12" s="434" t="s">
        <v>117</v>
      </c>
      <c r="B12" s="565">
        <f t="shared" si="1"/>
        <v>45.976866985164691</v>
      </c>
      <c r="C12" s="527">
        <f t="shared" si="0"/>
        <v>3657</v>
      </c>
      <c r="D12" s="528">
        <v>2</v>
      </c>
      <c r="E12" s="528">
        <v>962</v>
      </c>
      <c r="F12" s="528">
        <v>166</v>
      </c>
      <c r="G12" s="528">
        <v>1884</v>
      </c>
      <c r="H12" s="528">
        <v>423</v>
      </c>
      <c r="I12" s="528">
        <v>203</v>
      </c>
      <c r="J12" s="528">
        <v>0</v>
      </c>
      <c r="K12" s="528">
        <v>17</v>
      </c>
      <c r="L12" s="151" t="s">
        <v>327</v>
      </c>
    </row>
    <row r="13" spans="1:242" ht="24.95" customHeight="1" thickTop="1" thickBot="1" x14ac:dyDescent="0.25">
      <c r="A13" s="433" t="s">
        <v>328</v>
      </c>
      <c r="B13" s="564">
        <f t="shared" si="1"/>
        <v>2.313301483530299</v>
      </c>
      <c r="C13" s="529">
        <f t="shared" si="0"/>
        <v>184</v>
      </c>
      <c r="D13" s="530">
        <v>0</v>
      </c>
      <c r="E13" s="530">
        <v>75</v>
      </c>
      <c r="F13" s="530">
        <v>16</v>
      </c>
      <c r="G13" s="530">
        <v>67</v>
      </c>
      <c r="H13" s="530">
        <v>18</v>
      </c>
      <c r="I13" s="530">
        <v>8</v>
      </c>
      <c r="J13" s="530">
        <v>0</v>
      </c>
      <c r="K13" s="530">
        <v>0</v>
      </c>
      <c r="L13" s="152" t="s">
        <v>329</v>
      </c>
    </row>
    <row r="14" spans="1:242" ht="24.95" customHeight="1" thickTop="1" thickBot="1" x14ac:dyDescent="0.25">
      <c r="A14" s="434" t="s">
        <v>330</v>
      </c>
      <c r="B14" s="565">
        <f t="shared" si="1"/>
        <v>36.107618808146839</v>
      </c>
      <c r="C14" s="527">
        <f t="shared" si="0"/>
        <v>2872</v>
      </c>
      <c r="D14" s="528">
        <v>1</v>
      </c>
      <c r="E14" s="528">
        <v>1605</v>
      </c>
      <c r="F14" s="528">
        <v>143</v>
      </c>
      <c r="G14" s="528">
        <v>850</v>
      </c>
      <c r="H14" s="528">
        <v>177</v>
      </c>
      <c r="I14" s="528">
        <v>86</v>
      </c>
      <c r="J14" s="528">
        <v>0</v>
      </c>
      <c r="K14" s="528">
        <v>10</v>
      </c>
      <c r="L14" s="151" t="s">
        <v>331</v>
      </c>
    </row>
    <row r="15" spans="1:242" ht="24.95" customHeight="1" thickTop="1" x14ac:dyDescent="0.2">
      <c r="A15" s="439" t="s">
        <v>281</v>
      </c>
      <c r="B15" s="566">
        <f t="shared" si="1"/>
        <v>0.21372894141312546</v>
      </c>
      <c r="C15" s="532">
        <f t="shared" si="0"/>
        <v>17</v>
      </c>
      <c r="D15" s="570">
        <v>12</v>
      </c>
      <c r="E15" s="570">
        <v>0</v>
      </c>
      <c r="F15" s="570">
        <v>0</v>
      </c>
      <c r="G15" s="570">
        <v>1</v>
      </c>
      <c r="H15" s="570">
        <v>2</v>
      </c>
      <c r="I15" s="570">
        <v>2</v>
      </c>
      <c r="J15" s="570">
        <v>0</v>
      </c>
      <c r="K15" s="570">
        <v>0</v>
      </c>
      <c r="L15" s="155" t="s">
        <v>109</v>
      </c>
    </row>
    <row r="16" spans="1:242" ht="30" customHeight="1" thickBot="1" x14ac:dyDescent="0.25">
      <c r="A16" s="157" t="s">
        <v>66</v>
      </c>
      <c r="B16" s="275">
        <f t="shared" ref="B16:J16" si="2">SUM(B8:B15)</f>
        <v>99.999999999999986</v>
      </c>
      <c r="C16" s="571">
        <f t="shared" si="2"/>
        <v>7954</v>
      </c>
      <c r="D16" s="572">
        <f t="shared" si="2"/>
        <v>15</v>
      </c>
      <c r="E16" s="572">
        <f t="shared" si="2"/>
        <v>2783</v>
      </c>
      <c r="F16" s="572">
        <f t="shared" si="2"/>
        <v>352</v>
      </c>
      <c r="G16" s="572">
        <f t="shared" si="2"/>
        <v>3273</v>
      </c>
      <c r="H16" s="572">
        <f t="shared" si="2"/>
        <v>891</v>
      </c>
      <c r="I16" s="572">
        <f t="shared" si="2"/>
        <v>544</v>
      </c>
      <c r="J16" s="572">
        <f t="shared" si="2"/>
        <v>0</v>
      </c>
      <c r="K16" s="572">
        <f>SUM(K8:K15)</f>
        <v>96</v>
      </c>
      <c r="L16" s="246" t="s">
        <v>67</v>
      </c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304"/>
      <c r="AM16" s="304"/>
      <c r="AN16" s="304"/>
      <c r="AO16" s="304"/>
      <c r="AP16" s="304"/>
      <c r="AQ16" s="304"/>
      <c r="AR16" s="304"/>
      <c r="AS16" s="304"/>
      <c r="AT16" s="304"/>
      <c r="AU16" s="304"/>
      <c r="AV16" s="304"/>
      <c r="AW16" s="304"/>
      <c r="AX16" s="304"/>
      <c r="AY16" s="304"/>
      <c r="AZ16" s="304"/>
      <c r="BA16" s="304"/>
      <c r="BB16" s="304"/>
      <c r="BC16" s="304"/>
      <c r="BD16" s="304"/>
      <c r="BE16" s="304"/>
      <c r="BF16" s="304"/>
      <c r="BG16" s="304"/>
      <c r="BH16" s="304"/>
      <c r="BI16" s="304"/>
      <c r="BJ16" s="304"/>
      <c r="BK16" s="304"/>
      <c r="BL16" s="304"/>
      <c r="BM16" s="304"/>
      <c r="BN16" s="304"/>
      <c r="BO16" s="304"/>
      <c r="BP16" s="304"/>
      <c r="BQ16" s="304"/>
      <c r="BR16" s="304"/>
      <c r="BS16" s="304"/>
      <c r="BT16" s="304"/>
      <c r="BU16" s="304"/>
      <c r="BV16" s="304"/>
      <c r="BW16" s="304"/>
      <c r="BX16" s="304"/>
      <c r="BY16" s="304"/>
      <c r="BZ16" s="304"/>
      <c r="CA16" s="304"/>
      <c r="CB16" s="304"/>
      <c r="CC16" s="304"/>
      <c r="CD16" s="304"/>
      <c r="CE16" s="304"/>
      <c r="CF16" s="304"/>
      <c r="CG16" s="304"/>
      <c r="CH16" s="304"/>
      <c r="CI16" s="304"/>
      <c r="CJ16" s="304"/>
      <c r="CK16" s="304"/>
      <c r="CL16" s="304"/>
      <c r="CM16" s="304"/>
      <c r="CN16" s="304"/>
      <c r="CO16" s="304"/>
      <c r="CP16" s="304"/>
      <c r="CQ16" s="304"/>
      <c r="CR16" s="304"/>
      <c r="CS16" s="304"/>
      <c r="CT16" s="304"/>
      <c r="CU16" s="304"/>
      <c r="CV16" s="304"/>
      <c r="CW16" s="304"/>
      <c r="CX16" s="304"/>
      <c r="CY16" s="304"/>
      <c r="CZ16" s="304"/>
      <c r="DA16" s="304"/>
      <c r="DB16" s="304"/>
      <c r="DC16" s="304"/>
      <c r="DD16" s="304"/>
      <c r="DE16" s="304"/>
      <c r="DF16" s="304"/>
      <c r="DG16" s="304"/>
      <c r="DH16" s="304"/>
      <c r="DI16" s="304"/>
      <c r="DJ16" s="304"/>
      <c r="DK16" s="304"/>
      <c r="DL16" s="304"/>
      <c r="DM16" s="304"/>
      <c r="DN16" s="304"/>
      <c r="DO16" s="304"/>
      <c r="DP16" s="304"/>
      <c r="DQ16" s="304"/>
      <c r="DR16" s="304"/>
      <c r="DS16" s="304"/>
      <c r="DT16" s="304"/>
      <c r="DU16" s="304"/>
      <c r="DV16" s="304"/>
      <c r="DW16" s="304"/>
      <c r="DX16" s="304"/>
      <c r="DY16" s="304"/>
      <c r="DZ16" s="304"/>
      <c r="EA16" s="304"/>
      <c r="EB16" s="304"/>
      <c r="EC16" s="304"/>
      <c r="ED16" s="304"/>
      <c r="EE16" s="304"/>
      <c r="EF16" s="304"/>
      <c r="EG16" s="304"/>
      <c r="EH16" s="304"/>
      <c r="EI16" s="304"/>
      <c r="EJ16" s="304"/>
      <c r="EK16" s="304"/>
      <c r="EL16" s="304"/>
      <c r="EM16" s="304"/>
      <c r="EN16" s="304"/>
      <c r="EO16" s="304"/>
      <c r="EP16" s="304"/>
      <c r="EQ16" s="304"/>
      <c r="ER16" s="304"/>
      <c r="ES16" s="304"/>
      <c r="ET16" s="304"/>
      <c r="EU16" s="304"/>
      <c r="EV16" s="304"/>
      <c r="EW16" s="304"/>
      <c r="EX16" s="304"/>
      <c r="EY16" s="304"/>
      <c r="EZ16" s="304"/>
      <c r="FA16" s="304"/>
      <c r="FB16" s="304"/>
      <c r="FC16" s="304"/>
      <c r="FD16" s="304"/>
      <c r="FE16" s="304"/>
      <c r="FF16" s="304"/>
      <c r="FG16" s="304"/>
      <c r="FH16" s="304"/>
      <c r="FI16" s="304"/>
      <c r="FJ16" s="304"/>
      <c r="FK16" s="304"/>
      <c r="FL16" s="304"/>
      <c r="FM16" s="304"/>
      <c r="FN16" s="304"/>
      <c r="FO16" s="304"/>
      <c r="FP16" s="304"/>
      <c r="FQ16" s="304"/>
      <c r="FR16" s="304"/>
      <c r="FS16" s="304"/>
      <c r="FT16" s="304"/>
      <c r="FU16" s="304"/>
      <c r="FV16" s="304"/>
      <c r="FW16" s="304"/>
      <c r="FX16" s="304"/>
      <c r="FY16" s="304"/>
      <c r="FZ16" s="304"/>
      <c r="GA16" s="304"/>
      <c r="GB16" s="304"/>
      <c r="GC16" s="304"/>
      <c r="GD16" s="304"/>
      <c r="GE16" s="304"/>
      <c r="GF16" s="304"/>
      <c r="GG16" s="304"/>
      <c r="GH16" s="304"/>
      <c r="GI16" s="304"/>
      <c r="GJ16" s="304"/>
      <c r="GK16" s="304"/>
      <c r="GL16" s="304"/>
      <c r="GM16" s="304"/>
      <c r="GN16" s="304"/>
      <c r="GO16" s="304"/>
      <c r="GP16" s="304"/>
      <c r="GQ16" s="304"/>
      <c r="GR16" s="304"/>
      <c r="GS16" s="304"/>
      <c r="GT16" s="304"/>
      <c r="GU16" s="304"/>
      <c r="GV16" s="304"/>
      <c r="GW16" s="304"/>
      <c r="GX16" s="304"/>
      <c r="GY16" s="304"/>
      <c r="GZ16" s="304"/>
      <c r="HA16" s="304"/>
      <c r="HB16" s="304"/>
      <c r="HC16" s="304"/>
      <c r="HD16" s="304"/>
      <c r="HE16" s="304"/>
      <c r="HF16" s="304"/>
      <c r="HG16" s="304"/>
      <c r="HH16" s="304"/>
      <c r="HI16" s="304"/>
      <c r="HJ16" s="304"/>
      <c r="HK16" s="304"/>
      <c r="HL16" s="304"/>
      <c r="HM16" s="304"/>
      <c r="HN16" s="304"/>
      <c r="HO16" s="304"/>
      <c r="HP16" s="304"/>
      <c r="HQ16" s="304"/>
      <c r="HR16" s="304"/>
      <c r="HS16" s="304"/>
      <c r="HT16" s="304"/>
      <c r="HU16" s="304"/>
      <c r="HV16" s="304"/>
      <c r="HW16" s="304"/>
      <c r="HX16" s="304"/>
      <c r="HY16" s="304"/>
      <c r="HZ16" s="304"/>
      <c r="IA16" s="304"/>
      <c r="IB16" s="304"/>
      <c r="IC16" s="304"/>
      <c r="ID16" s="304"/>
      <c r="IE16" s="304"/>
      <c r="IF16" s="304"/>
      <c r="IG16" s="304"/>
      <c r="IH16" s="304"/>
    </row>
    <row r="17" spans="1:242" ht="30" customHeight="1" thickTop="1" x14ac:dyDescent="0.2">
      <c r="A17" s="415" t="s">
        <v>332</v>
      </c>
      <c r="B17" s="567"/>
      <c r="C17" s="568">
        <f>SUM(D17:K17)</f>
        <v>100</v>
      </c>
      <c r="D17" s="569">
        <f t="shared" ref="D17:J17" si="3">D16/$C$16%</f>
        <v>0.1885843600704048</v>
      </c>
      <c r="E17" s="569">
        <f t="shared" si="3"/>
        <v>34.988684938395771</v>
      </c>
      <c r="F17" s="569">
        <f t="shared" si="3"/>
        <v>4.4254463163188333</v>
      </c>
      <c r="G17" s="569">
        <f t="shared" si="3"/>
        <v>41.149107367362333</v>
      </c>
      <c r="H17" s="569">
        <f t="shared" si="3"/>
        <v>11.201910988182046</v>
      </c>
      <c r="I17" s="569">
        <f t="shared" si="3"/>
        <v>6.8393261252200146</v>
      </c>
      <c r="J17" s="569">
        <f t="shared" si="3"/>
        <v>0</v>
      </c>
      <c r="K17" s="569">
        <f>K16/$C$16%</f>
        <v>1.2069399044505909</v>
      </c>
      <c r="L17" s="154" t="s">
        <v>333</v>
      </c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  <c r="AE17" s="304"/>
      <c r="AF17" s="304"/>
      <c r="AG17" s="304"/>
      <c r="AH17" s="304"/>
      <c r="AI17" s="304"/>
      <c r="AJ17" s="304"/>
      <c r="AK17" s="304"/>
      <c r="AL17" s="304"/>
      <c r="AM17" s="304"/>
      <c r="AN17" s="304"/>
      <c r="AO17" s="304"/>
      <c r="AP17" s="304"/>
      <c r="AQ17" s="304"/>
      <c r="AR17" s="304"/>
      <c r="AS17" s="304"/>
      <c r="AT17" s="304"/>
      <c r="AU17" s="304"/>
      <c r="AV17" s="304"/>
      <c r="AW17" s="304"/>
      <c r="AX17" s="304"/>
      <c r="AY17" s="304"/>
      <c r="AZ17" s="304"/>
      <c r="BA17" s="304"/>
      <c r="BB17" s="304"/>
      <c r="BC17" s="304"/>
      <c r="BD17" s="304"/>
      <c r="BE17" s="304"/>
      <c r="BF17" s="304"/>
      <c r="BG17" s="304"/>
      <c r="BH17" s="304"/>
      <c r="BI17" s="304"/>
      <c r="BJ17" s="304"/>
      <c r="BK17" s="304"/>
      <c r="BL17" s="304"/>
      <c r="BM17" s="304"/>
      <c r="BN17" s="304"/>
      <c r="BO17" s="304"/>
      <c r="BP17" s="304"/>
      <c r="BQ17" s="304"/>
      <c r="BR17" s="304"/>
      <c r="BS17" s="304"/>
      <c r="BT17" s="304"/>
      <c r="BU17" s="304"/>
      <c r="BV17" s="304"/>
      <c r="BW17" s="304"/>
      <c r="BX17" s="304"/>
      <c r="BY17" s="304"/>
      <c r="BZ17" s="304"/>
      <c r="CA17" s="304"/>
      <c r="CB17" s="304"/>
      <c r="CC17" s="304"/>
      <c r="CD17" s="304"/>
      <c r="CE17" s="304"/>
      <c r="CF17" s="304"/>
      <c r="CG17" s="304"/>
      <c r="CH17" s="304"/>
      <c r="CI17" s="304"/>
      <c r="CJ17" s="304"/>
      <c r="CK17" s="304"/>
      <c r="CL17" s="304"/>
      <c r="CM17" s="304"/>
      <c r="CN17" s="304"/>
      <c r="CO17" s="304"/>
      <c r="CP17" s="304"/>
      <c r="CQ17" s="304"/>
      <c r="CR17" s="304"/>
      <c r="CS17" s="304"/>
      <c r="CT17" s="304"/>
      <c r="CU17" s="304"/>
      <c r="CV17" s="304"/>
      <c r="CW17" s="304"/>
      <c r="CX17" s="304"/>
      <c r="CY17" s="304"/>
      <c r="CZ17" s="304"/>
      <c r="DA17" s="304"/>
      <c r="DB17" s="304"/>
      <c r="DC17" s="304"/>
      <c r="DD17" s="304"/>
      <c r="DE17" s="304"/>
      <c r="DF17" s="304"/>
      <c r="DG17" s="304"/>
      <c r="DH17" s="304"/>
      <c r="DI17" s="304"/>
      <c r="DJ17" s="304"/>
      <c r="DK17" s="304"/>
      <c r="DL17" s="304"/>
      <c r="DM17" s="304"/>
      <c r="DN17" s="304"/>
      <c r="DO17" s="304"/>
      <c r="DP17" s="304"/>
      <c r="DQ17" s="304"/>
      <c r="DR17" s="304"/>
      <c r="DS17" s="304"/>
      <c r="DT17" s="304"/>
      <c r="DU17" s="304"/>
      <c r="DV17" s="304"/>
      <c r="DW17" s="304"/>
      <c r="DX17" s="304"/>
      <c r="DY17" s="304"/>
      <c r="DZ17" s="304"/>
      <c r="EA17" s="304"/>
      <c r="EB17" s="304"/>
      <c r="EC17" s="304"/>
      <c r="ED17" s="304"/>
      <c r="EE17" s="304"/>
      <c r="EF17" s="304"/>
      <c r="EG17" s="304"/>
      <c r="EH17" s="304"/>
      <c r="EI17" s="304"/>
      <c r="EJ17" s="304"/>
      <c r="EK17" s="304"/>
      <c r="EL17" s="304"/>
      <c r="EM17" s="304"/>
      <c r="EN17" s="304"/>
      <c r="EO17" s="304"/>
      <c r="EP17" s="304"/>
      <c r="EQ17" s="304"/>
      <c r="ER17" s="304"/>
      <c r="ES17" s="304"/>
      <c r="ET17" s="304"/>
      <c r="EU17" s="304"/>
      <c r="EV17" s="304"/>
      <c r="EW17" s="304"/>
      <c r="EX17" s="304"/>
      <c r="EY17" s="304"/>
      <c r="EZ17" s="304"/>
      <c r="FA17" s="304"/>
      <c r="FB17" s="304"/>
      <c r="FC17" s="304"/>
      <c r="FD17" s="304"/>
      <c r="FE17" s="304"/>
      <c r="FF17" s="304"/>
      <c r="FG17" s="304"/>
      <c r="FH17" s="304"/>
      <c r="FI17" s="304"/>
      <c r="FJ17" s="304"/>
      <c r="FK17" s="304"/>
      <c r="FL17" s="304"/>
      <c r="FM17" s="304"/>
      <c r="FN17" s="304"/>
      <c r="FO17" s="304"/>
      <c r="FP17" s="304"/>
      <c r="FQ17" s="304"/>
      <c r="FR17" s="304"/>
      <c r="FS17" s="304"/>
      <c r="FT17" s="304"/>
      <c r="FU17" s="304"/>
      <c r="FV17" s="304"/>
      <c r="FW17" s="304"/>
      <c r="FX17" s="304"/>
      <c r="FY17" s="304"/>
      <c r="FZ17" s="304"/>
      <c r="GA17" s="304"/>
      <c r="GB17" s="304"/>
      <c r="GC17" s="304"/>
      <c r="GD17" s="304"/>
      <c r="GE17" s="304"/>
      <c r="GF17" s="304"/>
      <c r="GG17" s="304"/>
      <c r="GH17" s="304"/>
      <c r="GI17" s="304"/>
      <c r="GJ17" s="304"/>
      <c r="GK17" s="304"/>
      <c r="GL17" s="304"/>
      <c r="GM17" s="304"/>
      <c r="GN17" s="304"/>
      <c r="GO17" s="304"/>
      <c r="GP17" s="304"/>
      <c r="GQ17" s="304"/>
      <c r="GR17" s="304"/>
      <c r="GS17" s="304"/>
      <c r="GT17" s="304"/>
      <c r="GU17" s="304"/>
      <c r="GV17" s="304"/>
      <c r="GW17" s="304"/>
      <c r="GX17" s="304"/>
      <c r="GY17" s="304"/>
      <c r="GZ17" s="304"/>
      <c r="HA17" s="304"/>
      <c r="HB17" s="304"/>
      <c r="HC17" s="304"/>
      <c r="HD17" s="304"/>
      <c r="HE17" s="304"/>
      <c r="HF17" s="304"/>
      <c r="HG17" s="304"/>
      <c r="HH17" s="304"/>
      <c r="HI17" s="304"/>
      <c r="HJ17" s="304"/>
      <c r="HK17" s="304"/>
      <c r="HL17" s="304"/>
      <c r="HM17" s="304"/>
      <c r="HN17" s="304"/>
      <c r="HO17" s="304"/>
      <c r="HP17" s="304"/>
      <c r="HQ17" s="304"/>
      <c r="HR17" s="304"/>
      <c r="HS17" s="304"/>
      <c r="HT17" s="304"/>
      <c r="HU17" s="304"/>
      <c r="HV17" s="304"/>
      <c r="HW17" s="304"/>
      <c r="HX17" s="304"/>
      <c r="HY17" s="304"/>
      <c r="HZ17" s="304"/>
      <c r="IA17" s="304"/>
      <c r="IB17" s="304"/>
      <c r="IC17" s="304"/>
      <c r="ID17" s="304"/>
      <c r="IE17" s="304"/>
      <c r="IF17" s="304"/>
      <c r="IG17" s="304"/>
      <c r="IH17" s="304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4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7"/>
  <sheetViews>
    <sheetView view="pageBreakPreview" zoomScaleNormal="100" workbookViewId="0">
      <selection activeCell="G14" sqref="G14"/>
    </sheetView>
  </sheetViews>
  <sheetFormatPr defaultRowHeight="15" x14ac:dyDescent="0.25"/>
  <cols>
    <col min="1" max="1" width="25.7109375" style="27" customWidth="1"/>
    <col min="2" max="2" width="13.140625" style="27" customWidth="1"/>
    <col min="3" max="11" width="9.42578125" style="27" customWidth="1"/>
    <col min="12" max="12" width="25.7109375" style="27" customWidth="1"/>
    <col min="13" max="256" width="9.140625" style="303"/>
    <col min="257" max="257" width="25.7109375" style="303" customWidth="1"/>
    <col min="258" max="258" width="13.140625" style="303" customWidth="1"/>
    <col min="259" max="259" width="8.7109375" style="303" customWidth="1"/>
    <col min="260" max="263" width="9.7109375" style="303" customWidth="1"/>
    <col min="264" max="264" width="10.7109375" style="303" customWidth="1"/>
    <col min="265" max="267" width="9.7109375" style="303" customWidth="1"/>
    <col min="268" max="268" width="25.7109375" style="303" customWidth="1"/>
    <col min="269" max="512" width="9.140625" style="303"/>
    <col min="513" max="513" width="25.7109375" style="303" customWidth="1"/>
    <col min="514" max="514" width="13.140625" style="303" customWidth="1"/>
    <col min="515" max="515" width="8.7109375" style="303" customWidth="1"/>
    <col min="516" max="519" width="9.7109375" style="303" customWidth="1"/>
    <col min="520" max="520" width="10.7109375" style="303" customWidth="1"/>
    <col min="521" max="523" width="9.7109375" style="303" customWidth="1"/>
    <col min="524" max="524" width="25.7109375" style="303" customWidth="1"/>
    <col min="525" max="768" width="9.140625" style="303"/>
    <col min="769" max="769" width="25.7109375" style="303" customWidth="1"/>
    <col min="770" max="770" width="13.140625" style="303" customWidth="1"/>
    <col min="771" max="771" width="8.7109375" style="303" customWidth="1"/>
    <col min="772" max="775" width="9.7109375" style="303" customWidth="1"/>
    <col min="776" max="776" width="10.7109375" style="303" customWidth="1"/>
    <col min="777" max="779" width="9.7109375" style="303" customWidth="1"/>
    <col min="780" max="780" width="25.7109375" style="303" customWidth="1"/>
    <col min="781" max="1024" width="9.140625" style="303"/>
    <col min="1025" max="1025" width="25.7109375" style="303" customWidth="1"/>
    <col min="1026" max="1026" width="13.140625" style="303" customWidth="1"/>
    <col min="1027" max="1027" width="8.7109375" style="303" customWidth="1"/>
    <col min="1028" max="1031" width="9.7109375" style="303" customWidth="1"/>
    <col min="1032" max="1032" width="10.7109375" style="303" customWidth="1"/>
    <col min="1033" max="1035" width="9.7109375" style="303" customWidth="1"/>
    <col min="1036" max="1036" width="25.7109375" style="303" customWidth="1"/>
    <col min="1037" max="1280" width="9.140625" style="303"/>
    <col min="1281" max="1281" width="25.7109375" style="303" customWidth="1"/>
    <col min="1282" max="1282" width="13.140625" style="303" customWidth="1"/>
    <col min="1283" max="1283" width="8.7109375" style="303" customWidth="1"/>
    <col min="1284" max="1287" width="9.7109375" style="303" customWidth="1"/>
    <col min="1288" max="1288" width="10.7109375" style="303" customWidth="1"/>
    <col min="1289" max="1291" width="9.7109375" style="303" customWidth="1"/>
    <col min="1292" max="1292" width="25.7109375" style="303" customWidth="1"/>
    <col min="1293" max="1536" width="9.140625" style="303"/>
    <col min="1537" max="1537" width="25.7109375" style="303" customWidth="1"/>
    <col min="1538" max="1538" width="13.140625" style="303" customWidth="1"/>
    <col min="1539" max="1539" width="8.7109375" style="303" customWidth="1"/>
    <col min="1540" max="1543" width="9.7109375" style="303" customWidth="1"/>
    <col min="1544" max="1544" width="10.7109375" style="303" customWidth="1"/>
    <col min="1545" max="1547" width="9.7109375" style="303" customWidth="1"/>
    <col min="1548" max="1548" width="25.7109375" style="303" customWidth="1"/>
    <col min="1549" max="1792" width="9.140625" style="303"/>
    <col min="1793" max="1793" width="25.7109375" style="303" customWidth="1"/>
    <col min="1794" max="1794" width="13.140625" style="303" customWidth="1"/>
    <col min="1795" max="1795" width="8.7109375" style="303" customWidth="1"/>
    <col min="1796" max="1799" width="9.7109375" style="303" customWidth="1"/>
    <col min="1800" max="1800" width="10.7109375" style="303" customWidth="1"/>
    <col min="1801" max="1803" width="9.7109375" style="303" customWidth="1"/>
    <col min="1804" max="1804" width="25.7109375" style="303" customWidth="1"/>
    <col min="1805" max="2048" width="9.140625" style="303"/>
    <col min="2049" max="2049" width="25.7109375" style="303" customWidth="1"/>
    <col min="2050" max="2050" width="13.140625" style="303" customWidth="1"/>
    <col min="2051" max="2051" width="8.7109375" style="303" customWidth="1"/>
    <col min="2052" max="2055" width="9.7109375" style="303" customWidth="1"/>
    <col min="2056" max="2056" width="10.7109375" style="303" customWidth="1"/>
    <col min="2057" max="2059" width="9.7109375" style="303" customWidth="1"/>
    <col min="2060" max="2060" width="25.7109375" style="303" customWidth="1"/>
    <col min="2061" max="2304" width="9.140625" style="303"/>
    <col min="2305" max="2305" width="25.7109375" style="303" customWidth="1"/>
    <col min="2306" max="2306" width="13.140625" style="303" customWidth="1"/>
    <col min="2307" max="2307" width="8.7109375" style="303" customWidth="1"/>
    <col min="2308" max="2311" width="9.7109375" style="303" customWidth="1"/>
    <col min="2312" max="2312" width="10.7109375" style="303" customWidth="1"/>
    <col min="2313" max="2315" width="9.7109375" style="303" customWidth="1"/>
    <col min="2316" max="2316" width="25.7109375" style="303" customWidth="1"/>
    <col min="2317" max="2560" width="9.140625" style="303"/>
    <col min="2561" max="2561" width="25.7109375" style="303" customWidth="1"/>
    <col min="2562" max="2562" width="13.140625" style="303" customWidth="1"/>
    <col min="2563" max="2563" width="8.7109375" style="303" customWidth="1"/>
    <col min="2564" max="2567" width="9.7109375" style="303" customWidth="1"/>
    <col min="2568" max="2568" width="10.7109375" style="303" customWidth="1"/>
    <col min="2569" max="2571" width="9.7109375" style="303" customWidth="1"/>
    <col min="2572" max="2572" width="25.7109375" style="303" customWidth="1"/>
    <col min="2573" max="2816" width="9.140625" style="303"/>
    <col min="2817" max="2817" width="25.7109375" style="303" customWidth="1"/>
    <col min="2818" max="2818" width="13.140625" style="303" customWidth="1"/>
    <col min="2819" max="2819" width="8.7109375" style="303" customWidth="1"/>
    <col min="2820" max="2823" width="9.7109375" style="303" customWidth="1"/>
    <col min="2824" max="2824" width="10.7109375" style="303" customWidth="1"/>
    <col min="2825" max="2827" width="9.7109375" style="303" customWidth="1"/>
    <col min="2828" max="2828" width="25.7109375" style="303" customWidth="1"/>
    <col min="2829" max="3072" width="9.140625" style="303"/>
    <col min="3073" max="3073" width="25.7109375" style="303" customWidth="1"/>
    <col min="3074" max="3074" width="13.140625" style="303" customWidth="1"/>
    <col min="3075" max="3075" width="8.7109375" style="303" customWidth="1"/>
    <col min="3076" max="3079" width="9.7109375" style="303" customWidth="1"/>
    <col min="3080" max="3080" width="10.7109375" style="303" customWidth="1"/>
    <col min="3081" max="3083" width="9.7109375" style="303" customWidth="1"/>
    <col min="3084" max="3084" width="25.7109375" style="303" customWidth="1"/>
    <col min="3085" max="3328" width="9.140625" style="303"/>
    <col min="3329" max="3329" width="25.7109375" style="303" customWidth="1"/>
    <col min="3330" max="3330" width="13.140625" style="303" customWidth="1"/>
    <col min="3331" max="3331" width="8.7109375" style="303" customWidth="1"/>
    <col min="3332" max="3335" width="9.7109375" style="303" customWidth="1"/>
    <col min="3336" max="3336" width="10.7109375" style="303" customWidth="1"/>
    <col min="3337" max="3339" width="9.7109375" style="303" customWidth="1"/>
    <col min="3340" max="3340" width="25.7109375" style="303" customWidth="1"/>
    <col min="3341" max="3584" width="9.140625" style="303"/>
    <col min="3585" max="3585" width="25.7109375" style="303" customWidth="1"/>
    <col min="3586" max="3586" width="13.140625" style="303" customWidth="1"/>
    <col min="3587" max="3587" width="8.7109375" style="303" customWidth="1"/>
    <col min="3588" max="3591" width="9.7109375" style="303" customWidth="1"/>
    <col min="3592" max="3592" width="10.7109375" style="303" customWidth="1"/>
    <col min="3593" max="3595" width="9.7109375" style="303" customWidth="1"/>
    <col min="3596" max="3596" width="25.7109375" style="303" customWidth="1"/>
    <col min="3597" max="3840" width="9.140625" style="303"/>
    <col min="3841" max="3841" width="25.7109375" style="303" customWidth="1"/>
    <col min="3842" max="3842" width="13.140625" style="303" customWidth="1"/>
    <col min="3843" max="3843" width="8.7109375" style="303" customWidth="1"/>
    <col min="3844" max="3847" width="9.7109375" style="303" customWidth="1"/>
    <col min="3848" max="3848" width="10.7109375" style="303" customWidth="1"/>
    <col min="3849" max="3851" width="9.7109375" style="303" customWidth="1"/>
    <col min="3852" max="3852" width="25.7109375" style="303" customWidth="1"/>
    <col min="3853" max="4096" width="9.140625" style="303"/>
    <col min="4097" max="4097" width="25.7109375" style="303" customWidth="1"/>
    <col min="4098" max="4098" width="13.140625" style="303" customWidth="1"/>
    <col min="4099" max="4099" width="8.7109375" style="303" customWidth="1"/>
    <col min="4100" max="4103" width="9.7109375" style="303" customWidth="1"/>
    <col min="4104" max="4104" width="10.7109375" style="303" customWidth="1"/>
    <col min="4105" max="4107" width="9.7109375" style="303" customWidth="1"/>
    <col min="4108" max="4108" width="25.7109375" style="303" customWidth="1"/>
    <col min="4109" max="4352" width="9.140625" style="303"/>
    <col min="4353" max="4353" width="25.7109375" style="303" customWidth="1"/>
    <col min="4354" max="4354" width="13.140625" style="303" customWidth="1"/>
    <col min="4355" max="4355" width="8.7109375" style="303" customWidth="1"/>
    <col min="4356" max="4359" width="9.7109375" style="303" customWidth="1"/>
    <col min="4360" max="4360" width="10.7109375" style="303" customWidth="1"/>
    <col min="4361" max="4363" width="9.7109375" style="303" customWidth="1"/>
    <col min="4364" max="4364" width="25.7109375" style="303" customWidth="1"/>
    <col min="4365" max="4608" width="9.140625" style="303"/>
    <col min="4609" max="4609" width="25.7109375" style="303" customWidth="1"/>
    <col min="4610" max="4610" width="13.140625" style="303" customWidth="1"/>
    <col min="4611" max="4611" width="8.7109375" style="303" customWidth="1"/>
    <col min="4612" max="4615" width="9.7109375" style="303" customWidth="1"/>
    <col min="4616" max="4616" width="10.7109375" style="303" customWidth="1"/>
    <col min="4617" max="4619" width="9.7109375" style="303" customWidth="1"/>
    <col min="4620" max="4620" width="25.7109375" style="303" customWidth="1"/>
    <col min="4621" max="4864" width="9.140625" style="303"/>
    <col min="4865" max="4865" width="25.7109375" style="303" customWidth="1"/>
    <col min="4866" max="4866" width="13.140625" style="303" customWidth="1"/>
    <col min="4867" max="4867" width="8.7109375" style="303" customWidth="1"/>
    <col min="4868" max="4871" width="9.7109375" style="303" customWidth="1"/>
    <col min="4872" max="4872" width="10.7109375" style="303" customWidth="1"/>
    <col min="4873" max="4875" width="9.7109375" style="303" customWidth="1"/>
    <col min="4876" max="4876" width="25.7109375" style="303" customWidth="1"/>
    <col min="4877" max="5120" width="9.140625" style="303"/>
    <col min="5121" max="5121" width="25.7109375" style="303" customWidth="1"/>
    <col min="5122" max="5122" width="13.140625" style="303" customWidth="1"/>
    <col min="5123" max="5123" width="8.7109375" style="303" customWidth="1"/>
    <col min="5124" max="5127" width="9.7109375" style="303" customWidth="1"/>
    <col min="5128" max="5128" width="10.7109375" style="303" customWidth="1"/>
    <col min="5129" max="5131" width="9.7109375" style="303" customWidth="1"/>
    <col min="5132" max="5132" width="25.7109375" style="303" customWidth="1"/>
    <col min="5133" max="5376" width="9.140625" style="303"/>
    <col min="5377" max="5377" width="25.7109375" style="303" customWidth="1"/>
    <col min="5378" max="5378" width="13.140625" style="303" customWidth="1"/>
    <col min="5379" max="5379" width="8.7109375" style="303" customWidth="1"/>
    <col min="5380" max="5383" width="9.7109375" style="303" customWidth="1"/>
    <col min="5384" max="5384" width="10.7109375" style="303" customWidth="1"/>
    <col min="5385" max="5387" width="9.7109375" style="303" customWidth="1"/>
    <col min="5388" max="5388" width="25.7109375" style="303" customWidth="1"/>
    <col min="5389" max="5632" width="9.140625" style="303"/>
    <col min="5633" max="5633" width="25.7109375" style="303" customWidth="1"/>
    <col min="5634" max="5634" width="13.140625" style="303" customWidth="1"/>
    <col min="5635" max="5635" width="8.7109375" style="303" customWidth="1"/>
    <col min="5636" max="5639" width="9.7109375" style="303" customWidth="1"/>
    <col min="5640" max="5640" width="10.7109375" style="303" customWidth="1"/>
    <col min="5641" max="5643" width="9.7109375" style="303" customWidth="1"/>
    <col min="5644" max="5644" width="25.7109375" style="303" customWidth="1"/>
    <col min="5645" max="5888" width="9.140625" style="303"/>
    <col min="5889" max="5889" width="25.7109375" style="303" customWidth="1"/>
    <col min="5890" max="5890" width="13.140625" style="303" customWidth="1"/>
    <col min="5891" max="5891" width="8.7109375" style="303" customWidth="1"/>
    <col min="5892" max="5895" width="9.7109375" style="303" customWidth="1"/>
    <col min="5896" max="5896" width="10.7109375" style="303" customWidth="1"/>
    <col min="5897" max="5899" width="9.7109375" style="303" customWidth="1"/>
    <col min="5900" max="5900" width="25.7109375" style="303" customWidth="1"/>
    <col min="5901" max="6144" width="9.140625" style="303"/>
    <col min="6145" max="6145" width="25.7109375" style="303" customWidth="1"/>
    <col min="6146" max="6146" width="13.140625" style="303" customWidth="1"/>
    <col min="6147" max="6147" width="8.7109375" style="303" customWidth="1"/>
    <col min="6148" max="6151" width="9.7109375" style="303" customWidth="1"/>
    <col min="6152" max="6152" width="10.7109375" style="303" customWidth="1"/>
    <col min="6153" max="6155" width="9.7109375" style="303" customWidth="1"/>
    <col min="6156" max="6156" width="25.7109375" style="303" customWidth="1"/>
    <col min="6157" max="6400" width="9.140625" style="303"/>
    <col min="6401" max="6401" width="25.7109375" style="303" customWidth="1"/>
    <col min="6402" max="6402" width="13.140625" style="303" customWidth="1"/>
    <col min="6403" max="6403" width="8.7109375" style="303" customWidth="1"/>
    <col min="6404" max="6407" width="9.7109375" style="303" customWidth="1"/>
    <col min="6408" max="6408" width="10.7109375" style="303" customWidth="1"/>
    <col min="6409" max="6411" width="9.7109375" style="303" customWidth="1"/>
    <col min="6412" max="6412" width="25.7109375" style="303" customWidth="1"/>
    <col min="6413" max="6656" width="9.140625" style="303"/>
    <col min="6657" max="6657" width="25.7109375" style="303" customWidth="1"/>
    <col min="6658" max="6658" width="13.140625" style="303" customWidth="1"/>
    <col min="6659" max="6659" width="8.7109375" style="303" customWidth="1"/>
    <col min="6660" max="6663" width="9.7109375" style="303" customWidth="1"/>
    <col min="6664" max="6664" width="10.7109375" style="303" customWidth="1"/>
    <col min="6665" max="6667" width="9.7109375" style="303" customWidth="1"/>
    <col min="6668" max="6668" width="25.7109375" style="303" customWidth="1"/>
    <col min="6669" max="6912" width="9.140625" style="303"/>
    <col min="6913" max="6913" width="25.7109375" style="303" customWidth="1"/>
    <col min="6914" max="6914" width="13.140625" style="303" customWidth="1"/>
    <col min="6915" max="6915" width="8.7109375" style="303" customWidth="1"/>
    <col min="6916" max="6919" width="9.7109375" style="303" customWidth="1"/>
    <col min="6920" max="6920" width="10.7109375" style="303" customWidth="1"/>
    <col min="6921" max="6923" width="9.7109375" style="303" customWidth="1"/>
    <col min="6924" max="6924" width="25.7109375" style="303" customWidth="1"/>
    <col min="6925" max="7168" width="9.140625" style="303"/>
    <col min="7169" max="7169" width="25.7109375" style="303" customWidth="1"/>
    <col min="7170" max="7170" width="13.140625" style="303" customWidth="1"/>
    <col min="7171" max="7171" width="8.7109375" style="303" customWidth="1"/>
    <col min="7172" max="7175" width="9.7109375" style="303" customWidth="1"/>
    <col min="7176" max="7176" width="10.7109375" style="303" customWidth="1"/>
    <col min="7177" max="7179" width="9.7109375" style="303" customWidth="1"/>
    <col min="7180" max="7180" width="25.7109375" style="303" customWidth="1"/>
    <col min="7181" max="7424" width="9.140625" style="303"/>
    <col min="7425" max="7425" width="25.7109375" style="303" customWidth="1"/>
    <col min="7426" max="7426" width="13.140625" style="303" customWidth="1"/>
    <col min="7427" max="7427" width="8.7109375" style="303" customWidth="1"/>
    <col min="7428" max="7431" width="9.7109375" style="303" customWidth="1"/>
    <col min="7432" max="7432" width="10.7109375" style="303" customWidth="1"/>
    <col min="7433" max="7435" width="9.7109375" style="303" customWidth="1"/>
    <col min="7436" max="7436" width="25.7109375" style="303" customWidth="1"/>
    <col min="7437" max="7680" width="9.140625" style="303"/>
    <col min="7681" max="7681" width="25.7109375" style="303" customWidth="1"/>
    <col min="7682" max="7682" width="13.140625" style="303" customWidth="1"/>
    <col min="7683" max="7683" width="8.7109375" style="303" customWidth="1"/>
    <col min="7684" max="7687" width="9.7109375" style="303" customWidth="1"/>
    <col min="7688" max="7688" width="10.7109375" style="303" customWidth="1"/>
    <col min="7689" max="7691" width="9.7109375" style="303" customWidth="1"/>
    <col min="7692" max="7692" width="25.7109375" style="303" customWidth="1"/>
    <col min="7693" max="7936" width="9.140625" style="303"/>
    <col min="7937" max="7937" width="25.7109375" style="303" customWidth="1"/>
    <col min="7938" max="7938" width="13.140625" style="303" customWidth="1"/>
    <col min="7939" max="7939" width="8.7109375" style="303" customWidth="1"/>
    <col min="7940" max="7943" width="9.7109375" style="303" customWidth="1"/>
    <col min="7944" max="7944" width="10.7109375" style="303" customWidth="1"/>
    <col min="7945" max="7947" width="9.7109375" style="303" customWidth="1"/>
    <col min="7948" max="7948" width="25.7109375" style="303" customWidth="1"/>
    <col min="7949" max="8192" width="9.140625" style="303"/>
    <col min="8193" max="8193" width="25.7109375" style="303" customWidth="1"/>
    <col min="8194" max="8194" width="13.140625" style="303" customWidth="1"/>
    <col min="8195" max="8195" width="8.7109375" style="303" customWidth="1"/>
    <col min="8196" max="8199" width="9.7109375" style="303" customWidth="1"/>
    <col min="8200" max="8200" width="10.7109375" style="303" customWidth="1"/>
    <col min="8201" max="8203" width="9.7109375" style="303" customWidth="1"/>
    <col min="8204" max="8204" width="25.7109375" style="303" customWidth="1"/>
    <col min="8205" max="8448" width="9.140625" style="303"/>
    <col min="8449" max="8449" width="25.7109375" style="303" customWidth="1"/>
    <col min="8450" max="8450" width="13.140625" style="303" customWidth="1"/>
    <col min="8451" max="8451" width="8.7109375" style="303" customWidth="1"/>
    <col min="8452" max="8455" width="9.7109375" style="303" customWidth="1"/>
    <col min="8456" max="8456" width="10.7109375" style="303" customWidth="1"/>
    <col min="8457" max="8459" width="9.7109375" style="303" customWidth="1"/>
    <col min="8460" max="8460" width="25.7109375" style="303" customWidth="1"/>
    <col min="8461" max="8704" width="9.140625" style="303"/>
    <col min="8705" max="8705" width="25.7109375" style="303" customWidth="1"/>
    <col min="8706" max="8706" width="13.140625" style="303" customWidth="1"/>
    <col min="8707" max="8707" width="8.7109375" style="303" customWidth="1"/>
    <col min="8708" max="8711" width="9.7109375" style="303" customWidth="1"/>
    <col min="8712" max="8712" width="10.7109375" style="303" customWidth="1"/>
    <col min="8713" max="8715" width="9.7109375" style="303" customWidth="1"/>
    <col min="8716" max="8716" width="25.7109375" style="303" customWidth="1"/>
    <col min="8717" max="8960" width="9.140625" style="303"/>
    <col min="8961" max="8961" width="25.7109375" style="303" customWidth="1"/>
    <col min="8962" max="8962" width="13.140625" style="303" customWidth="1"/>
    <col min="8963" max="8963" width="8.7109375" style="303" customWidth="1"/>
    <col min="8964" max="8967" width="9.7109375" style="303" customWidth="1"/>
    <col min="8968" max="8968" width="10.7109375" style="303" customWidth="1"/>
    <col min="8969" max="8971" width="9.7109375" style="303" customWidth="1"/>
    <col min="8972" max="8972" width="25.7109375" style="303" customWidth="1"/>
    <col min="8973" max="9216" width="9.140625" style="303"/>
    <col min="9217" max="9217" width="25.7109375" style="303" customWidth="1"/>
    <col min="9218" max="9218" width="13.140625" style="303" customWidth="1"/>
    <col min="9219" max="9219" width="8.7109375" style="303" customWidth="1"/>
    <col min="9220" max="9223" width="9.7109375" style="303" customWidth="1"/>
    <col min="9224" max="9224" width="10.7109375" style="303" customWidth="1"/>
    <col min="9225" max="9227" width="9.7109375" style="303" customWidth="1"/>
    <col min="9228" max="9228" width="25.7109375" style="303" customWidth="1"/>
    <col min="9229" max="9472" width="9.140625" style="303"/>
    <col min="9473" max="9473" width="25.7109375" style="303" customWidth="1"/>
    <col min="9474" max="9474" width="13.140625" style="303" customWidth="1"/>
    <col min="9475" max="9475" width="8.7109375" style="303" customWidth="1"/>
    <col min="9476" max="9479" width="9.7109375" style="303" customWidth="1"/>
    <col min="9480" max="9480" width="10.7109375" style="303" customWidth="1"/>
    <col min="9481" max="9483" width="9.7109375" style="303" customWidth="1"/>
    <col min="9484" max="9484" width="25.7109375" style="303" customWidth="1"/>
    <col min="9485" max="9728" width="9.140625" style="303"/>
    <col min="9729" max="9729" width="25.7109375" style="303" customWidth="1"/>
    <col min="9730" max="9730" width="13.140625" style="303" customWidth="1"/>
    <col min="9731" max="9731" width="8.7109375" style="303" customWidth="1"/>
    <col min="9732" max="9735" width="9.7109375" style="303" customWidth="1"/>
    <col min="9736" max="9736" width="10.7109375" style="303" customWidth="1"/>
    <col min="9737" max="9739" width="9.7109375" style="303" customWidth="1"/>
    <col min="9740" max="9740" width="25.7109375" style="303" customWidth="1"/>
    <col min="9741" max="9984" width="9.140625" style="303"/>
    <col min="9985" max="9985" width="25.7109375" style="303" customWidth="1"/>
    <col min="9986" max="9986" width="13.140625" style="303" customWidth="1"/>
    <col min="9987" max="9987" width="8.7109375" style="303" customWidth="1"/>
    <col min="9988" max="9991" width="9.7109375" style="303" customWidth="1"/>
    <col min="9992" max="9992" width="10.7109375" style="303" customWidth="1"/>
    <col min="9993" max="9995" width="9.7109375" style="303" customWidth="1"/>
    <col min="9996" max="9996" width="25.7109375" style="303" customWidth="1"/>
    <col min="9997" max="10240" width="9.140625" style="303"/>
    <col min="10241" max="10241" width="25.7109375" style="303" customWidth="1"/>
    <col min="10242" max="10242" width="13.140625" style="303" customWidth="1"/>
    <col min="10243" max="10243" width="8.7109375" style="303" customWidth="1"/>
    <col min="10244" max="10247" width="9.7109375" style="303" customWidth="1"/>
    <col min="10248" max="10248" width="10.7109375" style="303" customWidth="1"/>
    <col min="10249" max="10251" width="9.7109375" style="303" customWidth="1"/>
    <col min="10252" max="10252" width="25.7109375" style="303" customWidth="1"/>
    <col min="10253" max="10496" width="9.140625" style="303"/>
    <col min="10497" max="10497" width="25.7109375" style="303" customWidth="1"/>
    <col min="10498" max="10498" width="13.140625" style="303" customWidth="1"/>
    <col min="10499" max="10499" width="8.7109375" style="303" customWidth="1"/>
    <col min="10500" max="10503" width="9.7109375" style="303" customWidth="1"/>
    <col min="10504" max="10504" width="10.7109375" style="303" customWidth="1"/>
    <col min="10505" max="10507" width="9.7109375" style="303" customWidth="1"/>
    <col min="10508" max="10508" width="25.7109375" style="303" customWidth="1"/>
    <col min="10509" max="10752" width="9.140625" style="303"/>
    <col min="10753" max="10753" width="25.7109375" style="303" customWidth="1"/>
    <col min="10754" max="10754" width="13.140625" style="303" customWidth="1"/>
    <col min="10755" max="10755" width="8.7109375" style="303" customWidth="1"/>
    <col min="10756" max="10759" width="9.7109375" style="303" customWidth="1"/>
    <col min="10760" max="10760" width="10.7109375" style="303" customWidth="1"/>
    <col min="10761" max="10763" width="9.7109375" style="303" customWidth="1"/>
    <col min="10764" max="10764" width="25.7109375" style="303" customWidth="1"/>
    <col min="10765" max="11008" width="9.140625" style="303"/>
    <col min="11009" max="11009" width="25.7109375" style="303" customWidth="1"/>
    <col min="11010" max="11010" width="13.140625" style="303" customWidth="1"/>
    <col min="11011" max="11011" width="8.7109375" style="303" customWidth="1"/>
    <col min="11012" max="11015" width="9.7109375" style="303" customWidth="1"/>
    <col min="11016" max="11016" width="10.7109375" style="303" customWidth="1"/>
    <col min="11017" max="11019" width="9.7109375" style="303" customWidth="1"/>
    <col min="11020" max="11020" width="25.7109375" style="303" customWidth="1"/>
    <col min="11021" max="11264" width="9.140625" style="303"/>
    <col min="11265" max="11265" width="25.7109375" style="303" customWidth="1"/>
    <col min="11266" max="11266" width="13.140625" style="303" customWidth="1"/>
    <col min="11267" max="11267" width="8.7109375" style="303" customWidth="1"/>
    <col min="11268" max="11271" width="9.7109375" style="303" customWidth="1"/>
    <col min="11272" max="11272" width="10.7109375" style="303" customWidth="1"/>
    <col min="11273" max="11275" width="9.7109375" style="303" customWidth="1"/>
    <col min="11276" max="11276" width="25.7109375" style="303" customWidth="1"/>
    <col min="11277" max="11520" width="9.140625" style="303"/>
    <col min="11521" max="11521" width="25.7109375" style="303" customWidth="1"/>
    <col min="11522" max="11522" width="13.140625" style="303" customWidth="1"/>
    <col min="11523" max="11523" width="8.7109375" style="303" customWidth="1"/>
    <col min="11524" max="11527" width="9.7109375" style="303" customWidth="1"/>
    <col min="11528" max="11528" width="10.7109375" style="303" customWidth="1"/>
    <col min="11529" max="11531" width="9.7109375" style="303" customWidth="1"/>
    <col min="11532" max="11532" width="25.7109375" style="303" customWidth="1"/>
    <col min="11533" max="11776" width="9.140625" style="303"/>
    <col min="11777" max="11777" width="25.7109375" style="303" customWidth="1"/>
    <col min="11778" max="11778" width="13.140625" style="303" customWidth="1"/>
    <col min="11779" max="11779" width="8.7109375" style="303" customWidth="1"/>
    <col min="11780" max="11783" width="9.7109375" style="303" customWidth="1"/>
    <col min="11784" max="11784" width="10.7109375" style="303" customWidth="1"/>
    <col min="11785" max="11787" width="9.7109375" style="303" customWidth="1"/>
    <col min="11788" max="11788" width="25.7109375" style="303" customWidth="1"/>
    <col min="11789" max="12032" width="9.140625" style="303"/>
    <col min="12033" max="12033" width="25.7109375" style="303" customWidth="1"/>
    <col min="12034" max="12034" width="13.140625" style="303" customWidth="1"/>
    <col min="12035" max="12035" width="8.7109375" style="303" customWidth="1"/>
    <col min="12036" max="12039" width="9.7109375" style="303" customWidth="1"/>
    <col min="12040" max="12040" width="10.7109375" style="303" customWidth="1"/>
    <col min="12041" max="12043" width="9.7109375" style="303" customWidth="1"/>
    <col min="12044" max="12044" width="25.7109375" style="303" customWidth="1"/>
    <col min="12045" max="12288" width="9.140625" style="303"/>
    <col min="12289" max="12289" width="25.7109375" style="303" customWidth="1"/>
    <col min="12290" max="12290" width="13.140625" style="303" customWidth="1"/>
    <col min="12291" max="12291" width="8.7109375" style="303" customWidth="1"/>
    <col min="12292" max="12295" width="9.7109375" style="303" customWidth="1"/>
    <col min="12296" max="12296" width="10.7109375" style="303" customWidth="1"/>
    <col min="12297" max="12299" width="9.7109375" style="303" customWidth="1"/>
    <col min="12300" max="12300" width="25.7109375" style="303" customWidth="1"/>
    <col min="12301" max="12544" width="9.140625" style="303"/>
    <col min="12545" max="12545" width="25.7109375" style="303" customWidth="1"/>
    <col min="12546" max="12546" width="13.140625" style="303" customWidth="1"/>
    <col min="12547" max="12547" width="8.7109375" style="303" customWidth="1"/>
    <col min="12548" max="12551" width="9.7109375" style="303" customWidth="1"/>
    <col min="12552" max="12552" width="10.7109375" style="303" customWidth="1"/>
    <col min="12553" max="12555" width="9.7109375" style="303" customWidth="1"/>
    <col min="12556" max="12556" width="25.7109375" style="303" customWidth="1"/>
    <col min="12557" max="12800" width="9.140625" style="303"/>
    <col min="12801" max="12801" width="25.7109375" style="303" customWidth="1"/>
    <col min="12802" max="12802" width="13.140625" style="303" customWidth="1"/>
    <col min="12803" max="12803" width="8.7109375" style="303" customWidth="1"/>
    <col min="12804" max="12807" width="9.7109375" style="303" customWidth="1"/>
    <col min="12808" max="12808" width="10.7109375" style="303" customWidth="1"/>
    <col min="12809" max="12811" width="9.7109375" style="303" customWidth="1"/>
    <col min="12812" max="12812" width="25.7109375" style="303" customWidth="1"/>
    <col min="12813" max="13056" width="9.140625" style="303"/>
    <col min="13057" max="13057" width="25.7109375" style="303" customWidth="1"/>
    <col min="13058" max="13058" width="13.140625" style="303" customWidth="1"/>
    <col min="13059" max="13059" width="8.7109375" style="303" customWidth="1"/>
    <col min="13060" max="13063" width="9.7109375" style="303" customWidth="1"/>
    <col min="13064" max="13064" width="10.7109375" style="303" customWidth="1"/>
    <col min="13065" max="13067" width="9.7109375" style="303" customWidth="1"/>
    <col min="13068" max="13068" width="25.7109375" style="303" customWidth="1"/>
    <col min="13069" max="13312" width="9.140625" style="303"/>
    <col min="13313" max="13313" width="25.7109375" style="303" customWidth="1"/>
    <col min="13314" max="13314" width="13.140625" style="303" customWidth="1"/>
    <col min="13315" max="13315" width="8.7109375" style="303" customWidth="1"/>
    <col min="13316" max="13319" width="9.7109375" style="303" customWidth="1"/>
    <col min="13320" max="13320" width="10.7109375" style="303" customWidth="1"/>
    <col min="13321" max="13323" width="9.7109375" style="303" customWidth="1"/>
    <col min="13324" max="13324" width="25.7109375" style="303" customWidth="1"/>
    <col min="13325" max="13568" width="9.140625" style="303"/>
    <col min="13569" max="13569" width="25.7109375" style="303" customWidth="1"/>
    <col min="13570" max="13570" width="13.140625" style="303" customWidth="1"/>
    <col min="13571" max="13571" width="8.7109375" style="303" customWidth="1"/>
    <col min="13572" max="13575" width="9.7109375" style="303" customWidth="1"/>
    <col min="13576" max="13576" width="10.7109375" style="303" customWidth="1"/>
    <col min="13577" max="13579" width="9.7109375" style="303" customWidth="1"/>
    <col min="13580" max="13580" width="25.7109375" style="303" customWidth="1"/>
    <col min="13581" max="13824" width="9.140625" style="303"/>
    <col min="13825" max="13825" width="25.7109375" style="303" customWidth="1"/>
    <col min="13826" max="13826" width="13.140625" style="303" customWidth="1"/>
    <col min="13827" max="13827" width="8.7109375" style="303" customWidth="1"/>
    <col min="13828" max="13831" width="9.7109375" style="303" customWidth="1"/>
    <col min="13832" max="13832" width="10.7109375" style="303" customWidth="1"/>
    <col min="13833" max="13835" width="9.7109375" style="303" customWidth="1"/>
    <col min="13836" max="13836" width="25.7109375" style="303" customWidth="1"/>
    <col min="13837" max="14080" width="9.140625" style="303"/>
    <col min="14081" max="14081" width="25.7109375" style="303" customWidth="1"/>
    <col min="14082" max="14082" width="13.140625" style="303" customWidth="1"/>
    <col min="14083" max="14083" width="8.7109375" style="303" customWidth="1"/>
    <col min="14084" max="14087" width="9.7109375" style="303" customWidth="1"/>
    <col min="14088" max="14088" width="10.7109375" style="303" customWidth="1"/>
    <col min="14089" max="14091" width="9.7109375" style="303" customWidth="1"/>
    <col min="14092" max="14092" width="25.7109375" style="303" customWidth="1"/>
    <col min="14093" max="14336" width="9.140625" style="303"/>
    <col min="14337" max="14337" width="25.7109375" style="303" customWidth="1"/>
    <col min="14338" max="14338" width="13.140625" style="303" customWidth="1"/>
    <col min="14339" max="14339" width="8.7109375" style="303" customWidth="1"/>
    <col min="14340" max="14343" width="9.7109375" style="303" customWidth="1"/>
    <col min="14344" max="14344" width="10.7109375" style="303" customWidth="1"/>
    <col min="14345" max="14347" width="9.7109375" style="303" customWidth="1"/>
    <col min="14348" max="14348" width="25.7109375" style="303" customWidth="1"/>
    <col min="14349" max="14592" width="9.140625" style="303"/>
    <col min="14593" max="14593" width="25.7109375" style="303" customWidth="1"/>
    <col min="14594" max="14594" width="13.140625" style="303" customWidth="1"/>
    <col min="14595" max="14595" width="8.7109375" style="303" customWidth="1"/>
    <col min="14596" max="14599" width="9.7109375" style="303" customWidth="1"/>
    <col min="14600" max="14600" width="10.7109375" style="303" customWidth="1"/>
    <col min="14601" max="14603" width="9.7109375" style="303" customWidth="1"/>
    <col min="14604" max="14604" width="25.7109375" style="303" customWidth="1"/>
    <col min="14605" max="14848" width="9.140625" style="303"/>
    <col min="14849" max="14849" width="25.7109375" style="303" customWidth="1"/>
    <col min="14850" max="14850" width="13.140625" style="303" customWidth="1"/>
    <col min="14851" max="14851" width="8.7109375" style="303" customWidth="1"/>
    <col min="14852" max="14855" width="9.7109375" style="303" customWidth="1"/>
    <col min="14856" max="14856" width="10.7109375" style="303" customWidth="1"/>
    <col min="14857" max="14859" width="9.7109375" style="303" customWidth="1"/>
    <col min="14860" max="14860" width="25.7109375" style="303" customWidth="1"/>
    <col min="14861" max="15104" width="9.140625" style="303"/>
    <col min="15105" max="15105" width="25.7109375" style="303" customWidth="1"/>
    <col min="15106" max="15106" width="13.140625" style="303" customWidth="1"/>
    <col min="15107" max="15107" width="8.7109375" style="303" customWidth="1"/>
    <col min="15108" max="15111" width="9.7109375" style="303" customWidth="1"/>
    <col min="15112" max="15112" width="10.7109375" style="303" customWidth="1"/>
    <col min="15113" max="15115" width="9.7109375" style="303" customWidth="1"/>
    <col min="15116" max="15116" width="25.7109375" style="303" customWidth="1"/>
    <col min="15117" max="15360" width="9.140625" style="303"/>
    <col min="15361" max="15361" width="25.7109375" style="303" customWidth="1"/>
    <col min="15362" max="15362" width="13.140625" style="303" customWidth="1"/>
    <col min="15363" max="15363" width="8.7109375" style="303" customWidth="1"/>
    <col min="15364" max="15367" width="9.7109375" style="303" customWidth="1"/>
    <col min="15368" max="15368" width="10.7109375" style="303" customWidth="1"/>
    <col min="15369" max="15371" width="9.7109375" style="303" customWidth="1"/>
    <col min="15372" max="15372" width="25.7109375" style="303" customWidth="1"/>
    <col min="15373" max="15616" width="9.140625" style="303"/>
    <col min="15617" max="15617" width="25.7109375" style="303" customWidth="1"/>
    <col min="15618" max="15618" width="13.140625" style="303" customWidth="1"/>
    <col min="15619" max="15619" width="8.7109375" style="303" customWidth="1"/>
    <col min="15620" max="15623" width="9.7109375" style="303" customWidth="1"/>
    <col min="15624" max="15624" width="10.7109375" style="303" customWidth="1"/>
    <col min="15625" max="15627" width="9.7109375" style="303" customWidth="1"/>
    <col min="15628" max="15628" width="25.7109375" style="303" customWidth="1"/>
    <col min="15629" max="15872" width="9.140625" style="303"/>
    <col min="15873" max="15873" width="25.7109375" style="303" customWidth="1"/>
    <col min="15874" max="15874" width="13.140625" style="303" customWidth="1"/>
    <col min="15875" max="15875" width="8.7109375" style="303" customWidth="1"/>
    <col min="15876" max="15879" width="9.7109375" style="303" customWidth="1"/>
    <col min="15880" max="15880" width="10.7109375" style="303" customWidth="1"/>
    <col min="15881" max="15883" width="9.7109375" style="303" customWidth="1"/>
    <col min="15884" max="15884" width="25.7109375" style="303" customWidth="1"/>
    <col min="15885" max="16128" width="9.140625" style="303"/>
    <col min="16129" max="16129" width="25.7109375" style="303" customWidth="1"/>
    <col min="16130" max="16130" width="13.140625" style="303" customWidth="1"/>
    <col min="16131" max="16131" width="8.7109375" style="303" customWidth="1"/>
    <col min="16132" max="16135" width="9.7109375" style="303" customWidth="1"/>
    <col min="16136" max="16136" width="10.7109375" style="303" customWidth="1"/>
    <col min="16137" max="16139" width="9.7109375" style="303" customWidth="1"/>
    <col min="16140" max="16140" width="25.7109375" style="303" customWidth="1"/>
    <col min="16141" max="16384" width="9.140625" style="303"/>
  </cols>
  <sheetData>
    <row r="1" spans="1:242" ht="18" customHeight="1" x14ac:dyDescent="0.3">
      <c r="A1" s="1248" t="s">
        <v>1004</v>
      </c>
      <c r="B1" s="1248"/>
      <c r="C1" s="1248"/>
      <c r="D1" s="1248"/>
      <c r="E1" s="1248"/>
      <c r="F1" s="1248"/>
      <c r="G1" s="1248"/>
      <c r="H1" s="1248"/>
      <c r="I1" s="1248"/>
      <c r="J1" s="1248"/>
      <c r="K1" s="1248"/>
      <c r="L1" s="1248"/>
    </row>
    <row r="2" spans="1:242" ht="16.5" customHeight="1" x14ac:dyDescent="0.25">
      <c r="A2" s="1249" t="s">
        <v>316</v>
      </c>
      <c r="B2" s="1249"/>
      <c r="C2" s="1249"/>
      <c r="D2" s="1249"/>
      <c r="E2" s="1249"/>
      <c r="F2" s="1249"/>
      <c r="G2" s="1249"/>
      <c r="H2" s="1249"/>
      <c r="I2" s="1249"/>
      <c r="J2" s="1249"/>
      <c r="K2" s="1249"/>
      <c r="L2" s="1249"/>
    </row>
    <row r="3" spans="1:242" ht="15.75" x14ac:dyDescent="0.25">
      <c r="A3" s="1250">
        <v>2014</v>
      </c>
      <c r="B3" s="1250"/>
      <c r="C3" s="1250"/>
      <c r="D3" s="1250"/>
      <c r="E3" s="1250"/>
      <c r="F3" s="1250"/>
      <c r="G3" s="1250"/>
      <c r="H3" s="1250"/>
      <c r="I3" s="1250"/>
      <c r="J3" s="1250"/>
      <c r="K3" s="1250"/>
      <c r="L3" s="1250"/>
    </row>
    <row r="4" spans="1:242" ht="15.75" x14ac:dyDescent="0.25">
      <c r="A4" s="1250" t="s">
        <v>582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1250"/>
    </row>
    <row r="5" spans="1:242" ht="30.75" customHeight="1" x14ac:dyDescent="0.3">
      <c r="A5" s="816" t="s">
        <v>334</v>
      </c>
      <c r="B5" s="835"/>
      <c r="C5" s="835"/>
      <c r="D5" s="835"/>
      <c r="E5" s="835"/>
      <c r="F5" s="835"/>
      <c r="G5" s="835"/>
      <c r="H5" s="835"/>
      <c r="I5" s="836"/>
      <c r="J5" s="835"/>
      <c r="K5" s="835"/>
      <c r="L5" s="809" t="s">
        <v>335</v>
      </c>
    </row>
    <row r="6" spans="1:242" ht="28.5" customHeight="1" thickBot="1" x14ac:dyDescent="0.25">
      <c r="A6" s="1205" t="s">
        <v>319</v>
      </c>
      <c r="B6" s="1251" t="s">
        <v>678</v>
      </c>
      <c r="C6" s="1253" t="s">
        <v>581</v>
      </c>
      <c r="D6" s="1253"/>
      <c r="E6" s="1253"/>
      <c r="F6" s="1253"/>
      <c r="G6" s="1253"/>
      <c r="H6" s="1253"/>
      <c r="I6" s="1253"/>
      <c r="J6" s="1253"/>
      <c r="K6" s="1253"/>
      <c r="L6" s="1243" t="s">
        <v>320</v>
      </c>
    </row>
    <row r="7" spans="1:242" ht="57.75" customHeight="1" thickTop="1" x14ac:dyDescent="0.2">
      <c r="A7" s="1206"/>
      <c r="B7" s="1252"/>
      <c r="C7" s="837" t="s">
        <v>679</v>
      </c>
      <c r="D7" s="52" t="s">
        <v>573</v>
      </c>
      <c r="E7" s="245" t="s">
        <v>574</v>
      </c>
      <c r="F7" s="245" t="s">
        <v>575</v>
      </c>
      <c r="G7" s="245" t="s">
        <v>576</v>
      </c>
      <c r="H7" s="245" t="s">
        <v>577</v>
      </c>
      <c r="I7" s="245" t="s">
        <v>578</v>
      </c>
      <c r="J7" s="245" t="s">
        <v>579</v>
      </c>
      <c r="K7" s="245" t="s">
        <v>580</v>
      </c>
      <c r="L7" s="1244"/>
    </row>
    <row r="8" spans="1:242" ht="24.95" customHeight="1" thickBot="1" x14ac:dyDescent="0.25">
      <c r="A8" s="432" t="s">
        <v>321</v>
      </c>
      <c r="B8" s="563">
        <f>C8/$C$16%</f>
        <v>0.98705158140522187</v>
      </c>
      <c r="C8" s="525">
        <f t="shared" ref="C8:C15" si="0">SUM(D8:K8)</f>
        <v>93</v>
      </c>
      <c r="D8" s="526">
        <v>0</v>
      </c>
      <c r="E8" s="526">
        <v>26</v>
      </c>
      <c r="F8" s="526">
        <v>7</v>
      </c>
      <c r="G8" s="526">
        <v>16</v>
      </c>
      <c r="H8" s="526">
        <v>7</v>
      </c>
      <c r="I8" s="526">
        <v>13</v>
      </c>
      <c r="J8" s="526">
        <v>0</v>
      </c>
      <c r="K8" s="526">
        <v>24</v>
      </c>
      <c r="L8" s="153" t="s">
        <v>322</v>
      </c>
    </row>
    <row r="9" spans="1:242" ht="24.95" customHeight="1" thickTop="1" thickBot="1" x14ac:dyDescent="0.25">
      <c r="A9" s="433" t="s">
        <v>323</v>
      </c>
      <c r="B9" s="564">
        <f t="shared" ref="B9:B15" si="1">C9/$C$16%</f>
        <v>0</v>
      </c>
      <c r="C9" s="529">
        <f t="shared" si="0"/>
        <v>0</v>
      </c>
      <c r="D9" s="530">
        <v>0</v>
      </c>
      <c r="E9" s="530">
        <v>0</v>
      </c>
      <c r="F9" s="530">
        <v>0</v>
      </c>
      <c r="G9" s="530">
        <v>0</v>
      </c>
      <c r="H9" s="530">
        <v>0</v>
      </c>
      <c r="I9" s="530">
        <v>0</v>
      </c>
      <c r="J9" s="530">
        <v>0</v>
      </c>
      <c r="K9" s="530">
        <v>0</v>
      </c>
      <c r="L9" s="152" t="s">
        <v>324</v>
      </c>
    </row>
    <row r="10" spans="1:242" ht="24.95" customHeight="1" thickTop="1" thickBot="1" x14ac:dyDescent="0.25">
      <c r="A10" s="434" t="s">
        <v>115</v>
      </c>
      <c r="B10" s="565">
        <f t="shared" si="1"/>
        <v>3.3326257694756953</v>
      </c>
      <c r="C10" s="527">
        <f t="shared" si="0"/>
        <v>314</v>
      </c>
      <c r="D10" s="528">
        <v>0</v>
      </c>
      <c r="E10" s="528">
        <v>68</v>
      </c>
      <c r="F10" s="528">
        <v>12</v>
      </c>
      <c r="G10" s="528">
        <v>110</v>
      </c>
      <c r="H10" s="528">
        <v>64</v>
      </c>
      <c r="I10" s="528">
        <v>58</v>
      </c>
      <c r="J10" s="528">
        <v>0</v>
      </c>
      <c r="K10" s="528">
        <v>2</v>
      </c>
      <c r="L10" s="151" t="s">
        <v>325</v>
      </c>
    </row>
    <row r="11" spans="1:242" ht="24.95" customHeight="1" thickTop="1" thickBot="1" x14ac:dyDescent="0.25">
      <c r="A11" s="433" t="s">
        <v>116</v>
      </c>
      <c r="B11" s="564">
        <f t="shared" si="1"/>
        <v>5.3810231373381452</v>
      </c>
      <c r="C11" s="529">
        <f t="shared" si="0"/>
        <v>507</v>
      </c>
      <c r="D11" s="530">
        <v>0</v>
      </c>
      <c r="E11" s="530">
        <v>119</v>
      </c>
      <c r="F11" s="530">
        <v>36</v>
      </c>
      <c r="G11" s="530">
        <v>177</v>
      </c>
      <c r="H11" s="530">
        <v>155</v>
      </c>
      <c r="I11" s="530">
        <v>20</v>
      </c>
      <c r="J11" s="530">
        <v>0</v>
      </c>
      <c r="K11" s="530">
        <v>0</v>
      </c>
      <c r="L11" s="152" t="s">
        <v>326</v>
      </c>
    </row>
    <row r="12" spans="1:242" ht="24.95" customHeight="1" thickTop="1" thickBot="1" x14ac:dyDescent="0.25">
      <c r="A12" s="434" t="s">
        <v>117</v>
      </c>
      <c r="B12" s="565">
        <f t="shared" si="1"/>
        <v>26.247081299087242</v>
      </c>
      <c r="C12" s="527">
        <f t="shared" si="0"/>
        <v>2473</v>
      </c>
      <c r="D12" s="528">
        <v>0</v>
      </c>
      <c r="E12" s="528">
        <v>758</v>
      </c>
      <c r="F12" s="528">
        <v>260</v>
      </c>
      <c r="G12" s="528">
        <v>1242</v>
      </c>
      <c r="H12" s="528">
        <v>150</v>
      </c>
      <c r="I12" s="528">
        <v>59</v>
      </c>
      <c r="J12" s="528">
        <v>0</v>
      </c>
      <c r="K12" s="528">
        <v>4</v>
      </c>
      <c r="L12" s="151" t="s">
        <v>327</v>
      </c>
    </row>
    <row r="13" spans="1:242" ht="24.95" customHeight="1" thickTop="1" thickBot="1" x14ac:dyDescent="0.25">
      <c r="A13" s="433" t="s">
        <v>328</v>
      </c>
      <c r="B13" s="564">
        <f t="shared" si="1"/>
        <v>9.2443218000424547</v>
      </c>
      <c r="C13" s="529">
        <f t="shared" si="0"/>
        <v>871</v>
      </c>
      <c r="D13" s="530">
        <v>0</v>
      </c>
      <c r="E13" s="530">
        <v>417</v>
      </c>
      <c r="F13" s="530">
        <v>307</v>
      </c>
      <c r="G13" s="530">
        <v>118</v>
      </c>
      <c r="H13" s="530">
        <v>26</v>
      </c>
      <c r="I13" s="530">
        <v>3</v>
      </c>
      <c r="J13" s="530">
        <v>0</v>
      </c>
      <c r="K13" s="530">
        <v>0</v>
      </c>
      <c r="L13" s="152" t="s">
        <v>329</v>
      </c>
    </row>
    <row r="14" spans="1:242" ht="24.95" customHeight="1" thickTop="1" thickBot="1" x14ac:dyDescent="0.25">
      <c r="A14" s="434" t="s">
        <v>330</v>
      </c>
      <c r="B14" s="565">
        <f t="shared" si="1"/>
        <v>54.6699214604118</v>
      </c>
      <c r="C14" s="527">
        <f t="shared" si="0"/>
        <v>5151</v>
      </c>
      <c r="D14" s="528">
        <v>2</v>
      </c>
      <c r="E14" s="528">
        <v>4286</v>
      </c>
      <c r="F14" s="528">
        <v>352</v>
      </c>
      <c r="G14" s="528">
        <v>422</v>
      </c>
      <c r="H14" s="528">
        <v>67</v>
      </c>
      <c r="I14" s="528">
        <v>18</v>
      </c>
      <c r="J14" s="528">
        <v>0</v>
      </c>
      <c r="K14" s="528">
        <v>4</v>
      </c>
      <c r="L14" s="151" t="s">
        <v>331</v>
      </c>
    </row>
    <row r="15" spans="1:242" ht="24.95" customHeight="1" thickTop="1" x14ac:dyDescent="0.2">
      <c r="A15" s="439" t="s">
        <v>281</v>
      </c>
      <c r="B15" s="566">
        <f t="shared" si="1"/>
        <v>0.13797495223943962</v>
      </c>
      <c r="C15" s="532">
        <f t="shared" si="0"/>
        <v>13</v>
      </c>
      <c r="D15" s="570">
        <v>4</v>
      </c>
      <c r="E15" s="570">
        <v>5</v>
      </c>
      <c r="F15" s="570">
        <v>2</v>
      </c>
      <c r="G15" s="570">
        <v>1</v>
      </c>
      <c r="H15" s="570">
        <v>1</v>
      </c>
      <c r="I15" s="570">
        <v>0</v>
      </c>
      <c r="J15" s="570">
        <v>0</v>
      </c>
      <c r="K15" s="570">
        <v>0</v>
      </c>
      <c r="L15" s="155" t="s">
        <v>109</v>
      </c>
    </row>
    <row r="16" spans="1:242" ht="30" customHeight="1" thickBot="1" x14ac:dyDescent="0.25">
      <c r="A16" s="157" t="s">
        <v>66</v>
      </c>
      <c r="B16" s="275">
        <f t="shared" ref="B16:K16" si="2">SUM(B8:B15)</f>
        <v>100.00000000000001</v>
      </c>
      <c r="C16" s="571">
        <f t="shared" si="2"/>
        <v>9422</v>
      </c>
      <c r="D16" s="572">
        <f t="shared" si="2"/>
        <v>6</v>
      </c>
      <c r="E16" s="572">
        <f t="shared" si="2"/>
        <v>5679</v>
      </c>
      <c r="F16" s="572">
        <f t="shared" si="2"/>
        <v>976</v>
      </c>
      <c r="G16" s="572">
        <f t="shared" si="2"/>
        <v>2086</v>
      </c>
      <c r="H16" s="572">
        <f t="shared" si="2"/>
        <v>470</v>
      </c>
      <c r="I16" s="572">
        <f t="shared" si="2"/>
        <v>171</v>
      </c>
      <c r="J16" s="572">
        <f t="shared" si="2"/>
        <v>0</v>
      </c>
      <c r="K16" s="572">
        <f t="shared" si="2"/>
        <v>34</v>
      </c>
      <c r="L16" s="246" t="s">
        <v>67</v>
      </c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304"/>
      <c r="AM16" s="304"/>
      <c r="AN16" s="304"/>
      <c r="AO16" s="304"/>
      <c r="AP16" s="304"/>
      <c r="AQ16" s="304"/>
      <c r="AR16" s="304"/>
      <c r="AS16" s="304"/>
      <c r="AT16" s="304"/>
      <c r="AU16" s="304"/>
      <c r="AV16" s="304"/>
      <c r="AW16" s="304"/>
      <c r="AX16" s="304"/>
      <c r="AY16" s="304"/>
      <c r="AZ16" s="304"/>
      <c r="BA16" s="304"/>
      <c r="BB16" s="304"/>
      <c r="BC16" s="304"/>
      <c r="BD16" s="304"/>
      <c r="BE16" s="304"/>
      <c r="BF16" s="304"/>
      <c r="BG16" s="304"/>
      <c r="BH16" s="304"/>
      <c r="BI16" s="304"/>
      <c r="BJ16" s="304"/>
      <c r="BK16" s="304"/>
      <c r="BL16" s="304"/>
      <c r="BM16" s="304"/>
      <c r="BN16" s="304"/>
      <c r="BO16" s="304"/>
      <c r="BP16" s="304"/>
      <c r="BQ16" s="304"/>
      <c r="BR16" s="304"/>
      <c r="BS16" s="304"/>
      <c r="BT16" s="304"/>
      <c r="BU16" s="304"/>
      <c r="BV16" s="304"/>
      <c r="BW16" s="304"/>
      <c r="BX16" s="304"/>
      <c r="BY16" s="304"/>
      <c r="BZ16" s="304"/>
      <c r="CA16" s="304"/>
      <c r="CB16" s="304"/>
      <c r="CC16" s="304"/>
      <c r="CD16" s="304"/>
      <c r="CE16" s="304"/>
      <c r="CF16" s="304"/>
      <c r="CG16" s="304"/>
      <c r="CH16" s="304"/>
      <c r="CI16" s="304"/>
      <c r="CJ16" s="304"/>
      <c r="CK16" s="304"/>
      <c r="CL16" s="304"/>
      <c r="CM16" s="304"/>
      <c r="CN16" s="304"/>
      <c r="CO16" s="304"/>
      <c r="CP16" s="304"/>
      <c r="CQ16" s="304"/>
      <c r="CR16" s="304"/>
      <c r="CS16" s="304"/>
      <c r="CT16" s="304"/>
      <c r="CU16" s="304"/>
      <c r="CV16" s="304"/>
      <c r="CW16" s="304"/>
      <c r="CX16" s="304"/>
      <c r="CY16" s="304"/>
      <c r="CZ16" s="304"/>
      <c r="DA16" s="304"/>
      <c r="DB16" s="304"/>
      <c r="DC16" s="304"/>
      <c r="DD16" s="304"/>
      <c r="DE16" s="304"/>
      <c r="DF16" s="304"/>
      <c r="DG16" s="304"/>
      <c r="DH16" s="304"/>
      <c r="DI16" s="304"/>
      <c r="DJ16" s="304"/>
      <c r="DK16" s="304"/>
      <c r="DL16" s="304"/>
      <c r="DM16" s="304"/>
      <c r="DN16" s="304"/>
      <c r="DO16" s="304"/>
      <c r="DP16" s="304"/>
      <c r="DQ16" s="304"/>
      <c r="DR16" s="304"/>
      <c r="DS16" s="304"/>
      <c r="DT16" s="304"/>
      <c r="DU16" s="304"/>
      <c r="DV16" s="304"/>
      <c r="DW16" s="304"/>
      <c r="DX16" s="304"/>
      <c r="DY16" s="304"/>
      <c r="DZ16" s="304"/>
      <c r="EA16" s="304"/>
      <c r="EB16" s="304"/>
      <c r="EC16" s="304"/>
      <c r="ED16" s="304"/>
      <c r="EE16" s="304"/>
      <c r="EF16" s="304"/>
      <c r="EG16" s="304"/>
      <c r="EH16" s="304"/>
      <c r="EI16" s="304"/>
      <c r="EJ16" s="304"/>
      <c r="EK16" s="304"/>
      <c r="EL16" s="304"/>
      <c r="EM16" s="304"/>
      <c r="EN16" s="304"/>
      <c r="EO16" s="304"/>
      <c r="EP16" s="304"/>
      <c r="EQ16" s="304"/>
      <c r="ER16" s="304"/>
      <c r="ES16" s="304"/>
      <c r="ET16" s="304"/>
      <c r="EU16" s="304"/>
      <c r="EV16" s="304"/>
      <c r="EW16" s="304"/>
      <c r="EX16" s="304"/>
      <c r="EY16" s="304"/>
      <c r="EZ16" s="304"/>
      <c r="FA16" s="304"/>
      <c r="FB16" s="304"/>
      <c r="FC16" s="304"/>
      <c r="FD16" s="304"/>
      <c r="FE16" s="304"/>
      <c r="FF16" s="304"/>
      <c r="FG16" s="304"/>
      <c r="FH16" s="304"/>
      <c r="FI16" s="304"/>
      <c r="FJ16" s="304"/>
      <c r="FK16" s="304"/>
      <c r="FL16" s="304"/>
      <c r="FM16" s="304"/>
      <c r="FN16" s="304"/>
      <c r="FO16" s="304"/>
      <c r="FP16" s="304"/>
      <c r="FQ16" s="304"/>
      <c r="FR16" s="304"/>
      <c r="FS16" s="304"/>
      <c r="FT16" s="304"/>
      <c r="FU16" s="304"/>
      <c r="FV16" s="304"/>
      <c r="FW16" s="304"/>
      <c r="FX16" s="304"/>
      <c r="FY16" s="304"/>
      <c r="FZ16" s="304"/>
      <c r="GA16" s="304"/>
      <c r="GB16" s="304"/>
      <c r="GC16" s="304"/>
      <c r="GD16" s="304"/>
      <c r="GE16" s="304"/>
      <c r="GF16" s="304"/>
      <c r="GG16" s="304"/>
      <c r="GH16" s="304"/>
      <c r="GI16" s="304"/>
      <c r="GJ16" s="304"/>
      <c r="GK16" s="304"/>
      <c r="GL16" s="304"/>
      <c r="GM16" s="304"/>
      <c r="GN16" s="304"/>
      <c r="GO16" s="304"/>
      <c r="GP16" s="304"/>
      <c r="GQ16" s="304"/>
      <c r="GR16" s="304"/>
      <c r="GS16" s="304"/>
      <c r="GT16" s="304"/>
      <c r="GU16" s="304"/>
      <c r="GV16" s="304"/>
      <c r="GW16" s="304"/>
      <c r="GX16" s="304"/>
      <c r="GY16" s="304"/>
      <c r="GZ16" s="304"/>
      <c r="HA16" s="304"/>
      <c r="HB16" s="304"/>
      <c r="HC16" s="304"/>
      <c r="HD16" s="304"/>
      <c r="HE16" s="304"/>
      <c r="HF16" s="304"/>
      <c r="HG16" s="304"/>
      <c r="HH16" s="304"/>
      <c r="HI16" s="304"/>
      <c r="HJ16" s="304"/>
      <c r="HK16" s="304"/>
      <c r="HL16" s="304"/>
      <c r="HM16" s="304"/>
      <c r="HN16" s="304"/>
      <c r="HO16" s="304"/>
      <c r="HP16" s="304"/>
      <c r="HQ16" s="304"/>
      <c r="HR16" s="304"/>
      <c r="HS16" s="304"/>
      <c r="HT16" s="304"/>
      <c r="HU16" s="304"/>
      <c r="HV16" s="304"/>
      <c r="HW16" s="304"/>
      <c r="HX16" s="304"/>
      <c r="HY16" s="304"/>
      <c r="HZ16" s="304"/>
      <c r="IA16" s="304"/>
      <c r="IB16" s="304"/>
      <c r="IC16" s="304"/>
      <c r="ID16" s="304"/>
      <c r="IE16" s="304"/>
      <c r="IF16" s="304"/>
      <c r="IG16" s="304"/>
      <c r="IH16" s="304"/>
    </row>
    <row r="17" spans="1:242" ht="30" customHeight="1" thickTop="1" x14ac:dyDescent="0.2">
      <c r="A17" s="415" t="s">
        <v>332</v>
      </c>
      <c r="B17" s="567"/>
      <c r="C17" s="568">
        <f>SUM(D17:K17)</f>
        <v>99.999999999999986</v>
      </c>
      <c r="D17" s="569">
        <f t="shared" ref="D17:J17" si="3">D16/$C$16%</f>
        <v>6.3680747187433662E-2</v>
      </c>
      <c r="E17" s="569">
        <f t="shared" si="3"/>
        <v>60.273827212905964</v>
      </c>
      <c r="F17" s="569">
        <f t="shared" si="3"/>
        <v>10.358734875822543</v>
      </c>
      <c r="G17" s="569">
        <f t="shared" si="3"/>
        <v>22.139673105497771</v>
      </c>
      <c r="H17" s="569">
        <f t="shared" si="3"/>
        <v>4.9883251963489705</v>
      </c>
      <c r="I17" s="569">
        <f t="shared" si="3"/>
        <v>1.8149012948418595</v>
      </c>
      <c r="J17" s="569">
        <f t="shared" si="3"/>
        <v>0</v>
      </c>
      <c r="K17" s="569">
        <f>K16/$C$16%</f>
        <v>0.36085756739545743</v>
      </c>
      <c r="L17" s="154" t="s">
        <v>333</v>
      </c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  <c r="AE17" s="304"/>
      <c r="AF17" s="304"/>
      <c r="AG17" s="304"/>
      <c r="AH17" s="304"/>
      <c r="AI17" s="304"/>
      <c r="AJ17" s="304"/>
      <c r="AK17" s="304"/>
      <c r="AL17" s="304"/>
      <c r="AM17" s="304"/>
      <c r="AN17" s="304"/>
      <c r="AO17" s="304"/>
      <c r="AP17" s="304"/>
      <c r="AQ17" s="304"/>
      <c r="AR17" s="304"/>
      <c r="AS17" s="304"/>
      <c r="AT17" s="304"/>
      <c r="AU17" s="304"/>
      <c r="AV17" s="304"/>
      <c r="AW17" s="304"/>
      <c r="AX17" s="304"/>
      <c r="AY17" s="304"/>
      <c r="AZ17" s="304"/>
      <c r="BA17" s="304"/>
      <c r="BB17" s="304"/>
      <c r="BC17" s="304"/>
      <c r="BD17" s="304"/>
      <c r="BE17" s="304"/>
      <c r="BF17" s="304"/>
      <c r="BG17" s="304"/>
      <c r="BH17" s="304"/>
      <c r="BI17" s="304"/>
      <c r="BJ17" s="304"/>
      <c r="BK17" s="304"/>
      <c r="BL17" s="304"/>
      <c r="BM17" s="304"/>
      <c r="BN17" s="304"/>
      <c r="BO17" s="304"/>
      <c r="BP17" s="304"/>
      <c r="BQ17" s="304"/>
      <c r="BR17" s="304"/>
      <c r="BS17" s="304"/>
      <c r="BT17" s="304"/>
      <c r="BU17" s="304"/>
      <c r="BV17" s="304"/>
      <c r="BW17" s="304"/>
      <c r="BX17" s="304"/>
      <c r="BY17" s="304"/>
      <c r="BZ17" s="304"/>
      <c r="CA17" s="304"/>
      <c r="CB17" s="304"/>
      <c r="CC17" s="304"/>
      <c r="CD17" s="304"/>
      <c r="CE17" s="304"/>
      <c r="CF17" s="304"/>
      <c r="CG17" s="304"/>
      <c r="CH17" s="304"/>
      <c r="CI17" s="304"/>
      <c r="CJ17" s="304"/>
      <c r="CK17" s="304"/>
      <c r="CL17" s="304"/>
      <c r="CM17" s="304"/>
      <c r="CN17" s="304"/>
      <c r="CO17" s="304"/>
      <c r="CP17" s="304"/>
      <c r="CQ17" s="304"/>
      <c r="CR17" s="304"/>
      <c r="CS17" s="304"/>
      <c r="CT17" s="304"/>
      <c r="CU17" s="304"/>
      <c r="CV17" s="304"/>
      <c r="CW17" s="304"/>
      <c r="CX17" s="304"/>
      <c r="CY17" s="304"/>
      <c r="CZ17" s="304"/>
      <c r="DA17" s="304"/>
      <c r="DB17" s="304"/>
      <c r="DC17" s="304"/>
      <c r="DD17" s="304"/>
      <c r="DE17" s="304"/>
      <c r="DF17" s="304"/>
      <c r="DG17" s="304"/>
      <c r="DH17" s="304"/>
      <c r="DI17" s="304"/>
      <c r="DJ17" s="304"/>
      <c r="DK17" s="304"/>
      <c r="DL17" s="304"/>
      <c r="DM17" s="304"/>
      <c r="DN17" s="304"/>
      <c r="DO17" s="304"/>
      <c r="DP17" s="304"/>
      <c r="DQ17" s="304"/>
      <c r="DR17" s="304"/>
      <c r="DS17" s="304"/>
      <c r="DT17" s="304"/>
      <c r="DU17" s="304"/>
      <c r="DV17" s="304"/>
      <c r="DW17" s="304"/>
      <c r="DX17" s="304"/>
      <c r="DY17" s="304"/>
      <c r="DZ17" s="304"/>
      <c r="EA17" s="304"/>
      <c r="EB17" s="304"/>
      <c r="EC17" s="304"/>
      <c r="ED17" s="304"/>
      <c r="EE17" s="304"/>
      <c r="EF17" s="304"/>
      <c r="EG17" s="304"/>
      <c r="EH17" s="304"/>
      <c r="EI17" s="304"/>
      <c r="EJ17" s="304"/>
      <c r="EK17" s="304"/>
      <c r="EL17" s="304"/>
      <c r="EM17" s="304"/>
      <c r="EN17" s="304"/>
      <c r="EO17" s="304"/>
      <c r="EP17" s="304"/>
      <c r="EQ17" s="304"/>
      <c r="ER17" s="304"/>
      <c r="ES17" s="304"/>
      <c r="ET17" s="304"/>
      <c r="EU17" s="304"/>
      <c r="EV17" s="304"/>
      <c r="EW17" s="304"/>
      <c r="EX17" s="304"/>
      <c r="EY17" s="304"/>
      <c r="EZ17" s="304"/>
      <c r="FA17" s="304"/>
      <c r="FB17" s="304"/>
      <c r="FC17" s="304"/>
      <c r="FD17" s="304"/>
      <c r="FE17" s="304"/>
      <c r="FF17" s="304"/>
      <c r="FG17" s="304"/>
      <c r="FH17" s="304"/>
      <c r="FI17" s="304"/>
      <c r="FJ17" s="304"/>
      <c r="FK17" s="304"/>
      <c r="FL17" s="304"/>
      <c r="FM17" s="304"/>
      <c r="FN17" s="304"/>
      <c r="FO17" s="304"/>
      <c r="FP17" s="304"/>
      <c r="FQ17" s="304"/>
      <c r="FR17" s="304"/>
      <c r="FS17" s="304"/>
      <c r="FT17" s="304"/>
      <c r="FU17" s="304"/>
      <c r="FV17" s="304"/>
      <c r="FW17" s="304"/>
      <c r="FX17" s="304"/>
      <c r="FY17" s="304"/>
      <c r="FZ17" s="304"/>
      <c r="GA17" s="304"/>
      <c r="GB17" s="304"/>
      <c r="GC17" s="304"/>
      <c r="GD17" s="304"/>
      <c r="GE17" s="304"/>
      <c r="GF17" s="304"/>
      <c r="GG17" s="304"/>
      <c r="GH17" s="304"/>
      <c r="GI17" s="304"/>
      <c r="GJ17" s="304"/>
      <c r="GK17" s="304"/>
      <c r="GL17" s="304"/>
      <c r="GM17" s="304"/>
      <c r="GN17" s="304"/>
      <c r="GO17" s="304"/>
      <c r="GP17" s="304"/>
      <c r="GQ17" s="304"/>
      <c r="GR17" s="304"/>
      <c r="GS17" s="304"/>
      <c r="GT17" s="304"/>
      <c r="GU17" s="304"/>
      <c r="GV17" s="304"/>
      <c r="GW17" s="304"/>
      <c r="GX17" s="304"/>
      <c r="GY17" s="304"/>
      <c r="GZ17" s="304"/>
      <c r="HA17" s="304"/>
      <c r="HB17" s="304"/>
      <c r="HC17" s="304"/>
      <c r="HD17" s="304"/>
      <c r="HE17" s="304"/>
      <c r="HF17" s="304"/>
      <c r="HG17" s="304"/>
      <c r="HH17" s="304"/>
      <c r="HI17" s="304"/>
      <c r="HJ17" s="304"/>
      <c r="HK17" s="304"/>
      <c r="HL17" s="304"/>
      <c r="HM17" s="304"/>
      <c r="HN17" s="304"/>
      <c r="HO17" s="304"/>
      <c r="HP17" s="304"/>
      <c r="HQ17" s="304"/>
      <c r="HR17" s="304"/>
      <c r="HS17" s="304"/>
      <c r="HT17" s="304"/>
      <c r="HU17" s="304"/>
      <c r="HV17" s="304"/>
      <c r="HW17" s="304"/>
      <c r="HX17" s="304"/>
      <c r="HY17" s="304"/>
      <c r="HZ17" s="304"/>
      <c r="IA17" s="304"/>
      <c r="IB17" s="304"/>
      <c r="IC17" s="304"/>
      <c r="ID17" s="304"/>
      <c r="IE17" s="304"/>
      <c r="IF17" s="304"/>
      <c r="IG17" s="304"/>
      <c r="IH17" s="304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4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29"/>
  <sheetViews>
    <sheetView view="pageBreakPreview" zoomScaleNormal="100" workbookViewId="0">
      <selection activeCell="F21" sqref="F21"/>
    </sheetView>
  </sheetViews>
  <sheetFormatPr defaultRowHeight="15" x14ac:dyDescent="0.25"/>
  <cols>
    <col min="1" max="1" width="25.7109375" style="27" customWidth="1"/>
    <col min="2" max="2" width="13.140625" style="27" customWidth="1"/>
    <col min="3" max="7" width="9.42578125" style="27" customWidth="1"/>
    <col min="8" max="8" width="10.140625" style="27" customWidth="1"/>
    <col min="9" max="11" width="9.42578125" style="27" customWidth="1"/>
    <col min="12" max="12" width="25.7109375" style="27" customWidth="1"/>
    <col min="13" max="256" width="9.140625" style="303"/>
    <col min="257" max="257" width="25.7109375" style="303" customWidth="1"/>
    <col min="258" max="258" width="13.140625" style="303" customWidth="1"/>
    <col min="259" max="259" width="8.7109375" style="303" customWidth="1"/>
    <col min="260" max="263" width="9.7109375" style="303" customWidth="1"/>
    <col min="264" max="264" width="10.7109375" style="303" customWidth="1"/>
    <col min="265" max="267" width="9.7109375" style="303" customWidth="1"/>
    <col min="268" max="268" width="25.7109375" style="303" customWidth="1"/>
    <col min="269" max="512" width="9.140625" style="303"/>
    <col min="513" max="513" width="25.7109375" style="303" customWidth="1"/>
    <col min="514" max="514" width="13.140625" style="303" customWidth="1"/>
    <col min="515" max="515" width="8.7109375" style="303" customWidth="1"/>
    <col min="516" max="519" width="9.7109375" style="303" customWidth="1"/>
    <col min="520" max="520" width="10.7109375" style="303" customWidth="1"/>
    <col min="521" max="523" width="9.7109375" style="303" customWidth="1"/>
    <col min="524" max="524" width="25.7109375" style="303" customWidth="1"/>
    <col min="525" max="768" width="9.140625" style="303"/>
    <col min="769" max="769" width="25.7109375" style="303" customWidth="1"/>
    <col min="770" max="770" width="13.140625" style="303" customWidth="1"/>
    <col min="771" max="771" width="8.7109375" style="303" customWidth="1"/>
    <col min="772" max="775" width="9.7109375" style="303" customWidth="1"/>
    <col min="776" max="776" width="10.7109375" style="303" customWidth="1"/>
    <col min="777" max="779" width="9.7109375" style="303" customWidth="1"/>
    <col min="780" max="780" width="25.7109375" style="303" customWidth="1"/>
    <col min="781" max="1024" width="9.140625" style="303"/>
    <col min="1025" max="1025" width="25.7109375" style="303" customWidth="1"/>
    <col min="1026" max="1026" width="13.140625" style="303" customWidth="1"/>
    <col min="1027" max="1027" width="8.7109375" style="303" customWidth="1"/>
    <col min="1028" max="1031" width="9.7109375" style="303" customWidth="1"/>
    <col min="1032" max="1032" width="10.7109375" style="303" customWidth="1"/>
    <col min="1033" max="1035" width="9.7109375" style="303" customWidth="1"/>
    <col min="1036" max="1036" width="25.7109375" style="303" customWidth="1"/>
    <col min="1037" max="1280" width="9.140625" style="303"/>
    <col min="1281" max="1281" width="25.7109375" style="303" customWidth="1"/>
    <col min="1282" max="1282" width="13.140625" style="303" customWidth="1"/>
    <col min="1283" max="1283" width="8.7109375" style="303" customWidth="1"/>
    <col min="1284" max="1287" width="9.7109375" style="303" customWidth="1"/>
    <col min="1288" max="1288" width="10.7109375" style="303" customWidth="1"/>
    <col min="1289" max="1291" width="9.7109375" style="303" customWidth="1"/>
    <col min="1292" max="1292" width="25.7109375" style="303" customWidth="1"/>
    <col min="1293" max="1536" width="9.140625" style="303"/>
    <col min="1537" max="1537" width="25.7109375" style="303" customWidth="1"/>
    <col min="1538" max="1538" width="13.140625" style="303" customWidth="1"/>
    <col min="1539" max="1539" width="8.7109375" style="303" customWidth="1"/>
    <col min="1540" max="1543" width="9.7109375" style="303" customWidth="1"/>
    <col min="1544" max="1544" width="10.7109375" style="303" customWidth="1"/>
    <col min="1545" max="1547" width="9.7109375" style="303" customWidth="1"/>
    <col min="1548" max="1548" width="25.7109375" style="303" customWidth="1"/>
    <col min="1549" max="1792" width="9.140625" style="303"/>
    <col min="1793" max="1793" width="25.7109375" style="303" customWidth="1"/>
    <col min="1794" max="1794" width="13.140625" style="303" customWidth="1"/>
    <col min="1795" max="1795" width="8.7109375" style="303" customWidth="1"/>
    <col min="1796" max="1799" width="9.7109375" style="303" customWidth="1"/>
    <col min="1800" max="1800" width="10.7109375" style="303" customWidth="1"/>
    <col min="1801" max="1803" width="9.7109375" style="303" customWidth="1"/>
    <col min="1804" max="1804" width="25.7109375" style="303" customWidth="1"/>
    <col min="1805" max="2048" width="9.140625" style="303"/>
    <col min="2049" max="2049" width="25.7109375" style="303" customWidth="1"/>
    <col min="2050" max="2050" width="13.140625" style="303" customWidth="1"/>
    <col min="2051" max="2051" width="8.7109375" style="303" customWidth="1"/>
    <col min="2052" max="2055" width="9.7109375" style="303" customWidth="1"/>
    <col min="2056" max="2056" width="10.7109375" style="303" customWidth="1"/>
    <col min="2057" max="2059" width="9.7109375" style="303" customWidth="1"/>
    <col min="2060" max="2060" width="25.7109375" style="303" customWidth="1"/>
    <col min="2061" max="2304" width="9.140625" style="303"/>
    <col min="2305" max="2305" width="25.7109375" style="303" customWidth="1"/>
    <col min="2306" max="2306" width="13.140625" style="303" customWidth="1"/>
    <col min="2307" max="2307" width="8.7109375" style="303" customWidth="1"/>
    <col min="2308" max="2311" width="9.7109375" style="303" customWidth="1"/>
    <col min="2312" max="2312" width="10.7109375" style="303" customWidth="1"/>
    <col min="2313" max="2315" width="9.7109375" style="303" customWidth="1"/>
    <col min="2316" max="2316" width="25.7109375" style="303" customWidth="1"/>
    <col min="2317" max="2560" width="9.140625" style="303"/>
    <col min="2561" max="2561" width="25.7109375" style="303" customWidth="1"/>
    <col min="2562" max="2562" width="13.140625" style="303" customWidth="1"/>
    <col min="2563" max="2563" width="8.7109375" style="303" customWidth="1"/>
    <col min="2564" max="2567" width="9.7109375" style="303" customWidth="1"/>
    <col min="2568" max="2568" width="10.7109375" style="303" customWidth="1"/>
    <col min="2569" max="2571" width="9.7109375" style="303" customWidth="1"/>
    <col min="2572" max="2572" width="25.7109375" style="303" customWidth="1"/>
    <col min="2573" max="2816" width="9.140625" style="303"/>
    <col min="2817" max="2817" width="25.7109375" style="303" customWidth="1"/>
    <col min="2818" max="2818" width="13.140625" style="303" customWidth="1"/>
    <col min="2819" max="2819" width="8.7109375" style="303" customWidth="1"/>
    <col min="2820" max="2823" width="9.7109375" style="303" customWidth="1"/>
    <col min="2824" max="2824" width="10.7109375" style="303" customWidth="1"/>
    <col min="2825" max="2827" width="9.7109375" style="303" customWidth="1"/>
    <col min="2828" max="2828" width="25.7109375" style="303" customWidth="1"/>
    <col min="2829" max="3072" width="9.140625" style="303"/>
    <col min="3073" max="3073" width="25.7109375" style="303" customWidth="1"/>
    <col min="3074" max="3074" width="13.140625" style="303" customWidth="1"/>
    <col min="3075" max="3075" width="8.7109375" style="303" customWidth="1"/>
    <col min="3076" max="3079" width="9.7109375" style="303" customWidth="1"/>
    <col min="3080" max="3080" width="10.7109375" style="303" customWidth="1"/>
    <col min="3081" max="3083" width="9.7109375" style="303" customWidth="1"/>
    <col min="3084" max="3084" width="25.7109375" style="303" customWidth="1"/>
    <col min="3085" max="3328" width="9.140625" style="303"/>
    <col min="3329" max="3329" width="25.7109375" style="303" customWidth="1"/>
    <col min="3330" max="3330" width="13.140625" style="303" customWidth="1"/>
    <col min="3331" max="3331" width="8.7109375" style="303" customWidth="1"/>
    <col min="3332" max="3335" width="9.7109375" style="303" customWidth="1"/>
    <col min="3336" max="3336" width="10.7109375" style="303" customWidth="1"/>
    <col min="3337" max="3339" width="9.7109375" style="303" customWidth="1"/>
    <col min="3340" max="3340" width="25.7109375" style="303" customWidth="1"/>
    <col min="3341" max="3584" width="9.140625" style="303"/>
    <col min="3585" max="3585" width="25.7109375" style="303" customWidth="1"/>
    <col min="3586" max="3586" width="13.140625" style="303" customWidth="1"/>
    <col min="3587" max="3587" width="8.7109375" style="303" customWidth="1"/>
    <col min="3588" max="3591" width="9.7109375" style="303" customWidth="1"/>
    <col min="3592" max="3592" width="10.7109375" style="303" customWidth="1"/>
    <col min="3593" max="3595" width="9.7109375" style="303" customWidth="1"/>
    <col min="3596" max="3596" width="25.7109375" style="303" customWidth="1"/>
    <col min="3597" max="3840" width="9.140625" style="303"/>
    <col min="3841" max="3841" width="25.7109375" style="303" customWidth="1"/>
    <col min="3842" max="3842" width="13.140625" style="303" customWidth="1"/>
    <col min="3843" max="3843" width="8.7109375" style="303" customWidth="1"/>
    <col min="3844" max="3847" width="9.7109375" style="303" customWidth="1"/>
    <col min="3848" max="3848" width="10.7109375" style="303" customWidth="1"/>
    <col min="3849" max="3851" width="9.7109375" style="303" customWidth="1"/>
    <col min="3852" max="3852" width="25.7109375" style="303" customWidth="1"/>
    <col min="3853" max="4096" width="9.140625" style="303"/>
    <col min="4097" max="4097" width="25.7109375" style="303" customWidth="1"/>
    <col min="4098" max="4098" width="13.140625" style="303" customWidth="1"/>
    <col min="4099" max="4099" width="8.7109375" style="303" customWidth="1"/>
    <col min="4100" max="4103" width="9.7109375" style="303" customWidth="1"/>
    <col min="4104" max="4104" width="10.7109375" style="303" customWidth="1"/>
    <col min="4105" max="4107" width="9.7109375" style="303" customWidth="1"/>
    <col min="4108" max="4108" width="25.7109375" style="303" customWidth="1"/>
    <col min="4109" max="4352" width="9.140625" style="303"/>
    <col min="4353" max="4353" width="25.7109375" style="303" customWidth="1"/>
    <col min="4354" max="4354" width="13.140625" style="303" customWidth="1"/>
    <col min="4355" max="4355" width="8.7109375" style="303" customWidth="1"/>
    <col min="4356" max="4359" width="9.7109375" style="303" customWidth="1"/>
    <col min="4360" max="4360" width="10.7109375" style="303" customWidth="1"/>
    <col min="4361" max="4363" width="9.7109375" style="303" customWidth="1"/>
    <col min="4364" max="4364" width="25.7109375" style="303" customWidth="1"/>
    <col min="4365" max="4608" width="9.140625" style="303"/>
    <col min="4609" max="4609" width="25.7109375" style="303" customWidth="1"/>
    <col min="4610" max="4610" width="13.140625" style="303" customWidth="1"/>
    <col min="4611" max="4611" width="8.7109375" style="303" customWidth="1"/>
    <col min="4612" max="4615" width="9.7109375" style="303" customWidth="1"/>
    <col min="4616" max="4616" width="10.7109375" style="303" customWidth="1"/>
    <col min="4617" max="4619" width="9.7109375" style="303" customWidth="1"/>
    <col min="4620" max="4620" width="25.7109375" style="303" customWidth="1"/>
    <col min="4621" max="4864" width="9.140625" style="303"/>
    <col min="4865" max="4865" width="25.7109375" style="303" customWidth="1"/>
    <col min="4866" max="4866" width="13.140625" style="303" customWidth="1"/>
    <col min="4867" max="4867" width="8.7109375" style="303" customWidth="1"/>
    <col min="4868" max="4871" width="9.7109375" style="303" customWidth="1"/>
    <col min="4872" max="4872" width="10.7109375" style="303" customWidth="1"/>
    <col min="4873" max="4875" width="9.7109375" style="303" customWidth="1"/>
    <col min="4876" max="4876" width="25.7109375" style="303" customWidth="1"/>
    <col min="4877" max="5120" width="9.140625" style="303"/>
    <col min="5121" max="5121" width="25.7109375" style="303" customWidth="1"/>
    <col min="5122" max="5122" width="13.140625" style="303" customWidth="1"/>
    <col min="5123" max="5123" width="8.7109375" style="303" customWidth="1"/>
    <col min="5124" max="5127" width="9.7109375" style="303" customWidth="1"/>
    <col min="5128" max="5128" width="10.7109375" style="303" customWidth="1"/>
    <col min="5129" max="5131" width="9.7109375" style="303" customWidth="1"/>
    <col min="5132" max="5132" width="25.7109375" style="303" customWidth="1"/>
    <col min="5133" max="5376" width="9.140625" style="303"/>
    <col min="5377" max="5377" width="25.7109375" style="303" customWidth="1"/>
    <col min="5378" max="5378" width="13.140625" style="303" customWidth="1"/>
    <col min="5379" max="5379" width="8.7109375" style="303" customWidth="1"/>
    <col min="5380" max="5383" width="9.7109375" style="303" customWidth="1"/>
    <col min="5384" max="5384" width="10.7109375" style="303" customWidth="1"/>
    <col min="5385" max="5387" width="9.7109375" style="303" customWidth="1"/>
    <col min="5388" max="5388" width="25.7109375" style="303" customWidth="1"/>
    <col min="5389" max="5632" width="9.140625" style="303"/>
    <col min="5633" max="5633" width="25.7109375" style="303" customWidth="1"/>
    <col min="5634" max="5634" width="13.140625" style="303" customWidth="1"/>
    <col min="5635" max="5635" width="8.7109375" style="303" customWidth="1"/>
    <col min="5636" max="5639" width="9.7109375" style="303" customWidth="1"/>
    <col min="5640" max="5640" width="10.7109375" style="303" customWidth="1"/>
    <col min="5641" max="5643" width="9.7109375" style="303" customWidth="1"/>
    <col min="5644" max="5644" width="25.7109375" style="303" customWidth="1"/>
    <col min="5645" max="5888" width="9.140625" style="303"/>
    <col min="5889" max="5889" width="25.7109375" style="303" customWidth="1"/>
    <col min="5890" max="5890" width="13.140625" style="303" customWidth="1"/>
    <col min="5891" max="5891" width="8.7109375" style="303" customWidth="1"/>
    <col min="5892" max="5895" width="9.7109375" style="303" customWidth="1"/>
    <col min="5896" max="5896" width="10.7109375" style="303" customWidth="1"/>
    <col min="5897" max="5899" width="9.7109375" style="303" customWidth="1"/>
    <col min="5900" max="5900" width="25.7109375" style="303" customWidth="1"/>
    <col min="5901" max="6144" width="9.140625" style="303"/>
    <col min="6145" max="6145" width="25.7109375" style="303" customWidth="1"/>
    <col min="6146" max="6146" width="13.140625" style="303" customWidth="1"/>
    <col min="6147" max="6147" width="8.7109375" style="303" customWidth="1"/>
    <col min="6148" max="6151" width="9.7109375" style="303" customWidth="1"/>
    <col min="6152" max="6152" width="10.7109375" style="303" customWidth="1"/>
    <col min="6153" max="6155" width="9.7109375" style="303" customWidth="1"/>
    <col min="6156" max="6156" width="25.7109375" style="303" customWidth="1"/>
    <col min="6157" max="6400" width="9.140625" style="303"/>
    <col min="6401" max="6401" width="25.7109375" style="303" customWidth="1"/>
    <col min="6402" max="6402" width="13.140625" style="303" customWidth="1"/>
    <col min="6403" max="6403" width="8.7109375" style="303" customWidth="1"/>
    <col min="6404" max="6407" width="9.7109375" style="303" customWidth="1"/>
    <col min="6408" max="6408" width="10.7109375" style="303" customWidth="1"/>
    <col min="6409" max="6411" width="9.7109375" style="303" customWidth="1"/>
    <col min="6412" max="6412" width="25.7109375" style="303" customWidth="1"/>
    <col min="6413" max="6656" width="9.140625" style="303"/>
    <col min="6657" max="6657" width="25.7109375" style="303" customWidth="1"/>
    <col min="6658" max="6658" width="13.140625" style="303" customWidth="1"/>
    <col min="6659" max="6659" width="8.7109375" style="303" customWidth="1"/>
    <col min="6660" max="6663" width="9.7109375" style="303" customWidth="1"/>
    <col min="6664" max="6664" width="10.7109375" style="303" customWidth="1"/>
    <col min="6665" max="6667" width="9.7109375" style="303" customWidth="1"/>
    <col min="6668" max="6668" width="25.7109375" style="303" customWidth="1"/>
    <col min="6669" max="6912" width="9.140625" style="303"/>
    <col min="6913" max="6913" width="25.7109375" style="303" customWidth="1"/>
    <col min="6914" max="6914" width="13.140625" style="303" customWidth="1"/>
    <col min="6915" max="6915" width="8.7109375" style="303" customWidth="1"/>
    <col min="6916" max="6919" width="9.7109375" style="303" customWidth="1"/>
    <col min="6920" max="6920" width="10.7109375" style="303" customWidth="1"/>
    <col min="6921" max="6923" width="9.7109375" style="303" customWidth="1"/>
    <col min="6924" max="6924" width="25.7109375" style="303" customWidth="1"/>
    <col min="6925" max="7168" width="9.140625" style="303"/>
    <col min="7169" max="7169" width="25.7109375" style="303" customWidth="1"/>
    <col min="7170" max="7170" width="13.140625" style="303" customWidth="1"/>
    <col min="7171" max="7171" width="8.7109375" style="303" customWidth="1"/>
    <col min="7172" max="7175" width="9.7109375" style="303" customWidth="1"/>
    <col min="7176" max="7176" width="10.7109375" style="303" customWidth="1"/>
    <col min="7177" max="7179" width="9.7109375" style="303" customWidth="1"/>
    <col min="7180" max="7180" width="25.7109375" style="303" customWidth="1"/>
    <col min="7181" max="7424" width="9.140625" style="303"/>
    <col min="7425" max="7425" width="25.7109375" style="303" customWidth="1"/>
    <col min="7426" max="7426" width="13.140625" style="303" customWidth="1"/>
    <col min="7427" max="7427" width="8.7109375" style="303" customWidth="1"/>
    <col min="7428" max="7431" width="9.7109375" style="303" customWidth="1"/>
    <col min="7432" max="7432" width="10.7109375" style="303" customWidth="1"/>
    <col min="7433" max="7435" width="9.7109375" style="303" customWidth="1"/>
    <col min="7436" max="7436" width="25.7109375" style="303" customWidth="1"/>
    <col min="7437" max="7680" width="9.140625" style="303"/>
    <col min="7681" max="7681" width="25.7109375" style="303" customWidth="1"/>
    <col min="7682" max="7682" width="13.140625" style="303" customWidth="1"/>
    <col min="7683" max="7683" width="8.7109375" style="303" customWidth="1"/>
    <col min="7684" max="7687" width="9.7109375" style="303" customWidth="1"/>
    <col min="7688" max="7688" width="10.7109375" style="303" customWidth="1"/>
    <col min="7689" max="7691" width="9.7109375" style="303" customWidth="1"/>
    <col min="7692" max="7692" width="25.7109375" style="303" customWidth="1"/>
    <col min="7693" max="7936" width="9.140625" style="303"/>
    <col min="7937" max="7937" width="25.7109375" style="303" customWidth="1"/>
    <col min="7938" max="7938" width="13.140625" style="303" customWidth="1"/>
    <col min="7939" max="7939" width="8.7109375" style="303" customWidth="1"/>
    <col min="7940" max="7943" width="9.7109375" style="303" customWidth="1"/>
    <col min="7944" max="7944" width="10.7109375" style="303" customWidth="1"/>
    <col min="7945" max="7947" width="9.7109375" style="303" customWidth="1"/>
    <col min="7948" max="7948" width="25.7109375" style="303" customWidth="1"/>
    <col min="7949" max="8192" width="9.140625" style="303"/>
    <col min="8193" max="8193" width="25.7109375" style="303" customWidth="1"/>
    <col min="8194" max="8194" width="13.140625" style="303" customWidth="1"/>
    <col min="8195" max="8195" width="8.7109375" style="303" customWidth="1"/>
    <col min="8196" max="8199" width="9.7109375" style="303" customWidth="1"/>
    <col min="8200" max="8200" width="10.7109375" style="303" customWidth="1"/>
    <col min="8201" max="8203" width="9.7109375" style="303" customWidth="1"/>
    <col min="8204" max="8204" width="25.7109375" style="303" customWidth="1"/>
    <col min="8205" max="8448" width="9.140625" style="303"/>
    <col min="8449" max="8449" width="25.7109375" style="303" customWidth="1"/>
    <col min="8450" max="8450" width="13.140625" style="303" customWidth="1"/>
    <col min="8451" max="8451" width="8.7109375" style="303" customWidth="1"/>
    <col min="8452" max="8455" width="9.7109375" style="303" customWidth="1"/>
    <col min="8456" max="8456" width="10.7109375" style="303" customWidth="1"/>
    <col min="8457" max="8459" width="9.7109375" style="303" customWidth="1"/>
    <col min="8460" max="8460" width="25.7109375" style="303" customWidth="1"/>
    <col min="8461" max="8704" width="9.140625" style="303"/>
    <col min="8705" max="8705" width="25.7109375" style="303" customWidth="1"/>
    <col min="8706" max="8706" width="13.140625" style="303" customWidth="1"/>
    <col min="8707" max="8707" width="8.7109375" style="303" customWidth="1"/>
    <col min="8708" max="8711" width="9.7109375" style="303" customWidth="1"/>
    <col min="8712" max="8712" width="10.7109375" style="303" customWidth="1"/>
    <col min="8713" max="8715" width="9.7109375" style="303" customWidth="1"/>
    <col min="8716" max="8716" width="25.7109375" style="303" customWidth="1"/>
    <col min="8717" max="8960" width="9.140625" style="303"/>
    <col min="8961" max="8961" width="25.7109375" style="303" customWidth="1"/>
    <col min="8962" max="8962" width="13.140625" style="303" customWidth="1"/>
    <col min="8963" max="8963" width="8.7109375" style="303" customWidth="1"/>
    <col min="8964" max="8967" width="9.7109375" style="303" customWidth="1"/>
    <col min="8968" max="8968" width="10.7109375" style="303" customWidth="1"/>
    <col min="8969" max="8971" width="9.7109375" style="303" customWidth="1"/>
    <col min="8972" max="8972" width="25.7109375" style="303" customWidth="1"/>
    <col min="8973" max="9216" width="9.140625" style="303"/>
    <col min="9217" max="9217" width="25.7109375" style="303" customWidth="1"/>
    <col min="9218" max="9218" width="13.140625" style="303" customWidth="1"/>
    <col min="9219" max="9219" width="8.7109375" style="303" customWidth="1"/>
    <col min="9220" max="9223" width="9.7109375" style="303" customWidth="1"/>
    <col min="9224" max="9224" width="10.7109375" style="303" customWidth="1"/>
    <col min="9225" max="9227" width="9.7109375" style="303" customWidth="1"/>
    <col min="9228" max="9228" width="25.7109375" style="303" customWidth="1"/>
    <col min="9229" max="9472" width="9.140625" style="303"/>
    <col min="9473" max="9473" width="25.7109375" style="303" customWidth="1"/>
    <col min="9474" max="9474" width="13.140625" style="303" customWidth="1"/>
    <col min="9475" max="9475" width="8.7109375" style="303" customWidth="1"/>
    <col min="9476" max="9479" width="9.7109375" style="303" customWidth="1"/>
    <col min="9480" max="9480" width="10.7109375" style="303" customWidth="1"/>
    <col min="9481" max="9483" width="9.7109375" style="303" customWidth="1"/>
    <col min="9484" max="9484" width="25.7109375" style="303" customWidth="1"/>
    <col min="9485" max="9728" width="9.140625" style="303"/>
    <col min="9729" max="9729" width="25.7109375" style="303" customWidth="1"/>
    <col min="9730" max="9730" width="13.140625" style="303" customWidth="1"/>
    <col min="9731" max="9731" width="8.7109375" style="303" customWidth="1"/>
    <col min="9732" max="9735" width="9.7109375" style="303" customWidth="1"/>
    <col min="9736" max="9736" width="10.7109375" style="303" customWidth="1"/>
    <col min="9737" max="9739" width="9.7109375" style="303" customWidth="1"/>
    <col min="9740" max="9740" width="25.7109375" style="303" customWidth="1"/>
    <col min="9741" max="9984" width="9.140625" style="303"/>
    <col min="9985" max="9985" width="25.7109375" style="303" customWidth="1"/>
    <col min="9986" max="9986" width="13.140625" style="303" customWidth="1"/>
    <col min="9987" max="9987" width="8.7109375" style="303" customWidth="1"/>
    <col min="9988" max="9991" width="9.7109375" style="303" customWidth="1"/>
    <col min="9992" max="9992" width="10.7109375" style="303" customWidth="1"/>
    <col min="9993" max="9995" width="9.7109375" style="303" customWidth="1"/>
    <col min="9996" max="9996" width="25.7109375" style="303" customWidth="1"/>
    <col min="9997" max="10240" width="9.140625" style="303"/>
    <col min="10241" max="10241" width="25.7109375" style="303" customWidth="1"/>
    <col min="10242" max="10242" width="13.140625" style="303" customWidth="1"/>
    <col min="10243" max="10243" width="8.7109375" style="303" customWidth="1"/>
    <col min="10244" max="10247" width="9.7109375" style="303" customWidth="1"/>
    <col min="10248" max="10248" width="10.7109375" style="303" customWidth="1"/>
    <col min="10249" max="10251" width="9.7109375" style="303" customWidth="1"/>
    <col min="10252" max="10252" width="25.7109375" style="303" customWidth="1"/>
    <col min="10253" max="10496" width="9.140625" style="303"/>
    <col min="10497" max="10497" width="25.7109375" style="303" customWidth="1"/>
    <col min="10498" max="10498" width="13.140625" style="303" customWidth="1"/>
    <col min="10499" max="10499" width="8.7109375" style="303" customWidth="1"/>
    <col min="10500" max="10503" width="9.7109375" style="303" customWidth="1"/>
    <col min="10504" max="10504" width="10.7109375" style="303" customWidth="1"/>
    <col min="10505" max="10507" width="9.7109375" style="303" customWidth="1"/>
    <col min="10508" max="10508" width="25.7109375" style="303" customWidth="1"/>
    <col min="10509" max="10752" width="9.140625" style="303"/>
    <col min="10753" max="10753" width="25.7109375" style="303" customWidth="1"/>
    <col min="10754" max="10754" width="13.140625" style="303" customWidth="1"/>
    <col min="10755" max="10755" width="8.7109375" style="303" customWidth="1"/>
    <col min="10756" max="10759" width="9.7109375" style="303" customWidth="1"/>
    <col min="10760" max="10760" width="10.7109375" style="303" customWidth="1"/>
    <col min="10761" max="10763" width="9.7109375" style="303" customWidth="1"/>
    <col min="10764" max="10764" width="25.7109375" style="303" customWidth="1"/>
    <col min="10765" max="11008" width="9.140625" style="303"/>
    <col min="11009" max="11009" width="25.7109375" style="303" customWidth="1"/>
    <col min="11010" max="11010" width="13.140625" style="303" customWidth="1"/>
    <col min="11011" max="11011" width="8.7109375" style="303" customWidth="1"/>
    <col min="11012" max="11015" width="9.7109375" style="303" customWidth="1"/>
    <col min="11016" max="11016" width="10.7109375" style="303" customWidth="1"/>
    <col min="11017" max="11019" width="9.7109375" style="303" customWidth="1"/>
    <col min="11020" max="11020" width="25.7109375" style="303" customWidth="1"/>
    <col min="11021" max="11264" width="9.140625" style="303"/>
    <col min="11265" max="11265" width="25.7109375" style="303" customWidth="1"/>
    <col min="11266" max="11266" width="13.140625" style="303" customWidth="1"/>
    <col min="11267" max="11267" width="8.7109375" style="303" customWidth="1"/>
    <col min="11268" max="11271" width="9.7109375" style="303" customWidth="1"/>
    <col min="11272" max="11272" width="10.7109375" style="303" customWidth="1"/>
    <col min="11273" max="11275" width="9.7109375" style="303" customWidth="1"/>
    <col min="11276" max="11276" width="25.7109375" style="303" customWidth="1"/>
    <col min="11277" max="11520" width="9.140625" style="303"/>
    <col min="11521" max="11521" width="25.7109375" style="303" customWidth="1"/>
    <col min="11522" max="11522" width="13.140625" style="303" customWidth="1"/>
    <col min="11523" max="11523" width="8.7109375" style="303" customWidth="1"/>
    <col min="11524" max="11527" width="9.7109375" style="303" customWidth="1"/>
    <col min="11528" max="11528" width="10.7109375" style="303" customWidth="1"/>
    <col min="11529" max="11531" width="9.7109375" style="303" customWidth="1"/>
    <col min="11532" max="11532" width="25.7109375" style="303" customWidth="1"/>
    <col min="11533" max="11776" width="9.140625" style="303"/>
    <col min="11777" max="11777" width="25.7109375" style="303" customWidth="1"/>
    <col min="11778" max="11778" width="13.140625" style="303" customWidth="1"/>
    <col min="11779" max="11779" width="8.7109375" style="303" customWidth="1"/>
    <col min="11780" max="11783" width="9.7109375" style="303" customWidth="1"/>
    <col min="11784" max="11784" width="10.7109375" style="303" customWidth="1"/>
    <col min="11785" max="11787" width="9.7109375" style="303" customWidth="1"/>
    <col min="11788" max="11788" width="25.7109375" style="303" customWidth="1"/>
    <col min="11789" max="12032" width="9.140625" style="303"/>
    <col min="12033" max="12033" width="25.7109375" style="303" customWidth="1"/>
    <col min="12034" max="12034" width="13.140625" style="303" customWidth="1"/>
    <col min="12035" max="12035" width="8.7109375" style="303" customWidth="1"/>
    <col min="12036" max="12039" width="9.7109375" style="303" customWidth="1"/>
    <col min="12040" max="12040" width="10.7109375" style="303" customWidth="1"/>
    <col min="12041" max="12043" width="9.7109375" style="303" customWidth="1"/>
    <col min="12044" max="12044" width="25.7109375" style="303" customWidth="1"/>
    <col min="12045" max="12288" width="9.140625" style="303"/>
    <col min="12289" max="12289" width="25.7109375" style="303" customWidth="1"/>
    <col min="12290" max="12290" width="13.140625" style="303" customWidth="1"/>
    <col min="12291" max="12291" width="8.7109375" style="303" customWidth="1"/>
    <col min="12292" max="12295" width="9.7109375" style="303" customWidth="1"/>
    <col min="12296" max="12296" width="10.7109375" style="303" customWidth="1"/>
    <col min="12297" max="12299" width="9.7109375" style="303" customWidth="1"/>
    <col min="12300" max="12300" width="25.7109375" style="303" customWidth="1"/>
    <col min="12301" max="12544" width="9.140625" style="303"/>
    <col min="12545" max="12545" width="25.7109375" style="303" customWidth="1"/>
    <col min="12546" max="12546" width="13.140625" style="303" customWidth="1"/>
    <col min="12547" max="12547" width="8.7109375" style="303" customWidth="1"/>
    <col min="12548" max="12551" width="9.7109375" style="303" customWidth="1"/>
    <col min="12552" max="12552" width="10.7109375" style="303" customWidth="1"/>
    <col min="12553" max="12555" width="9.7109375" style="303" customWidth="1"/>
    <col min="12556" max="12556" width="25.7109375" style="303" customWidth="1"/>
    <col min="12557" max="12800" width="9.140625" style="303"/>
    <col min="12801" max="12801" width="25.7109375" style="303" customWidth="1"/>
    <col min="12802" max="12802" width="13.140625" style="303" customWidth="1"/>
    <col min="12803" max="12803" width="8.7109375" style="303" customWidth="1"/>
    <col min="12804" max="12807" width="9.7109375" style="303" customWidth="1"/>
    <col min="12808" max="12808" width="10.7109375" style="303" customWidth="1"/>
    <col min="12809" max="12811" width="9.7109375" style="303" customWidth="1"/>
    <col min="12812" max="12812" width="25.7109375" style="303" customWidth="1"/>
    <col min="12813" max="13056" width="9.140625" style="303"/>
    <col min="13057" max="13057" width="25.7109375" style="303" customWidth="1"/>
    <col min="13058" max="13058" width="13.140625" style="303" customWidth="1"/>
    <col min="13059" max="13059" width="8.7109375" style="303" customWidth="1"/>
    <col min="13060" max="13063" width="9.7109375" style="303" customWidth="1"/>
    <col min="13064" max="13064" width="10.7109375" style="303" customWidth="1"/>
    <col min="13065" max="13067" width="9.7109375" style="303" customWidth="1"/>
    <col min="13068" max="13068" width="25.7109375" style="303" customWidth="1"/>
    <col min="13069" max="13312" width="9.140625" style="303"/>
    <col min="13313" max="13313" width="25.7109375" style="303" customWidth="1"/>
    <col min="13314" max="13314" width="13.140625" style="303" customWidth="1"/>
    <col min="13315" max="13315" width="8.7109375" style="303" customWidth="1"/>
    <col min="13316" max="13319" width="9.7109375" style="303" customWidth="1"/>
    <col min="13320" max="13320" width="10.7109375" style="303" customWidth="1"/>
    <col min="13321" max="13323" width="9.7109375" style="303" customWidth="1"/>
    <col min="13324" max="13324" width="25.7109375" style="303" customWidth="1"/>
    <col min="13325" max="13568" width="9.140625" style="303"/>
    <col min="13569" max="13569" width="25.7109375" style="303" customWidth="1"/>
    <col min="13570" max="13570" width="13.140625" style="303" customWidth="1"/>
    <col min="13571" max="13571" width="8.7109375" style="303" customWidth="1"/>
    <col min="13572" max="13575" width="9.7109375" style="303" customWidth="1"/>
    <col min="13576" max="13576" width="10.7109375" style="303" customWidth="1"/>
    <col min="13577" max="13579" width="9.7109375" style="303" customWidth="1"/>
    <col min="13580" max="13580" width="25.7109375" style="303" customWidth="1"/>
    <col min="13581" max="13824" width="9.140625" style="303"/>
    <col min="13825" max="13825" width="25.7109375" style="303" customWidth="1"/>
    <col min="13826" max="13826" width="13.140625" style="303" customWidth="1"/>
    <col min="13827" max="13827" width="8.7109375" style="303" customWidth="1"/>
    <col min="13828" max="13831" width="9.7109375" style="303" customWidth="1"/>
    <col min="13832" max="13832" width="10.7109375" style="303" customWidth="1"/>
    <col min="13833" max="13835" width="9.7109375" style="303" customWidth="1"/>
    <col min="13836" max="13836" width="25.7109375" style="303" customWidth="1"/>
    <col min="13837" max="14080" width="9.140625" style="303"/>
    <col min="14081" max="14081" width="25.7109375" style="303" customWidth="1"/>
    <col min="14082" max="14082" width="13.140625" style="303" customWidth="1"/>
    <col min="14083" max="14083" width="8.7109375" style="303" customWidth="1"/>
    <col min="14084" max="14087" width="9.7109375" style="303" customWidth="1"/>
    <col min="14088" max="14088" width="10.7109375" style="303" customWidth="1"/>
    <col min="14089" max="14091" width="9.7109375" style="303" customWidth="1"/>
    <col min="14092" max="14092" width="25.7109375" style="303" customWidth="1"/>
    <col min="14093" max="14336" width="9.140625" style="303"/>
    <col min="14337" max="14337" width="25.7109375" style="303" customWidth="1"/>
    <col min="14338" max="14338" width="13.140625" style="303" customWidth="1"/>
    <col min="14339" max="14339" width="8.7109375" style="303" customWidth="1"/>
    <col min="14340" max="14343" width="9.7109375" style="303" customWidth="1"/>
    <col min="14344" max="14344" width="10.7109375" style="303" customWidth="1"/>
    <col min="14345" max="14347" width="9.7109375" style="303" customWidth="1"/>
    <col min="14348" max="14348" width="25.7109375" style="303" customWidth="1"/>
    <col min="14349" max="14592" width="9.140625" style="303"/>
    <col min="14593" max="14593" width="25.7109375" style="303" customWidth="1"/>
    <col min="14594" max="14594" width="13.140625" style="303" customWidth="1"/>
    <col min="14595" max="14595" width="8.7109375" style="303" customWidth="1"/>
    <col min="14596" max="14599" width="9.7109375" style="303" customWidth="1"/>
    <col min="14600" max="14600" width="10.7109375" style="303" customWidth="1"/>
    <col min="14601" max="14603" width="9.7109375" style="303" customWidth="1"/>
    <col min="14604" max="14604" width="25.7109375" style="303" customWidth="1"/>
    <col min="14605" max="14848" width="9.140625" style="303"/>
    <col min="14849" max="14849" width="25.7109375" style="303" customWidth="1"/>
    <col min="14850" max="14850" width="13.140625" style="303" customWidth="1"/>
    <col min="14851" max="14851" width="8.7109375" style="303" customWidth="1"/>
    <col min="14852" max="14855" width="9.7109375" style="303" customWidth="1"/>
    <col min="14856" max="14856" width="10.7109375" style="303" customWidth="1"/>
    <col min="14857" max="14859" width="9.7109375" style="303" customWidth="1"/>
    <col min="14860" max="14860" width="25.7109375" style="303" customWidth="1"/>
    <col min="14861" max="15104" width="9.140625" style="303"/>
    <col min="15105" max="15105" width="25.7109375" style="303" customWidth="1"/>
    <col min="15106" max="15106" width="13.140625" style="303" customWidth="1"/>
    <col min="15107" max="15107" width="8.7109375" style="303" customWidth="1"/>
    <col min="15108" max="15111" width="9.7109375" style="303" customWidth="1"/>
    <col min="15112" max="15112" width="10.7109375" style="303" customWidth="1"/>
    <col min="15113" max="15115" width="9.7109375" style="303" customWidth="1"/>
    <col min="15116" max="15116" width="25.7109375" style="303" customWidth="1"/>
    <col min="15117" max="15360" width="9.140625" style="303"/>
    <col min="15361" max="15361" width="25.7109375" style="303" customWidth="1"/>
    <col min="15362" max="15362" width="13.140625" style="303" customWidth="1"/>
    <col min="15363" max="15363" width="8.7109375" style="303" customWidth="1"/>
    <col min="15364" max="15367" width="9.7109375" style="303" customWidth="1"/>
    <col min="15368" max="15368" width="10.7109375" style="303" customWidth="1"/>
    <col min="15369" max="15371" width="9.7109375" style="303" customWidth="1"/>
    <col min="15372" max="15372" width="25.7109375" style="303" customWidth="1"/>
    <col min="15373" max="15616" width="9.140625" style="303"/>
    <col min="15617" max="15617" width="25.7109375" style="303" customWidth="1"/>
    <col min="15618" max="15618" width="13.140625" style="303" customWidth="1"/>
    <col min="15619" max="15619" width="8.7109375" style="303" customWidth="1"/>
    <col min="15620" max="15623" width="9.7109375" style="303" customWidth="1"/>
    <col min="15624" max="15624" width="10.7109375" style="303" customWidth="1"/>
    <col min="15625" max="15627" width="9.7109375" style="303" customWidth="1"/>
    <col min="15628" max="15628" width="25.7109375" style="303" customWidth="1"/>
    <col min="15629" max="15872" width="9.140625" style="303"/>
    <col min="15873" max="15873" width="25.7109375" style="303" customWidth="1"/>
    <col min="15874" max="15874" width="13.140625" style="303" customWidth="1"/>
    <col min="15875" max="15875" width="8.7109375" style="303" customWidth="1"/>
    <col min="15876" max="15879" width="9.7109375" style="303" customWidth="1"/>
    <col min="15880" max="15880" width="10.7109375" style="303" customWidth="1"/>
    <col min="15881" max="15883" width="9.7109375" style="303" customWidth="1"/>
    <col min="15884" max="15884" width="25.7109375" style="303" customWidth="1"/>
    <col min="15885" max="16128" width="9.140625" style="303"/>
    <col min="16129" max="16129" width="25.7109375" style="303" customWidth="1"/>
    <col min="16130" max="16130" width="13.140625" style="303" customWidth="1"/>
    <col min="16131" max="16131" width="8.7109375" style="303" customWidth="1"/>
    <col min="16132" max="16135" width="9.7109375" style="303" customWidth="1"/>
    <col min="16136" max="16136" width="10.7109375" style="303" customWidth="1"/>
    <col min="16137" max="16139" width="9.7109375" style="303" customWidth="1"/>
    <col min="16140" max="16140" width="25.7109375" style="303" customWidth="1"/>
    <col min="16141" max="16384" width="9.140625" style="303"/>
  </cols>
  <sheetData>
    <row r="1" spans="1:242" ht="18" customHeight="1" x14ac:dyDescent="0.3">
      <c r="A1" s="1248" t="s">
        <v>1004</v>
      </c>
      <c r="B1" s="1248"/>
      <c r="C1" s="1248"/>
      <c r="D1" s="1248"/>
      <c r="E1" s="1248"/>
      <c r="F1" s="1248"/>
      <c r="G1" s="1248"/>
      <c r="H1" s="1248"/>
      <c r="I1" s="1248"/>
      <c r="J1" s="1248"/>
      <c r="K1" s="1248"/>
      <c r="L1" s="1248"/>
    </row>
    <row r="2" spans="1:242" ht="16.5" customHeight="1" x14ac:dyDescent="0.25">
      <c r="A2" s="1249" t="s">
        <v>316</v>
      </c>
      <c r="B2" s="1249"/>
      <c r="C2" s="1249"/>
      <c r="D2" s="1249"/>
      <c r="E2" s="1249"/>
      <c r="F2" s="1249"/>
      <c r="G2" s="1249"/>
      <c r="H2" s="1249"/>
      <c r="I2" s="1249"/>
      <c r="J2" s="1249"/>
      <c r="K2" s="1249"/>
      <c r="L2" s="1249"/>
    </row>
    <row r="3" spans="1:242" ht="15.75" x14ac:dyDescent="0.25">
      <c r="A3" s="1250">
        <v>2014</v>
      </c>
      <c r="B3" s="1250"/>
      <c r="C3" s="1250"/>
      <c r="D3" s="1250"/>
      <c r="E3" s="1250"/>
      <c r="F3" s="1250"/>
      <c r="G3" s="1250"/>
      <c r="H3" s="1250"/>
      <c r="I3" s="1250"/>
      <c r="J3" s="1250"/>
      <c r="K3" s="1250"/>
      <c r="L3" s="1250"/>
    </row>
    <row r="4" spans="1:242" ht="15.75" x14ac:dyDescent="0.25">
      <c r="A4" s="1250" t="s">
        <v>583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1250"/>
    </row>
    <row r="5" spans="1:242" ht="30.75" customHeight="1" x14ac:dyDescent="0.3">
      <c r="A5" s="816" t="s">
        <v>336</v>
      </c>
      <c r="B5" s="835"/>
      <c r="C5" s="835"/>
      <c r="D5" s="835"/>
      <c r="E5" s="835"/>
      <c r="F5" s="835"/>
      <c r="G5" s="835"/>
      <c r="H5" s="835"/>
      <c r="I5" s="836"/>
      <c r="J5" s="835"/>
      <c r="K5" s="835"/>
      <c r="L5" s="809" t="s">
        <v>337</v>
      </c>
    </row>
    <row r="6" spans="1:242" ht="28.5" customHeight="1" thickBot="1" x14ac:dyDescent="0.25">
      <c r="A6" s="1205" t="s">
        <v>319</v>
      </c>
      <c r="B6" s="1254" t="s">
        <v>763</v>
      </c>
      <c r="C6" s="1121" t="s">
        <v>581</v>
      </c>
      <c r="D6" s="1121"/>
      <c r="E6" s="1121"/>
      <c r="F6" s="1121"/>
      <c r="G6" s="1121"/>
      <c r="H6" s="1121"/>
      <c r="I6" s="1121"/>
      <c r="J6" s="1121"/>
      <c r="K6" s="1121"/>
      <c r="L6" s="1243" t="s">
        <v>320</v>
      </c>
    </row>
    <row r="7" spans="1:242" ht="57.75" customHeight="1" thickTop="1" x14ac:dyDescent="0.2">
      <c r="A7" s="1206"/>
      <c r="B7" s="1255"/>
      <c r="C7" s="800" t="s">
        <v>672</v>
      </c>
      <c r="D7" s="798" t="s">
        <v>546</v>
      </c>
      <c r="E7" s="799" t="s">
        <v>764</v>
      </c>
      <c r="F7" s="799" t="s">
        <v>765</v>
      </c>
      <c r="G7" s="799" t="s">
        <v>766</v>
      </c>
      <c r="H7" s="799" t="s">
        <v>767</v>
      </c>
      <c r="I7" s="799" t="s">
        <v>768</v>
      </c>
      <c r="J7" s="799" t="s">
        <v>769</v>
      </c>
      <c r="K7" s="799" t="s">
        <v>770</v>
      </c>
      <c r="L7" s="1244"/>
    </row>
    <row r="8" spans="1:242" ht="24.95" customHeight="1" thickBot="1" x14ac:dyDescent="0.25">
      <c r="A8" s="432" t="s">
        <v>321</v>
      </c>
      <c r="B8" s="563">
        <f>C8/$C$16%</f>
        <v>3.718854592785422</v>
      </c>
      <c r="C8" s="525">
        <f t="shared" ref="C8:C15" si="0">SUM(D8:K8)</f>
        <v>300</v>
      </c>
      <c r="D8" s="526">
        <v>0</v>
      </c>
      <c r="E8" s="526">
        <v>39</v>
      </c>
      <c r="F8" s="526">
        <v>14</v>
      </c>
      <c r="G8" s="526">
        <v>91</v>
      </c>
      <c r="H8" s="526">
        <v>61</v>
      </c>
      <c r="I8" s="526">
        <v>52</v>
      </c>
      <c r="J8" s="526">
        <v>0</v>
      </c>
      <c r="K8" s="526">
        <v>43</v>
      </c>
      <c r="L8" s="153" t="s">
        <v>322</v>
      </c>
    </row>
    <row r="9" spans="1:242" ht="24.95" customHeight="1" thickTop="1" thickBot="1" x14ac:dyDescent="0.25">
      <c r="A9" s="433" t="s">
        <v>323</v>
      </c>
      <c r="B9" s="564">
        <f t="shared" ref="B9:B15" si="1">C9/$C$16%</f>
        <v>0</v>
      </c>
      <c r="C9" s="529">
        <f t="shared" si="0"/>
        <v>0</v>
      </c>
      <c r="D9" s="530">
        <v>0</v>
      </c>
      <c r="E9" s="530">
        <v>0</v>
      </c>
      <c r="F9" s="530">
        <v>0</v>
      </c>
      <c r="G9" s="530">
        <v>0</v>
      </c>
      <c r="H9" s="530">
        <v>0</v>
      </c>
      <c r="I9" s="530">
        <v>0</v>
      </c>
      <c r="J9" s="530">
        <v>0</v>
      </c>
      <c r="K9" s="530">
        <v>0</v>
      </c>
      <c r="L9" s="152" t="s">
        <v>324</v>
      </c>
    </row>
    <row r="10" spans="1:242" ht="24.95" customHeight="1" thickTop="1" thickBot="1" x14ac:dyDescent="0.25">
      <c r="A10" s="434" t="s">
        <v>115</v>
      </c>
      <c r="B10" s="565">
        <f t="shared" si="1"/>
        <v>5.2931697037312508</v>
      </c>
      <c r="C10" s="527">
        <f t="shared" si="0"/>
        <v>427</v>
      </c>
      <c r="D10" s="528">
        <v>1</v>
      </c>
      <c r="E10" s="528">
        <v>81</v>
      </c>
      <c r="F10" s="528">
        <v>15</v>
      </c>
      <c r="G10" s="528">
        <v>129</v>
      </c>
      <c r="H10" s="528">
        <v>65</v>
      </c>
      <c r="I10" s="528">
        <v>131</v>
      </c>
      <c r="J10" s="528">
        <v>0</v>
      </c>
      <c r="K10" s="528">
        <v>5</v>
      </c>
      <c r="L10" s="151" t="s">
        <v>325</v>
      </c>
    </row>
    <row r="11" spans="1:242" ht="24.95" customHeight="1" thickTop="1" thickBot="1" x14ac:dyDescent="0.25">
      <c r="A11" s="433" t="s">
        <v>116</v>
      </c>
      <c r="B11" s="564">
        <f t="shared" si="1"/>
        <v>4.6609644229577292</v>
      </c>
      <c r="C11" s="529">
        <f t="shared" si="0"/>
        <v>376</v>
      </c>
      <c r="D11" s="530">
        <v>0</v>
      </c>
      <c r="E11" s="530">
        <v>82</v>
      </c>
      <c r="F11" s="530">
        <v>23</v>
      </c>
      <c r="G11" s="530">
        <v>119</v>
      </c>
      <c r="H11" s="530">
        <v>121</v>
      </c>
      <c r="I11" s="530">
        <v>31</v>
      </c>
      <c r="J11" s="530">
        <v>0</v>
      </c>
      <c r="K11" s="530">
        <v>0</v>
      </c>
      <c r="L11" s="152" t="s">
        <v>326</v>
      </c>
    </row>
    <row r="12" spans="1:242" ht="24.95" customHeight="1" thickTop="1" thickBot="1" x14ac:dyDescent="0.25">
      <c r="A12" s="434" t="s">
        <v>117</v>
      </c>
      <c r="B12" s="565">
        <f t="shared" si="1"/>
        <v>27.916201809842569</v>
      </c>
      <c r="C12" s="527">
        <f t="shared" si="0"/>
        <v>2252</v>
      </c>
      <c r="D12" s="528">
        <v>2</v>
      </c>
      <c r="E12" s="528">
        <v>719</v>
      </c>
      <c r="F12" s="528">
        <v>327</v>
      </c>
      <c r="G12" s="528">
        <v>1060</v>
      </c>
      <c r="H12" s="528">
        <v>82</v>
      </c>
      <c r="I12" s="528">
        <v>55</v>
      </c>
      <c r="J12" s="528">
        <v>0</v>
      </c>
      <c r="K12" s="528">
        <v>7</v>
      </c>
      <c r="L12" s="151" t="s">
        <v>327</v>
      </c>
    </row>
    <row r="13" spans="1:242" ht="24.95" customHeight="1" thickTop="1" thickBot="1" x14ac:dyDescent="0.25">
      <c r="A13" s="433" t="s">
        <v>328</v>
      </c>
      <c r="B13" s="564">
        <f t="shared" si="1"/>
        <v>12.879633073013512</v>
      </c>
      <c r="C13" s="529">
        <f t="shared" si="0"/>
        <v>1039</v>
      </c>
      <c r="D13" s="530">
        <v>1</v>
      </c>
      <c r="E13" s="530">
        <v>478</v>
      </c>
      <c r="F13" s="530">
        <v>405</v>
      </c>
      <c r="G13" s="530">
        <v>145</v>
      </c>
      <c r="H13" s="530">
        <v>4</v>
      </c>
      <c r="I13" s="530">
        <v>6</v>
      </c>
      <c r="J13" s="530">
        <v>0</v>
      </c>
      <c r="K13" s="530">
        <v>0</v>
      </c>
      <c r="L13" s="152" t="s">
        <v>329</v>
      </c>
    </row>
    <row r="14" spans="1:242" ht="24.95" customHeight="1" thickTop="1" thickBot="1" x14ac:dyDescent="0.25">
      <c r="A14" s="434" t="s">
        <v>330</v>
      </c>
      <c r="B14" s="565">
        <f t="shared" si="1"/>
        <v>45.20887566629478</v>
      </c>
      <c r="C14" s="527">
        <f t="shared" si="0"/>
        <v>3647</v>
      </c>
      <c r="D14" s="528">
        <v>1</v>
      </c>
      <c r="E14" s="528">
        <v>3173</v>
      </c>
      <c r="F14" s="528">
        <v>246</v>
      </c>
      <c r="G14" s="528">
        <v>189</v>
      </c>
      <c r="H14" s="528">
        <v>22</v>
      </c>
      <c r="I14" s="528">
        <v>16</v>
      </c>
      <c r="J14" s="528">
        <v>0</v>
      </c>
      <c r="K14" s="528">
        <v>0</v>
      </c>
      <c r="L14" s="151" t="s">
        <v>331</v>
      </c>
    </row>
    <row r="15" spans="1:242" ht="24.95" customHeight="1" thickTop="1" x14ac:dyDescent="0.2">
      <c r="A15" s="439" t="s">
        <v>281</v>
      </c>
      <c r="B15" s="566">
        <f t="shared" si="1"/>
        <v>0.32230073137473658</v>
      </c>
      <c r="C15" s="532">
        <f t="shared" si="0"/>
        <v>26</v>
      </c>
      <c r="D15" s="570">
        <v>9</v>
      </c>
      <c r="E15" s="570">
        <v>12</v>
      </c>
      <c r="F15" s="570">
        <v>1</v>
      </c>
      <c r="G15" s="570">
        <v>1</v>
      </c>
      <c r="H15" s="570">
        <v>2</v>
      </c>
      <c r="I15" s="570">
        <v>0</v>
      </c>
      <c r="J15" s="570">
        <v>0</v>
      </c>
      <c r="K15" s="570">
        <v>1</v>
      </c>
      <c r="L15" s="155" t="s">
        <v>109</v>
      </c>
    </row>
    <row r="16" spans="1:242" ht="30" customHeight="1" thickBot="1" x14ac:dyDescent="0.25">
      <c r="A16" s="157" t="s">
        <v>66</v>
      </c>
      <c r="B16" s="275">
        <f t="shared" ref="B16:K16" si="2">SUM(B8:B15)</f>
        <v>100.00000000000001</v>
      </c>
      <c r="C16" s="571">
        <f t="shared" si="2"/>
        <v>8067</v>
      </c>
      <c r="D16" s="572">
        <f t="shared" si="2"/>
        <v>14</v>
      </c>
      <c r="E16" s="572">
        <f t="shared" si="2"/>
        <v>4584</v>
      </c>
      <c r="F16" s="572">
        <f t="shared" si="2"/>
        <v>1031</v>
      </c>
      <c r="G16" s="572">
        <f t="shared" si="2"/>
        <v>1734</v>
      </c>
      <c r="H16" s="572">
        <f t="shared" si="2"/>
        <v>357</v>
      </c>
      <c r="I16" s="572">
        <f t="shared" si="2"/>
        <v>291</v>
      </c>
      <c r="J16" s="572">
        <f t="shared" si="2"/>
        <v>0</v>
      </c>
      <c r="K16" s="572">
        <f t="shared" si="2"/>
        <v>56</v>
      </c>
      <c r="L16" s="246" t="s">
        <v>67</v>
      </c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304"/>
      <c r="AM16" s="304"/>
      <c r="AN16" s="304"/>
      <c r="AO16" s="304"/>
      <c r="AP16" s="304"/>
      <c r="AQ16" s="304"/>
      <c r="AR16" s="304"/>
      <c r="AS16" s="304"/>
      <c r="AT16" s="304"/>
      <c r="AU16" s="304"/>
      <c r="AV16" s="304"/>
      <c r="AW16" s="304"/>
      <c r="AX16" s="304"/>
      <c r="AY16" s="304"/>
      <c r="AZ16" s="304"/>
      <c r="BA16" s="304"/>
      <c r="BB16" s="304"/>
      <c r="BC16" s="304"/>
      <c r="BD16" s="304"/>
      <c r="BE16" s="304"/>
      <c r="BF16" s="304"/>
      <c r="BG16" s="304"/>
      <c r="BH16" s="304"/>
      <c r="BI16" s="304"/>
      <c r="BJ16" s="304"/>
      <c r="BK16" s="304"/>
      <c r="BL16" s="304"/>
      <c r="BM16" s="304"/>
      <c r="BN16" s="304"/>
      <c r="BO16" s="304"/>
      <c r="BP16" s="304"/>
      <c r="BQ16" s="304"/>
      <c r="BR16" s="304"/>
      <c r="BS16" s="304"/>
      <c r="BT16" s="304"/>
      <c r="BU16" s="304"/>
      <c r="BV16" s="304"/>
      <c r="BW16" s="304"/>
      <c r="BX16" s="304"/>
      <c r="BY16" s="304"/>
      <c r="BZ16" s="304"/>
      <c r="CA16" s="304"/>
      <c r="CB16" s="304"/>
      <c r="CC16" s="304"/>
      <c r="CD16" s="304"/>
      <c r="CE16" s="304"/>
      <c r="CF16" s="304"/>
      <c r="CG16" s="304"/>
      <c r="CH16" s="304"/>
      <c r="CI16" s="304"/>
      <c r="CJ16" s="304"/>
      <c r="CK16" s="304"/>
      <c r="CL16" s="304"/>
      <c r="CM16" s="304"/>
      <c r="CN16" s="304"/>
      <c r="CO16" s="304"/>
      <c r="CP16" s="304"/>
      <c r="CQ16" s="304"/>
      <c r="CR16" s="304"/>
      <c r="CS16" s="304"/>
      <c r="CT16" s="304"/>
      <c r="CU16" s="304"/>
      <c r="CV16" s="304"/>
      <c r="CW16" s="304"/>
      <c r="CX16" s="304"/>
      <c r="CY16" s="304"/>
      <c r="CZ16" s="304"/>
      <c r="DA16" s="304"/>
      <c r="DB16" s="304"/>
      <c r="DC16" s="304"/>
      <c r="DD16" s="304"/>
      <c r="DE16" s="304"/>
      <c r="DF16" s="304"/>
      <c r="DG16" s="304"/>
      <c r="DH16" s="304"/>
      <c r="DI16" s="304"/>
      <c r="DJ16" s="304"/>
      <c r="DK16" s="304"/>
      <c r="DL16" s="304"/>
      <c r="DM16" s="304"/>
      <c r="DN16" s="304"/>
      <c r="DO16" s="304"/>
      <c r="DP16" s="304"/>
      <c r="DQ16" s="304"/>
      <c r="DR16" s="304"/>
      <c r="DS16" s="304"/>
      <c r="DT16" s="304"/>
      <c r="DU16" s="304"/>
      <c r="DV16" s="304"/>
      <c r="DW16" s="304"/>
      <c r="DX16" s="304"/>
      <c r="DY16" s="304"/>
      <c r="DZ16" s="304"/>
      <c r="EA16" s="304"/>
      <c r="EB16" s="304"/>
      <c r="EC16" s="304"/>
      <c r="ED16" s="304"/>
      <c r="EE16" s="304"/>
      <c r="EF16" s="304"/>
      <c r="EG16" s="304"/>
      <c r="EH16" s="304"/>
      <c r="EI16" s="304"/>
      <c r="EJ16" s="304"/>
      <c r="EK16" s="304"/>
      <c r="EL16" s="304"/>
      <c r="EM16" s="304"/>
      <c r="EN16" s="304"/>
      <c r="EO16" s="304"/>
      <c r="EP16" s="304"/>
      <c r="EQ16" s="304"/>
      <c r="ER16" s="304"/>
      <c r="ES16" s="304"/>
      <c r="ET16" s="304"/>
      <c r="EU16" s="304"/>
      <c r="EV16" s="304"/>
      <c r="EW16" s="304"/>
      <c r="EX16" s="304"/>
      <c r="EY16" s="304"/>
      <c r="EZ16" s="304"/>
      <c r="FA16" s="304"/>
      <c r="FB16" s="304"/>
      <c r="FC16" s="304"/>
      <c r="FD16" s="304"/>
      <c r="FE16" s="304"/>
      <c r="FF16" s="304"/>
      <c r="FG16" s="304"/>
      <c r="FH16" s="304"/>
      <c r="FI16" s="304"/>
      <c r="FJ16" s="304"/>
      <c r="FK16" s="304"/>
      <c r="FL16" s="304"/>
      <c r="FM16" s="304"/>
      <c r="FN16" s="304"/>
      <c r="FO16" s="304"/>
      <c r="FP16" s="304"/>
      <c r="FQ16" s="304"/>
      <c r="FR16" s="304"/>
      <c r="FS16" s="304"/>
      <c r="FT16" s="304"/>
      <c r="FU16" s="304"/>
      <c r="FV16" s="304"/>
      <c r="FW16" s="304"/>
      <c r="FX16" s="304"/>
      <c r="FY16" s="304"/>
      <c r="FZ16" s="304"/>
      <c r="GA16" s="304"/>
      <c r="GB16" s="304"/>
      <c r="GC16" s="304"/>
      <c r="GD16" s="304"/>
      <c r="GE16" s="304"/>
      <c r="GF16" s="304"/>
      <c r="GG16" s="304"/>
      <c r="GH16" s="304"/>
      <c r="GI16" s="304"/>
      <c r="GJ16" s="304"/>
      <c r="GK16" s="304"/>
      <c r="GL16" s="304"/>
      <c r="GM16" s="304"/>
      <c r="GN16" s="304"/>
      <c r="GO16" s="304"/>
      <c r="GP16" s="304"/>
      <c r="GQ16" s="304"/>
      <c r="GR16" s="304"/>
      <c r="GS16" s="304"/>
      <c r="GT16" s="304"/>
      <c r="GU16" s="304"/>
      <c r="GV16" s="304"/>
      <c r="GW16" s="304"/>
      <c r="GX16" s="304"/>
      <c r="GY16" s="304"/>
      <c r="GZ16" s="304"/>
      <c r="HA16" s="304"/>
      <c r="HB16" s="304"/>
      <c r="HC16" s="304"/>
      <c r="HD16" s="304"/>
      <c r="HE16" s="304"/>
      <c r="HF16" s="304"/>
      <c r="HG16" s="304"/>
      <c r="HH16" s="304"/>
      <c r="HI16" s="304"/>
      <c r="HJ16" s="304"/>
      <c r="HK16" s="304"/>
      <c r="HL16" s="304"/>
      <c r="HM16" s="304"/>
      <c r="HN16" s="304"/>
      <c r="HO16" s="304"/>
      <c r="HP16" s="304"/>
      <c r="HQ16" s="304"/>
      <c r="HR16" s="304"/>
      <c r="HS16" s="304"/>
      <c r="HT16" s="304"/>
      <c r="HU16" s="304"/>
      <c r="HV16" s="304"/>
      <c r="HW16" s="304"/>
      <c r="HX16" s="304"/>
      <c r="HY16" s="304"/>
      <c r="HZ16" s="304"/>
      <c r="IA16" s="304"/>
      <c r="IB16" s="304"/>
      <c r="IC16" s="304"/>
      <c r="ID16" s="304"/>
      <c r="IE16" s="304"/>
      <c r="IF16" s="304"/>
      <c r="IG16" s="304"/>
      <c r="IH16" s="304"/>
    </row>
    <row r="17" spans="1:242" ht="30" customHeight="1" thickTop="1" x14ac:dyDescent="0.2">
      <c r="A17" s="415" t="s">
        <v>332</v>
      </c>
      <c r="B17" s="567"/>
      <c r="C17" s="568">
        <f>SUM(D17:K17)</f>
        <v>100</v>
      </c>
      <c r="D17" s="569">
        <f t="shared" ref="D17:J17" si="3">D16/$C$16%</f>
        <v>0.1735465476633197</v>
      </c>
      <c r="E17" s="569">
        <f t="shared" si="3"/>
        <v>56.82409817776125</v>
      </c>
      <c r="F17" s="569">
        <f t="shared" si="3"/>
        <v>12.7804636172059</v>
      </c>
      <c r="G17" s="569">
        <f t="shared" si="3"/>
        <v>21.494979546299739</v>
      </c>
      <c r="H17" s="569">
        <f t="shared" si="3"/>
        <v>4.4254369654146526</v>
      </c>
      <c r="I17" s="569">
        <f t="shared" si="3"/>
        <v>3.6072889550018594</v>
      </c>
      <c r="J17" s="569">
        <f t="shared" si="3"/>
        <v>0</v>
      </c>
      <c r="K17" s="569">
        <f>K16/$C$16%</f>
        <v>0.6941861906532788</v>
      </c>
      <c r="L17" s="154" t="s">
        <v>333</v>
      </c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  <c r="AE17" s="304"/>
      <c r="AF17" s="304"/>
      <c r="AG17" s="304"/>
      <c r="AH17" s="304"/>
      <c r="AI17" s="304"/>
      <c r="AJ17" s="304"/>
      <c r="AK17" s="304"/>
      <c r="AL17" s="304"/>
      <c r="AM17" s="304"/>
      <c r="AN17" s="304"/>
      <c r="AO17" s="304"/>
      <c r="AP17" s="304"/>
      <c r="AQ17" s="304"/>
      <c r="AR17" s="304"/>
      <c r="AS17" s="304"/>
      <c r="AT17" s="304"/>
      <c r="AU17" s="304"/>
      <c r="AV17" s="304"/>
      <c r="AW17" s="304"/>
      <c r="AX17" s="304"/>
      <c r="AY17" s="304"/>
      <c r="AZ17" s="304"/>
      <c r="BA17" s="304"/>
      <c r="BB17" s="304"/>
      <c r="BC17" s="304"/>
      <c r="BD17" s="304"/>
      <c r="BE17" s="304"/>
      <c r="BF17" s="304"/>
      <c r="BG17" s="304"/>
      <c r="BH17" s="304"/>
      <c r="BI17" s="304"/>
      <c r="BJ17" s="304"/>
      <c r="BK17" s="304"/>
      <c r="BL17" s="304"/>
      <c r="BM17" s="304"/>
      <c r="BN17" s="304"/>
      <c r="BO17" s="304"/>
      <c r="BP17" s="304"/>
      <c r="BQ17" s="304"/>
      <c r="BR17" s="304"/>
      <c r="BS17" s="304"/>
      <c r="BT17" s="304"/>
      <c r="BU17" s="304"/>
      <c r="BV17" s="304"/>
      <c r="BW17" s="304"/>
      <c r="BX17" s="304"/>
      <c r="BY17" s="304"/>
      <c r="BZ17" s="304"/>
      <c r="CA17" s="304"/>
      <c r="CB17" s="304"/>
      <c r="CC17" s="304"/>
      <c r="CD17" s="304"/>
      <c r="CE17" s="304"/>
      <c r="CF17" s="304"/>
      <c r="CG17" s="304"/>
      <c r="CH17" s="304"/>
      <c r="CI17" s="304"/>
      <c r="CJ17" s="304"/>
      <c r="CK17" s="304"/>
      <c r="CL17" s="304"/>
      <c r="CM17" s="304"/>
      <c r="CN17" s="304"/>
      <c r="CO17" s="304"/>
      <c r="CP17" s="304"/>
      <c r="CQ17" s="304"/>
      <c r="CR17" s="304"/>
      <c r="CS17" s="304"/>
      <c r="CT17" s="304"/>
      <c r="CU17" s="304"/>
      <c r="CV17" s="304"/>
      <c r="CW17" s="304"/>
      <c r="CX17" s="304"/>
      <c r="CY17" s="304"/>
      <c r="CZ17" s="304"/>
      <c r="DA17" s="304"/>
      <c r="DB17" s="304"/>
      <c r="DC17" s="304"/>
      <c r="DD17" s="304"/>
      <c r="DE17" s="304"/>
      <c r="DF17" s="304"/>
      <c r="DG17" s="304"/>
      <c r="DH17" s="304"/>
      <c r="DI17" s="304"/>
      <c r="DJ17" s="304"/>
      <c r="DK17" s="304"/>
      <c r="DL17" s="304"/>
      <c r="DM17" s="304"/>
      <c r="DN17" s="304"/>
      <c r="DO17" s="304"/>
      <c r="DP17" s="304"/>
      <c r="DQ17" s="304"/>
      <c r="DR17" s="304"/>
      <c r="DS17" s="304"/>
      <c r="DT17" s="304"/>
      <c r="DU17" s="304"/>
      <c r="DV17" s="304"/>
      <c r="DW17" s="304"/>
      <c r="DX17" s="304"/>
      <c r="DY17" s="304"/>
      <c r="DZ17" s="304"/>
      <c r="EA17" s="304"/>
      <c r="EB17" s="304"/>
      <c r="EC17" s="304"/>
      <c r="ED17" s="304"/>
      <c r="EE17" s="304"/>
      <c r="EF17" s="304"/>
      <c r="EG17" s="304"/>
      <c r="EH17" s="304"/>
      <c r="EI17" s="304"/>
      <c r="EJ17" s="304"/>
      <c r="EK17" s="304"/>
      <c r="EL17" s="304"/>
      <c r="EM17" s="304"/>
      <c r="EN17" s="304"/>
      <c r="EO17" s="304"/>
      <c r="EP17" s="304"/>
      <c r="EQ17" s="304"/>
      <c r="ER17" s="304"/>
      <c r="ES17" s="304"/>
      <c r="ET17" s="304"/>
      <c r="EU17" s="304"/>
      <c r="EV17" s="304"/>
      <c r="EW17" s="304"/>
      <c r="EX17" s="304"/>
      <c r="EY17" s="304"/>
      <c r="EZ17" s="304"/>
      <c r="FA17" s="304"/>
      <c r="FB17" s="304"/>
      <c r="FC17" s="304"/>
      <c r="FD17" s="304"/>
      <c r="FE17" s="304"/>
      <c r="FF17" s="304"/>
      <c r="FG17" s="304"/>
      <c r="FH17" s="304"/>
      <c r="FI17" s="304"/>
      <c r="FJ17" s="304"/>
      <c r="FK17" s="304"/>
      <c r="FL17" s="304"/>
      <c r="FM17" s="304"/>
      <c r="FN17" s="304"/>
      <c r="FO17" s="304"/>
      <c r="FP17" s="304"/>
      <c r="FQ17" s="304"/>
      <c r="FR17" s="304"/>
      <c r="FS17" s="304"/>
      <c r="FT17" s="304"/>
      <c r="FU17" s="304"/>
      <c r="FV17" s="304"/>
      <c r="FW17" s="304"/>
      <c r="FX17" s="304"/>
      <c r="FY17" s="304"/>
      <c r="FZ17" s="304"/>
      <c r="GA17" s="304"/>
      <c r="GB17" s="304"/>
      <c r="GC17" s="304"/>
      <c r="GD17" s="304"/>
      <c r="GE17" s="304"/>
      <c r="GF17" s="304"/>
      <c r="GG17" s="304"/>
      <c r="GH17" s="304"/>
      <c r="GI17" s="304"/>
      <c r="GJ17" s="304"/>
      <c r="GK17" s="304"/>
      <c r="GL17" s="304"/>
      <c r="GM17" s="304"/>
      <c r="GN17" s="304"/>
      <c r="GO17" s="304"/>
      <c r="GP17" s="304"/>
      <c r="GQ17" s="304"/>
      <c r="GR17" s="304"/>
      <c r="GS17" s="304"/>
      <c r="GT17" s="304"/>
      <c r="GU17" s="304"/>
      <c r="GV17" s="304"/>
      <c r="GW17" s="304"/>
      <c r="GX17" s="304"/>
      <c r="GY17" s="304"/>
      <c r="GZ17" s="304"/>
      <c r="HA17" s="304"/>
      <c r="HB17" s="304"/>
      <c r="HC17" s="304"/>
      <c r="HD17" s="304"/>
      <c r="HE17" s="304"/>
      <c r="HF17" s="304"/>
      <c r="HG17" s="304"/>
      <c r="HH17" s="304"/>
      <c r="HI17" s="304"/>
      <c r="HJ17" s="304"/>
      <c r="HK17" s="304"/>
      <c r="HL17" s="304"/>
      <c r="HM17" s="304"/>
      <c r="HN17" s="304"/>
      <c r="HO17" s="304"/>
      <c r="HP17" s="304"/>
      <c r="HQ17" s="304"/>
      <c r="HR17" s="304"/>
      <c r="HS17" s="304"/>
      <c r="HT17" s="304"/>
      <c r="HU17" s="304"/>
      <c r="HV17" s="304"/>
      <c r="HW17" s="304"/>
      <c r="HX17" s="304"/>
      <c r="HY17" s="304"/>
      <c r="HZ17" s="304"/>
      <c r="IA17" s="304"/>
      <c r="IB17" s="304"/>
      <c r="IC17" s="304"/>
      <c r="ID17" s="304"/>
      <c r="IE17" s="304"/>
      <c r="IF17" s="304"/>
      <c r="IG17" s="304"/>
      <c r="IH17" s="304"/>
    </row>
    <row r="20" spans="1:242" ht="57.75" x14ac:dyDescent="0.25">
      <c r="A20" s="312"/>
      <c r="B20" s="313" t="s">
        <v>691</v>
      </c>
      <c r="C20" s="313" t="s">
        <v>693</v>
      </c>
      <c r="D20" s="313" t="s">
        <v>694</v>
      </c>
      <c r="E20" s="312"/>
    </row>
    <row r="21" spans="1:242" ht="29.25" x14ac:dyDescent="0.25">
      <c r="A21" s="313" t="s">
        <v>394</v>
      </c>
      <c r="B21" s="312">
        <f>'B15-1'!C15</f>
        <v>17</v>
      </c>
      <c r="C21" s="312">
        <f>'B15-2'!C15</f>
        <v>13</v>
      </c>
      <c r="D21" s="312">
        <f>C15</f>
        <v>26</v>
      </c>
      <c r="E21" s="312"/>
    </row>
    <row r="22" spans="1:242" ht="29.25" x14ac:dyDescent="0.25">
      <c r="A22" s="313" t="s">
        <v>395</v>
      </c>
      <c r="B22" s="312">
        <f>'B15-1'!C8</f>
        <v>191</v>
      </c>
      <c r="C22" s="312">
        <f>'B15-2'!C8</f>
        <v>93</v>
      </c>
      <c r="D22" s="312">
        <f t="shared" ref="D22:D28" si="4">C8</f>
        <v>300</v>
      </c>
      <c r="E22" s="312"/>
    </row>
    <row r="23" spans="1:242" ht="29.25" x14ac:dyDescent="0.25">
      <c r="A23" s="313" t="s">
        <v>695</v>
      </c>
      <c r="B23" s="312">
        <f>'B15-1'!C9</f>
        <v>0</v>
      </c>
      <c r="C23" s="312">
        <f>'B15-2'!C9</f>
        <v>0</v>
      </c>
      <c r="D23" s="312">
        <f t="shared" si="4"/>
        <v>0</v>
      </c>
      <c r="E23" s="312"/>
    </row>
    <row r="24" spans="1:242" ht="29.25" x14ac:dyDescent="0.25">
      <c r="A24" s="313" t="s">
        <v>696</v>
      </c>
      <c r="B24" s="312">
        <f>'B15-1'!C10</f>
        <v>402</v>
      </c>
      <c r="C24" s="312">
        <f>'B15-2'!C10</f>
        <v>314</v>
      </c>
      <c r="D24" s="312">
        <f t="shared" si="4"/>
        <v>427</v>
      </c>
      <c r="E24" s="312"/>
    </row>
    <row r="25" spans="1:242" ht="29.25" x14ac:dyDescent="0.25">
      <c r="A25" s="313" t="s">
        <v>697</v>
      </c>
      <c r="B25" s="312">
        <f>'B15-1'!C11</f>
        <v>631</v>
      </c>
      <c r="C25" s="312">
        <f>'B15-2'!C11</f>
        <v>507</v>
      </c>
      <c r="D25" s="312">
        <f t="shared" si="4"/>
        <v>376</v>
      </c>
      <c r="E25" s="312"/>
    </row>
    <row r="26" spans="1:242" ht="29.25" x14ac:dyDescent="0.25">
      <c r="A26" s="313" t="s">
        <v>396</v>
      </c>
      <c r="B26" s="312">
        <f>'B15-1'!C12</f>
        <v>3657</v>
      </c>
      <c r="C26" s="312">
        <f>'B15-2'!C12</f>
        <v>2473</v>
      </c>
      <c r="D26" s="312">
        <f t="shared" si="4"/>
        <v>2252</v>
      </c>
      <c r="E26" s="312"/>
    </row>
    <row r="27" spans="1:242" ht="29.25" x14ac:dyDescent="0.25">
      <c r="A27" s="313" t="s">
        <v>397</v>
      </c>
      <c r="B27" s="312">
        <f>'B15-1'!C13</f>
        <v>184</v>
      </c>
      <c r="C27" s="312">
        <f>'B15-2'!C13</f>
        <v>871</v>
      </c>
      <c r="D27" s="312">
        <f t="shared" si="4"/>
        <v>1039</v>
      </c>
      <c r="E27" s="312"/>
    </row>
    <row r="28" spans="1:242" ht="29.25" x14ac:dyDescent="0.25">
      <c r="A28" s="313" t="s">
        <v>398</v>
      </c>
      <c r="B28" s="312">
        <f>'B15-1'!C14</f>
        <v>2872</v>
      </c>
      <c r="C28" s="312">
        <f>'B15-2'!C14</f>
        <v>5151</v>
      </c>
      <c r="D28" s="312">
        <f t="shared" si="4"/>
        <v>3647</v>
      </c>
      <c r="E28" s="312"/>
    </row>
    <row r="29" spans="1:242" x14ac:dyDescent="0.25">
      <c r="A29" s="312"/>
      <c r="B29" s="312"/>
      <c r="C29" s="312"/>
      <c r="D29" s="312"/>
      <c r="E29" s="312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view="pageBreakPreview" zoomScale="60" zoomScaleNormal="100" workbookViewId="0">
      <selection activeCell="C34" sqref="C34"/>
    </sheetView>
  </sheetViews>
  <sheetFormatPr defaultRowHeight="12.75" x14ac:dyDescent="0.2"/>
  <cols>
    <col min="1" max="1" width="52.7109375" style="40" customWidth="1"/>
    <col min="2" max="256" width="9.140625" style="40"/>
    <col min="257" max="257" width="52.7109375" style="40" customWidth="1"/>
    <col min="258" max="512" width="9.140625" style="40"/>
    <col min="513" max="513" width="52.7109375" style="40" customWidth="1"/>
    <col min="514" max="768" width="9.140625" style="40"/>
    <col min="769" max="769" width="52.7109375" style="40" customWidth="1"/>
    <col min="770" max="1024" width="9.140625" style="40"/>
    <col min="1025" max="1025" width="52.7109375" style="40" customWidth="1"/>
    <col min="1026" max="1280" width="9.140625" style="40"/>
    <col min="1281" max="1281" width="52.7109375" style="40" customWidth="1"/>
    <col min="1282" max="1536" width="9.140625" style="40"/>
    <col min="1537" max="1537" width="52.7109375" style="40" customWidth="1"/>
    <col min="1538" max="1792" width="9.140625" style="40"/>
    <col min="1793" max="1793" width="52.7109375" style="40" customWidth="1"/>
    <col min="1794" max="2048" width="9.140625" style="40"/>
    <col min="2049" max="2049" width="52.7109375" style="40" customWidth="1"/>
    <col min="2050" max="2304" width="9.140625" style="40"/>
    <col min="2305" max="2305" width="52.7109375" style="40" customWidth="1"/>
    <col min="2306" max="2560" width="9.140625" style="40"/>
    <col min="2561" max="2561" width="52.7109375" style="40" customWidth="1"/>
    <col min="2562" max="2816" width="9.140625" style="40"/>
    <col min="2817" max="2817" width="52.7109375" style="40" customWidth="1"/>
    <col min="2818" max="3072" width="9.140625" style="40"/>
    <col min="3073" max="3073" width="52.7109375" style="40" customWidth="1"/>
    <col min="3074" max="3328" width="9.140625" style="40"/>
    <col min="3329" max="3329" width="52.7109375" style="40" customWidth="1"/>
    <col min="3330" max="3584" width="9.140625" style="40"/>
    <col min="3585" max="3585" width="52.7109375" style="40" customWidth="1"/>
    <col min="3586" max="3840" width="9.140625" style="40"/>
    <col min="3841" max="3841" width="52.7109375" style="40" customWidth="1"/>
    <col min="3842" max="4096" width="9.140625" style="40"/>
    <col min="4097" max="4097" width="52.7109375" style="40" customWidth="1"/>
    <col min="4098" max="4352" width="9.140625" style="40"/>
    <col min="4353" max="4353" width="52.7109375" style="40" customWidth="1"/>
    <col min="4354" max="4608" width="9.140625" style="40"/>
    <col min="4609" max="4609" width="52.7109375" style="40" customWidth="1"/>
    <col min="4610" max="4864" width="9.140625" style="40"/>
    <col min="4865" max="4865" width="52.7109375" style="40" customWidth="1"/>
    <col min="4866" max="5120" width="9.140625" style="40"/>
    <col min="5121" max="5121" width="52.7109375" style="40" customWidth="1"/>
    <col min="5122" max="5376" width="9.140625" style="40"/>
    <col min="5377" max="5377" width="52.7109375" style="40" customWidth="1"/>
    <col min="5378" max="5632" width="9.140625" style="40"/>
    <col min="5633" max="5633" width="52.7109375" style="40" customWidth="1"/>
    <col min="5634" max="5888" width="9.140625" style="40"/>
    <col min="5889" max="5889" width="52.7109375" style="40" customWidth="1"/>
    <col min="5890" max="6144" width="9.140625" style="40"/>
    <col min="6145" max="6145" width="52.7109375" style="40" customWidth="1"/>
    <col min="6146" max="6400" width="9.140625" style="40"/>
    <col min="6401" max="6401" width="52.7109375" style="40" customWidth="1"/>
    <col min="6402" max="6656" width="9.140625" style="40"/>
    <col min="6657" max="6657" width="52.7109375" style="40" customWidth="1"/>
    <col min="6658" max="6912" width="9.140625" style="40"/>
    <col min="6913" max="6913" width="52.7109375" style="40" customWidth="1"/>
    <col min="6914" max="7168" width="9.140625" style="40"/>
    <col min="7169" max="7169" width="52.7109375" style="40" customWidth="1"/>
    <col min="7170" max="7424" width="9.140625" style="40"/>
    <col min="7425" max="7425" width="52.7109375" style="40" customWidth="1"/>
    <col min="7426" max="7680" width="9.140625" style="40"/>
    <col min="7681" max="7681" width="52.7109375" style="40" customWidth="1"/>
    <col min="7682" max="7936" width="9.140625" style="40"/>
    <col min="7937" max="7937" width="52.7109375" style="40" customWidth="1"/>
    <col min="7938" max="8192" width="9.140625" style="40"/>
    <col min="8193" max="8193" width="52.7109375" style="40" customWidth="1"/>
    <col min="8194" max="8448" width="9.140625" style="40"/>
    <col min="8449" max="8449" width="52.7109375" style="40" customWidth="1"/>
    <col min="8450" max="8704" width="9.140625" style="40"/>
    <col min="8705" max="8705" width="52.7109375" style="40" customWidth="1"/>
    <col min="8706" max="8960" width="9.140625" style="40"/>
    <col min="8961" max="8961" width="52.7109375" style="40" customWidth="1"/>
    <col min="8962" max="9216" width="9.140625" style="40"/>
    <col min="9217" max="9217" width="52.7109375" style="40" customWidth="1"/>
    <col min="9218" max="9472" width="9.140625" style="40"/>
    <col min="9473" max="9473" width="52.7109375" style="40" customWidth="1"/>
    <col min="9474" max="9728" width="9.140625" style="40"/>
    <col min="9729" max="9729" width="52.7109375" style="40" customWidth="1"/>
    <col min="9730" max="9984" width="9.140625" style="40"/>
    <col min="9985" max="9985" width="52.7109375" style="40" customWidth="1"/>
    <col min="9986" max="10240" width="9.140625" style="40"/>
    <col min="10241" max="10241" width="52.7109375" style="40" customWidth="1"/>
    <col min="10242" max="10496" width="9.140625" style="40"/>
    <col min="10497" max="10497" width="52.7109375" style="40" customWidth="1"/>
    <col min="10498" max="10752" width="9.140625" style="40"/>
    <col min="10753" max="10753" width="52.7109375" style="40" customWidth="1"/>
    <col min="10754" max="11008" width="9.140625" style="40"/>
    <col min="11009" max="11009" width="52.7109375" style="40" customWidth="1"/>
    <col min="11010" max="11264" width="9.140625" style="40"/>
    <col min="11265" max="11265" width="52.7109375" style="40" customWidth="1"/>
    <col min="11266" max="11520" width="9.140625" style="40"/>
    <col min="11521" max="11521" width="52.7109375" style="40" customWidth="1"/>
    <col min="11522" max="11776" width="9.140625" style="40"/>
    <col min="11777" max="11777" width="52.7109375" style="40" customWidth="1"/>
    <col min="11778" max="12032" width="9.140625" style="40"/>
    <col min="12033" max="12033" width="52.7109375" style="40" customWidth="1"/>
    <col min="12034" max="12288" width="9.140625" style="40"/>
    <col min="12289" max="12289" width="52.7109375" style="40" customWidth="1"/>
    <col min="12290" max="12544" width="9.140625" style="40"/>
    <col min="12545" max="12545" width="52.7109375" style="40" customWidth="1"/>
    <col min="12546" max="12800" width="9.140625" style="40"/>
    <col min="12801" max="12801" width="52.7109375" style="40" customWidth="1"/>
    <col min="12802" max="13056" width="9.140625" style="40"/>
    <col min="13057" max="13057" width="52.7109375" style="40" customWidth="1"/>
    <col min="13058" max="13312" width="9.140625" style="40"/>
    <col min="13313" max="13313" width="52.7109375" style="40" customWidth="1"/>
    <col min="13314" max="13568" width="9.140625" style="40"/>
    <col min="13569" max="13569" width="52.7109375" style="40" customWidth="1"/>
    <col min="13570" max="13824" width="9.140625" style="40"/>
    <col min="13825" max="13825" width="52.7109375" style="40" customWidth="1"/>
    <col min="13826" max="14080" width="9.140625" style="40"/>
    <col min="14081" max="14081" width="52.7109375" style="40" customWidth="1"/>
    <col min="14082" max="14336" width="9.140625" style="40"/>
    <col min="14337" max="14337" width="52.7109375" style="40" customWidth="1"/>
    <col min="14338" max="14592" width="9.140625" style="40"/>
    <col min="14593" max="14593" width="52.7109375" style="40" customWidth="1"/>
    <col min="14594" max="14848" width="9.140625" style="40"/>
    <col min="14849" max="14849" width="52.7109375" style="40" customWidth="1"/>
    <col min="14850" max="15104" width="9.140625" style="40"/>
    <col min="15105" max="15105" width="52.7109375" style="40" customWidth="1"/>
    <col min="15106" max="15360" width="9.140625" style="40"/>
    <col min="15361" max="15361" width="52.7109375" style="40" customWidth="1"/>
    <col min="15362" max="15616" width="9.140625" style="40"/>
    <col min="15617" max="15617" width="52.7109375" style="40" customWidth="1"/>
    <col min="15618" max="15872" width="9.140625" style="40"/>
    <col min="15873" max="15873" width="52.7109375" style="40" customWidth="1"/>
    <col min="15874" max="16128" width="9.140625" style="40"/>
    <col min="16129" max="16129" width="52.7109375" style="40" customWidth="1"/>
    <col min="16130" max="16384" width="9.140625" style="40"/>
  </cols>
  <sheetData>
    <row r="1" spans="1:1" ht="89.25" thickTop="1" thickBot="1" x14ac:dyDescent="0.25">
      <c r="A1" s="263" t="s">
        <v>970</v>
      </c>
    </row>
    <row r="2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7"/>
  <sheetViews>
    <sheetView view="pageBreakPreview" zoomScaleNormal="100" zoomScaleSheetLayoutView="100" workbookViewId="0">
      <selection sqref="A1:L1"/>
    </sheetView>
  </sheetViews>
  <sheetFormatPr defaultRowHeight="15" x14ac:dyDescent="0.25"/>
  <cols>
    <col min="1" max="1" width="25.7109375" style="27" customWidth="1"/>
    <col min="2" max="2" width="13.140625" style="27" customWidth="1"/>
    <col min="3" max="11" width="9.42578125" style="27" customWidth="1"/>
    <col min="12" max="12" width="25.7109375" style="27" customWidth="1"/>
    <col min="13" max="256" width="9.140625" style="303"/>
    <col min="257" max="257" width="25.7109375" style="303" customWidth="1"/>
    <col min="258" max="258" width="13.140625" style="303" customWidth="1"/>
    <col min="259" max="259" width="8.7109375" style="303" customWidth="1"/>
    <col min="260" max="263" width="9.7109375" style="303" customWidth="1"/>
    <col min="264" max="264" width="10.7109375" style="303" customWidth="1"/>
    <col min="265" max="267" width="9.7109375" style="303" customWidth="1"/>
    <col min="268" max="268" width="25.7109375" style="303" customWidth="1"/>
    <col min="269" max="512" width="9.140625" style="303"/>
    <col min="513" max="513" width="25.7109375" style="303" customWidth="1"/>
    <col min="514" max="514" width="13.140625" style="303" customWidth="1"/>
    <col min="515" max="515" width="8.7109375" style="303" customWidth="1"/>
    <col min="516" max="519" width="9.7109375" style="303" customWidth="1"/>
    <col min="520" max="520" width="10.7109375" style="303" customWidth="1"/>
    <col min="521" max="523" width="9.7109375" style="303" customWidth="1"/>
    <col min="524" max="524" width="25.7109375" style="303" customWidth="1"/>
    <col min="525" max="768" width="9.140625" style="303"/>
    <col min="769" max="769" width="25.7109375" style="303" customWidth="1"/>
    <col min="770" max="770" width="13.140625" style="303" customWidth="1"/>
    <col min="771" max="771" width="8.7109375" style="303" customWidth="1"/>
    <col min="772" max="775" width="9.7109375" style="303" customWidth="1"/>
    <col min="776" max="776" width="10.7109375" style="303" customWidth="1"/>
    <col min="777" max="779" width="9.7109375" style="303" customWidth="1"/>
    <col min="780" max="780" width="25.7109375" style="303" customWidth="1"/>
    <col min="781" max="1024" width="9.140625" style="303"/>
    <col min="1025" max="1025" width="25.7109375" style="303" customWidth="1"/>
    <col min="1026" max="1026" width="13.140625" style="303" customWidth="1"/>
    <col min="1027" max="1027" width="8.7109375" style="303" customWidth="1"/>
    <col min="1028" max="1031" width="9.7109375" style="303" customWidth="1"/>
    <col min="1032" max="1032" width="10.7109375" style="303" customWidth="1"/>
    <col min="1033" max="1035" width="9.7109375" style="303" customWidth="1"/>
    <col min="1036" max="1036" width="25.7109375" style="303" customWidth="1"/>
    <col min="1037" max="1280" width="9.140625" style="303"/>
    <col min="1281" max="1281" width="25.7109375" style="303" customWidth="1"/>
    <col min="1282" max="1282" width="13.140625" style="303" customWidth="1"/>
    <col min="1283" max="1283" width="8.7109375" style="303" customWidth="1"/>
    <col min="1284" max="1287" width="9.7109375" style="303" customWidth="1"/>
    <col min="1288" max="1288" width="10.7109375" style="303" customWidth="1"/>
    <col min="1289" max="1291" width="9.7109375" style="303" customWidth="1"/>
    <col min="1292" max="1292" width="25.7109375" style="303" customWidth="1"/>
    <col min="1293" max="1536" width="9.140625" style="303"/>
    <col min="1537" max="1537" width="25.7109375" style="303" customWidth="1"/>
    <col min="1538" max="1538" width="13.140625" style="303" customWidth="1"/>
    <col min="1539" max="1539" width="8.7109375" style="303" customWidth="1"/>
    <col min="1540" max="1543" width="9.7109375" style="303" customWidth="1"/>
    <col min="1544" max="1544" width="10.7109375" style="303" customWidth="1"/>
    <col min="1545" max="1547" width="9.7109375" style="303" customWidth="1"/>
    <col min="1548" max="1548" width="25.7109375" style="303" customWidth="1"/>
    <col min="1549" max="1792" width="9.140625" style="303"/>
    <col min="1793" max="1793" width="25.7109375" style="303" customWidth="1"/>
    <col min="1794" max="1794" width="13.140625" style="303" customWidth="1"/>
    <col min="1795" max="1795" width="8.7109375" style="303" customWidth="1"/>
    <col min="1796" max="1799" width="9.7109375" style="303" customWidth="1"/>
    <col min="1800" max="1800" width="10.7109375" style="303" customWidth="1"/>
    <col min="1801" max="1803" width="9.7109375" style="303" customWidth="1"/>
    <col min="1804" max="1804" width="25.7109375" style="303" customWidth="1"/>
    <col min="1805" max="2048" width="9.140625" style="303"/>
    <col min="2049" max="2049" width="25.7109375" style="303" customWidth="1"/>
    <col min="2050" max="2050" width="13.140625" style="303" customWidth="1"/>
    <col min="2051" max="2051" width="8.7109375" style="303" customWidth="1"/>
    <col min="2052" max="2055" width="9.7109375" style="303" customWidth="1"/>
    <col min="2056" max="2056" width="10.7109375" style="303" customWidth="1"/>
    <col min="2057" max="2059" width="9.7109375" style="303" customWidth="1"/>
    <col min="2060" max="2060" width="25.7109375" style="303" customWidth="1"/>
    <col min="2061" max="2304" width="9.140625" style="303"/>
    <col min="2305" max="2305" width="25.7109375" style="303" customWidth="1"/>
    <col min="2306" max="2306" width="13.140625" style="303" customWidth="1"/>
    <col min="2307" max="2307" width="8.7109375" style="303" customWidth="1"/>
    <col min="2308" max="2311" width="9.7109375" style="303" customWidth="1"/>
    <col min="2312" max="2312" width="10.7109375" style="303" customWidth="1"/>
    <col min="2313" max="2315" width="9.7109375" style="303" customWidth="1"/>
    <col min="2316" max="2316" width="25.7109375" style="303" customWidth="1"/>
    <col min="2317" max="2560" width="9.140625" style="303"/>
    <col min="2561" max="2561" width="25.7109375" style="303" customWidth="1"/>
    <col min="2562" max="2562" width="13.140625" style="303" customWidth="1"/>
    <col min="2563" max="2563" width="8.7109375" style="303" customWidth="1"/>
    <col min="2564" max="2567" width="9.7109375" style="303" customWidth="1"/>
    <col min="2568" max="2568" width="10.7109375" style="303" customWidth="1"/>
    <col min="2569" max="2571" width="9.7109375" style="303" customWidth="1"/>
    <col min="2572" max="2572" width="25.7109375" style="303" customWidth="1"/>
    <col min="2573" max="2816" width="9.140625" style="303"/>
    <col min="2817" max="2817" width="25.7109375" style="303" customWidth="1"/>
    <col min="2818" max="2818" width="13.140625" style="303" customWidth="1"/>
    <col min="2819" max="2819" width="8.7109375" style="303" customWidth="1"/>
    <col min="2820" max="2823" width="9.7109375" style="303" customWidth="1"/>
    <col min="2824" max="2824" width="10.7109375" style="303" customWidth="1"/>
    <col min="2825" max="2827" width="9.7109375" style="303" customWidth="1"/>
    <col min="2828" max="2828" width="25.7109375" style="303" customWidth="1"/>
    <col min="2829" max="3072" width="9.140625" style="303"/>
    <col min="3073" max="3073" width="25.7109375" style="303" customWidth="1"/>
    <col min="3074" max="3074" width="13.140625" style="303" customWidth="1"/>
    <col min="3075" max="3075" width="8.7109375" style="303" customWidth="1"/>
    <col min="3076" max="3079" width="9.7109375" style="303" customWidth="1"/>
    <col min="3080" max="3080" width="10.7109375" style="303" customWidth="1"/>
    <col min="3081" max="3083" width="9.7109375" style="303" customWidth="1"/>
    <col min="3084" max="3084" width="25.7109375" style="303" customWidth="1"/>
    <col min="3085" max="3328" width="9.140625" style="303"/>
    <col min="3329" max="3329" width="25.7109375" style="303" customWidth="1"/>
    <col min="3330" max="3330" width="13.140625" style="303" customWidth="1"/>
    <col min="3331" max="3331" width="8.7109375" style="303" customWidth="1"/>
    <col min="3332" max="3335" width="9.7109375" style="303" customWidth="1"/>
    <col min="3336" max="3336" width="10.7109375" style="303" customWidth="1"/>
    <col min="3337" max="3339" width="9.7109375" style="303" customWidth="1"/>
    <col min="3340" max="3340" width="25.7109375" style="303" customWidth="1"/>
    <col min="3341" max="3584" width="9.140625" style="303"/>
    <col min="3585" max="3585" width="25.7109375" style="303" customWidth="1"/>
    <col min="3586" max="3586" width="13.140625" style="303" customWidth="1"/>
    <col min="3587" max="3587" width="8.7109375" style="303" customWidth="1"/>
    <col min="3588" max="3591" width="9.7109375" style="303" customWidth="1"/>
    <col min="3592" max="3592" width="10.7109375" style="303" customWidth="1"/>
    <col min="3593" max="3595" width="9.7109375" style="303" customWidth="1"/>
    <col min="3596" max="3596" width="25.7109375" style="303" customWidth="1"/>
    <col min="3597" max="3840" width="9.140625" style="303"/>
    <col min="3841" max="3841" width="25.7109375" style="303" customWidth="1"/>
    <col min="3842" max="3842" width="13.140625" style="303" customWidth="1"/>
    <col min="3843" max="3843" width="8.7109375" style="303" customWidth="1"/>
    <col min="3844" max="3847" width="9.7109375" style="303" customWidth="1"/>
    <col min="3848" max="3848" width="10.7109375" style="303" customWidth="1"/>
    <col min="3849" max="3851" width="9.7109375" style="303" customWidth="1"/>
    <col min="3852" max="3852" width="25.7109375" style="303" customWidth="1"/>
    <col min="3853" max="4096" width="9.140625" style="303"/>
    <col min="4097" max="4097" width="25.7109375" style="303" customWidth="1"/>
    <col min="4098" max="4098" width="13.140625" style="303" customWidth="1"/>
    <col min="4099" max="4099" width="8.7109375" style="303" customWidth="1"/>
    <col min="4100" max="4103" width="9.7109375" style="303" customWidth="1"/>
    <col min="4104" max="4104" width="10.7109375" style="303" customWidth="1"/>
    <col min="4105" max="4107" width="9.7109375" style="303" customWidth="1"/>
    <col min="4108" max="4108" width="25.7109375" style="303" customWidth="1"/>
    <col min="4109" max="4352" width="9.140625" style="303"/>
    <col min="4353" max="4353" width="25.7109375" style="303" customWidth="1"/>
    <col min="4354" max="4354" width="13.140625" style="303" customWidth="1"/>
    <col min="4355" max="4355" width="8.7109375" style="303" customWidth="1"/>
    <col min="4356" max="4359" width="9.7109375" style="303" customWidth="1"/>
    <col min="4360" max="4360" width="10.7109375" style="303" customWidth="1"/>
    <col min="4361" max="4363" width="9.7109375" style="303" customWidth="1"/>
    <col min="4364" max="4364" width="25.7109375" style="303" customWidth="1"/>
    <col min="4365" max="4608" width="9.140625" style="303"/>
    <col min="4609" max="4609" width="25.7109375" style="303" customWidth="1"/>
    <col min="4610" max="4610" width="13.140625" style="303" customWidth="1"/>
    <col min="4611" max="4611" width="8.7109375" style="303" customWidth="1"/>
    <col min="4612" max="4615" width="9.7109375" style="303" customWidth="1"/>
    <col min="4616" max="4616" width="10.7109375" style="303" customWidth="1"/>
    <col min="4617" max="4619" width="9.7109375" style="303" customWidth="1"/>
    <col min="4620" max="4620" width="25.7109375" style="303" customWidth="1"/>
    <col min="4621" max="4864" width="9.140625" style="303"/>
    <col min="4865" max="4865" width="25.7109375" style="303" customWidth="1"/>
    <col min="4866" max="4866" width="13.140625" style="303" customWidth="1"/>
    <col min="4867" max="4867" width="8.7109375" style="303" customWidth="1"/>
    <col min="4868" max="4871" width="9.7109375" style="303" customWidth="1"/>
    <col min="4872" max="4872" width="10.7109375" style="303" customWidth="1"/>
    <col min="4873" max="4875" width="9.7109375" style="303" customWidth="1"/>
    <col min="4876" max="4876" width="25.7109375" style="303" customWidth="1"/>
    <col min="4877" max="5120" width="9.140625" style="303"/>
    <col min="5121" max="5121" width="25.7109375" style="303" customWidth="1"/>
    <col min="5122" max="5122" width="13.140625" style="303" customWidth="1"/>
    <col min="5123" max="5123" width="8.7109375" style="303" customWidth="1"/>
    <col min="5124" max="5127" width="9.7109375" style="303" customWidth="1"/>
    <col min="5128" max="5128" width="10.7109375" style="303" customWidth="1"/>
    <col min="5129" max="5131" width="9.7109375" style="303" customWidth="1"/>
    <col min="5132" max="5132" width="25.7109375" style="303" customWidth="1"/>
    <col min="5133" max="5376" width="9.140625" style="303"/>
    <col min="5377" max="5377" width="25.7109375" style="303" customWidth="1"/>
    <col min="5378" max="5378" width="13.140625" style="303" customWidth="1"/>
    <col min="5379" max="5379" width="8.7109375" style="303" customWidth="1"/>
    <col min="5380" max="5383" width="9.7109375" style="303" customWidth="1"/>
    <col min="5384" max="5384" width="10.7109375" style="303" customWidth="1"/>
    <col min="5385" max="5387" width="9.7109375" style="303" customWidth="1"/>
    <col min="5388" max="5388" width="25.7109375" style="303" customWidth="1"/>
    <col min="5389" max="5632" width="9.140625" style="303"/>
    <col min="5633" max="5633" width="25.7109375" style="303" customWidth="1"/>
    <col min="5634" max="5634" width="13.140625" style="303" customWidth="1"/>
    <col min="5635" max="5635" width="8.7109375" style="303" customWidth="1"/>
    <col min="5636" max="5639" width="9.7109375" style="303" customWidth="1"/>
    <col min="5640" max="5640" width="10.7109375" style="303" customWidth="1"/>
    <col min="5641" max="5643" width="9.7109375" style="303" customWidth="1"/>
    <col min="5644" max="5644" width="25.7109375" style="303" customWidth="1"/>
    <col min="5645" max="5888" width="9.140625" style="303"/>
    <col min="5889" max="5889" width="25.7109375" style="303" customWidth="1"/>
    <col min="5890" max="5890" width="13.140625" style="303" customWidth="1"/>
    <col min="5891" max="5891" width="8.7109375" style="303" customWidth="1"/>
    <col min="5892" max="5895" width="9.7109375" style="303" customWidth="1"/>
    <col min="5896" max="5896" width="10.7109375" style="303" customWidth="1"/>
    <col min="5897" max="5899" width="9.7109375" style="303" customWidth="1"/>
    <col min="5900" max="5900" width="25.7109375" style="303" customWidth="1"/>
    <col min="5901" max="6144" width="9.140625" style="303"/>
    <col min="6145" max="6145" width="25.7109375" style="303" customWidth="1"/>
    <col min="6146" max="6146" width="13.140625" style="303" customWidth="1"/>
    <col min="6147" max="6147" width="8.7109375" style="303" customWidth="1"/>
    <col min="6148" max="6151" width="9.7109375" style="303" customWidth="1"/>
    <col min="6152" max="6152" width="10.7109375" style="303" customWidth="1"/>
    <col min="6153" max="6155" width="9.7109375" style="303" customWidth="1"/>
    <col min="6156" max="6156" width="25.7109375" style="303" customWidth="1"/>
    <col min="6157" max="6400" width="9.140625" style="303"/>
    <col min="6401" max="6401" width="25.7109375" style="303" customWidth="1"/>
    <col min="6402" max="6402" width="13.140625" style="303" customWidth="1"/>
    <col min="6403" max="6403" width="8.7109375" style="303" customWidth="1"/>
    <col min="6404" max="6407" width="9.7109375" style="303" customWidth="1"/>
    <col min="6408" max="6408" width="10.7109375" style="303" customWidth="1"/>
    <col min="6409" max="6411" width="9.7109375" style="303" customWidth="1"/>
    <col min="6412" max="6412" width="25.7109375" style="303" customWidth="1"/>
    <col min="6413" max="6656" width="9.140625" style="303"/>
    <col min="6657" max="6657" width="25.7109375" style="303" customWidth="1"/>
    <col min="6658" max="6658" width="13.140625" style="303" customWidth="1"/>
    <col min="6659" max="6659" width="8.7109375" style="303" customWidth="1"/>
    <col min="6660" max="6663" width="9.7109375" style="303" customWidth="1"/>
    <col min="6664" max="6664" width="10.7109375" style="303" customWidth="1"/>
    <col min="6665" max="6667" width="9.7109375" style="303" customWidth="1"/>
    <col min="6668" max="6668" width="25.7109375" style="303" customWidth="1"/>
    <col min="6669" max="6912" width="9.140625" style="303"/>
    <col min="6913" max="6913" width="25.7109375" style="303" customWidth="1"/>
    <col min="6914" max="6914" width="13.140625" style="303" customWidth="1"/>
    <col min="6915" max="6915" width="8.7109375" style="303" customWidth="1"/>
    <col min="6916" max="6919" width="9.7109375" style="303" customWidth="1"/>
    <col min="6920" max="6920" width="10.7109375" style="303" customWidth="1"/>
    <col min="6921" max="6923" width="9.7109375" style="303" customWidth="1"/>
    <col min="6924" max="6924" width="25.7109375" style="303" customWidth="1"/>
    <col min="6925" max="7168" width="9.140625" style="303"/>
    <col min="7169" max="7169" width="25.7109375" style="303" customWidth="1"/>
    <col min="7170" max="7170" width="13.140625" style="303" customWidth="1"/>
    <col min="7171" max="7171" width="8.7109375" style="303" customWidth="1"/>
    <col min="7172" max="7175" width="9.7109375" style="303" customWidth="1"/>
    <col min="7176" max="7176" width="10.7109375" style="303" customWidth="1"/>
    <col min="7177" max="7179" width="9.7109375" style="303" customWidth="1"/>
    <col min="7180" max="7180" width="25.7109375" style="303" customWidth="1"/>
    <col min="7181" max="7424" width="9.140625" style="303"/>
    <col min="7425" max="7425" width="25.7109375" style="303" customWidth="1"/>
    <col min="7426" max="7426" width="13.140625" style="303" customWidth="1"/>
    <col min="7427" max="7427" width="8.7109375" style="303" customWidth="1"/>
    <col min="7428" max="7431" width="9.7109375" style="303" customWidth="1"/>
    <col min="7432" max="7432" width="10.7109375" style="303" customWidth="1"/>
    <col min="7433" max="7435" width="9.7109375" style="303" customWidth="1"/>
    <col min="7436" max="7436" width="25.7109375" style="303" customWidth="1"/>
    <col min="7437" max="7680" width="9.140625" style="303"/>
    <col min="7681" max="7681" width="25.7109375" style="303" customWidth="1"/>
    <col min="7682" max="7682" width="13.140625" style="303" customWidth="1"/>
    <col min="7683" max="7683" width="8.7109375" style="303" customWidth="1"/>
    <col min="7684" max="7687" width="9.7109375" style="303" customWidth="1"/>
    <col min="7688" max="7688" width="10.7109375" style="303" customWidth="1"/>
    <col min="7689" max="7691" width="9.7109375" style="303" customWidth="1"/>
    <col min="7692" max="7692" width="25.7109375" style="303" customWidth="1"/>
    <col min="7693" max="7936" width="9.140625" style="303"/>
    <col min="7937" max="7937" width="25.7109375" style="303" customWidth="1"/>
    <col min="7938" max="7938" width="13.140625" style="303" customWidth="1"/>
    <col min="7939" max="7939" width="8.7109375" style="303" customWidth="1"/>
    <col min="7940" max="7943" width="9.7109375" style="303" customWidth="1"/>
    <col min="7944" max="7944" width="10.7109375" style="303" customWidth="1"/>
    <col min="7945" max="7947" width="9.7109375" style="303" customWidth="1"/>
    <col min="7948" max="7948" width="25.7109375" style="303" customWidth="1"/>
    <col min="7949" max="8192" width="9.140625" style="303"/>
    <col min="8193" max="8193" width="25.7109375" style="303" customWidth="1"/>
    <col min="8194" max="8194" width="13.140625" style="303" customWidth="1"/>
    <col min="8195" max="8195" width="8.7109375" style="303" customWidth="1"/>
    <col min="8196" max="8199" width="9.7109375" style="303" customWidth="1"/>
    <col min="8200" max="8200" width="10.7109375" style="303" customWidth="1"/>
    <col min="8201" max="8203" width="9.7109375" style="303" customWidth="1"/>
    <col min="8204" max="8204" width="25.7109375" style="303" customWidth="1"/>
    <col min="8205" max="8448" width="9.140625" style="303"/>
    <col min="8449" max="8449" width="25.7109375" style="303" customWidth="1"/>
    <col min="8450" max="8450" width="13.140625" style="303" customWidth="1"/>
    <col min="8451" max="8451" width="8.7109375" style="303" customWidth="1"/>
    <col min="8452" max="8455" width="9.7109375" style="303" customWidth="1"/>
    <col min="8456" max="8456" width="10.7109375" style="303" customWidth="1"/>
    <col min="8457" max="8459" width="9.7109375" style="303" customWidth="1"/>
    <col min="8460" max="8460" width="25.7109375" style="303" customWidth="1"/>
    <col min="8461" max="8704" width="9.140625" style="303"/>
    <col min="8705" max="8705" width="25.7109375" style="303" customWidth="1"/>
    <col min="8706" max="8706" width="13.140625" style="303" customWidth="1"/>
    <col min="8707" max="8707" width="8.7109375" style="303" customWidth="1"/>
    <col min="8708" max="8711" width="9.7109375" style="303" customWidth="1"/>
    <col min="8712" max="8712" width="10.7109375" style="303" customWidth="1"/>
    <col min="8713" max="8715" width="9.7109375" style="303" customWidth="1"/>
    <col min="8716" max="8716" width="25.7109375" style="303" customWidth="1"/>
    <col min="8717" max="8960" width="9.140625" style="303"/>
    <col min="8961" max="8961" width="25.7109375" style="303" customWidth="1"/>
    <col min="8962" max="8962" width="13.140625" style="303" customWidth="1"/>
    <col min="8963" max="8963" width="8.7109375" style="303" customWidth="1"/>
    <col min="8964" max="8967" width="9.7109375" style="303" customWidth="1"/>
    <col min="8968" max="8968" width="10.7109375" style="303" customWidth="1"/>
    <col min="8969" max="8971" width="9.7109375" style="303" customWidth="1"/>
    <col min="8972" max="8972" width="25.7109375" style="303" customWidth="1"/>
    <col min="8973" max="9216" width="9.140625" style="303"/>
    <col min="9217" max="9217" width="25.7109375" style="303" customWidth="1"/>
    <col min="9218" max="9218" width="13.140625" style="303" customWidth="1"/>
    <col min="9219" max="9219" width="8.7109375" style="303" customWidth="1"/>
    <col min="9220" max="9223" width="9.7109375" style="303" customWidth="1"/>
    <col min="9224" max="9224" width="10.7109375" style="303" customWidth="1"/>
    <col min="9225" max="9227" width="9.7109375" style="303" customWidth="1"/>
    <col min="9228" max="9228" width="25.7109375" style="303" customWidth="1"/>
    <col min="9229" max="9472" width="9.140625" style="303"/>
    <col min="9473" max="9473" width="25.7109375" style="303" customWidth="1"/>
    <col min="9474" max="9474" width="13.140625" style="303" customWidth="1"/>
    <col min="9475" max="9475" width="8.7109375" style="303" customWidth="1"/>
    <col min="9476" max="9479" width="9.7109375" style="303" customWidth="1"/>
    <col min="9480" max="9480" width="10.7109375" style="303" customWidth="1"/>
    <col min="9481" max="9483" width="9.7109375" style="303" customWidth="1"/>
    <col min="9484" max="9484" width="25.7109375" style="303" customWidth="1"/>
    <col min="9485" max="9728" width="9.140625" style="303"/>
    <col min="9729" max="9729" width="25.7109375" style="303" customWidth="1"/>
    <col min="9730" max="9730" width="13.140625" style="303" customWidth="1"/>
    <col min="9731" max="9731" width="8.7109375" style="303" customWidth="1"/>
    <col min="9732" max="9735" width="9.7109375" style="303" customWidth="1"/>
    <col min="9736" max="9736" width="10.7109375" style="303" customWidth="1"/>
    <col min="9737" max="9739" width="9.7109375" style="303" customWidth="1"/>
    <col min="9740" max="9740" width="25.7109375" style="303" customWidth="1"/>
    <col min="9741" max="9984" width="9.140625" style="303"/>
    <col min="9985" max="9985" width="25.7109375" style="303" customWidth="1"/>
    <col min="9986" max="9986" width="13.140625" style="303" customWidth="1"/>
    <col min="9987" max="9987" width="8.7109375" style="303" customWidth="1"/>
    <col min="9988" max="9991" width="9.7109375" style="303" customWidth="1"/>
    <col min="9992" max="9992" width="10.7109375" style="303" customWidth="1"/>
    <col min="9993" max="9995" width="9.7109375" style="303" customWidth="1"/>
    <col min="9996" max="9996" width="25.7109375" style="303" customWidth="1"/>
    <col min="9997" max="10240" width="9.140625" style="303"/>
    <col min="10241" max="10241" width="25.7109375" style="303" customWidth="1"/>
    <col min="10242" max="10242" width="13.140625" style="303" customWidth="1"/>
    <col min="10243" max="10243" width="8.7109375" style="303" customWidth="1"/>
    <col min="10244" max="10247" width="9.7109375" style="303" customWidth="1"/>
    <col min="10248" max="10248" width="10.7109375" style="303" customWidth="1"/>
    <col min="10249" max="10251" width="9.7109375" style="303" customWidth="1"/>
    <col min="10252" max="10252" width="25.7109375" style="303" customWidth="1"/>
    <col min="10253" max="10496" width="9.140625" style="303"/>
    <col min="10497" max="10497" width="25.7109375" style="303" customWidth="1"/>
    <col min="10498" max="10498" width="13.140625" style="303" customWidth="1"/>
    <col min="10499" max="10499" width="8.7109375" style="303" customWidth="1"/>
    <col min="10500" max="10503" width="9.7109375" style="303" customWidth="1"/>
    <col min="10504" max="10504" width="10.7109375" style="303" customWidth="1"/>
    <col min="10505" max="10507" width="9.7109375" style="303" customWidth="1"/>
    <col min="10508" max="10508" width="25.7109375" style="303" customWidth="1"/>
    <col min="10509" max="10752" width="9.140625" style="303"/>
    <col min="10753" max="10753" width="25.7109375" style="303" customWidth="1"/>
    <col min="10754" max="10754" width="13.140625" style="303" customWidth="1"/>
    <col min="10755" max="10755" width="8.7109375" style="303" customWidth="1"/>
    <col min="10756" max="10759" width="9.7109375" style="303" customWidth="1"/>
    <col min="10760" max="10760" width="10.7109375" style="303" customWidth="1"/>
    <col min="10761" max="10763" width="9.7109375" style="303" customWidth="1"/>
    <col min="10764" max="10764" width="25.7109375" style="303" customWidth="1"/>
    <col min="10765" max="11008" width="9.140625" style="303"/>
    <col min="11009" max="11009" width="25.7109375" style="303" customWidth="1"/>
    <col min="11010" max="11010" width="13.140625" style="303" customWidth="1"/>
    <col min="11011" max="11011" width="8.7109375" style="303" customWidth="1"/>
    <col min="11012" max="11015" width="9.7109375" style="303" customWidth="1"/>
    <col min="11016" max="11016" width="10.7109375" style="303" customWidth="1"/>
    <col min="11017" max="11019" width="9.7109375" style="303" customWidth="1"/>
    <col min="11020" max="11020" width="25.7109375" style="303" customWidth="1"/>
    <col min="11021" max="11264" width="9.140625" style="303"/>
    <col min="11265" max="11265" width="25.7109375" style="303" customWidth="1"/>
    <col min="11266" max="11266" width="13.140625" style="303" customWidth="1"/>
    <col min="11267" max="11267" width="8.7109375" style="303" customWidth="1"/>
    <col min="11268" max="11271" width="9.7109375" style="303" customWidth="1"/>
    <col min="11272" max="11272" width="10.7109375" style="303" customWidth="1"/>
    <col min="11273" max="11275" width="9.7109375" style="303" customWidth="1"/>
    <col min="11276" max="11276" width="25.7109375" style="303" customWidth="1"/>
    <col min="11277" max="11520" width="9.140625" style="303"/>
    <col min="11521" max="11521" width="25.7109375" style="303" customWidth="1"/>
    <col min="11522" max="11522" width="13.140625" style="303" customWidth="1"/>
    <col min="11523" max="11523" width="8.7109375" style="303" customWidth="1"/>
    <col min="11524" max="11527" width="9.7109375" style="303" customWidth="1"/>
    <col min="11528" max="11528" width="10.7109375" style="303" customWidth="1"/>
    <col min="11529" max="11531" width="9.7109375" style="303" customWidth="1"/>
    <col min="11532" max="11532" width="25.7109375" style="303" customWidth="1"/>
    <col min="11533" max="11776" width="9.140625" style="303"/>
    <col min="11777" max="11777" width="25.7109375" style="303" customWidth="1"/>
    <col min="11778" max="11778" width="13.140625" style="303" customWidth="1"/>
    <col min="11779" max="11779" width="8.7109375" style="303" customWidth="1"/>
    <col min="11780" max="11783" width="9.7109375" style="303" customWidth="1"/>
    <col min="11784" max="11784" width="10.7109375" style="303" customWidth="1"/>
    <col min="11785" max="11787" width="9.7109375" style="303" customWidth="1"/>
    <col min="11788" max="11788" width="25.7109375" style="303" customWidth="1"/>
    <col min="11789" max="12032" width="9.140625" style="303"/>
    <col min="12033" max="12033" width="25.7109375" style="303" customWidth="1"/>
    <col min="12034" max="12034" width="13.140625" style="303" customWidth="1"/>
    <col min="12035" max="12035" width="8.7109375" style="303" customWidth="1"/>
    <col min="12036" max="12039" width="9.7109375" style="303" customWidth="1"/>
    <col min="12040" max="12040" width="10.7109375" style="303" customWidth="1"/>
    <col min="12041" max="12043" width="9.7109375" style="303" customWidth="1"/>
    <col min="12044" max="12044" width="25.7109375" style="303" customWidth="1"/>
    <col min="12045" max="12288" width="9.140625" style="303"/>
    <col min="12289" max="12289" width="25.7109375" style="303" customWidth="1"/>
    <col min="12290" max="12290" width="13.140625" style="303" customWidth="1"/>
    <col min="12291" max="12291" width="8.7109375" style="303" customWidth="1"/>
    <col min="12292" max="12295" width="9.7109375" style="303" customWidth="1"/>
    <col min="12296" max="12296" width="10.7109375" style="303" customWidth="1"/>
    <col min="12297" max="12299" width="9.7109375" style="303" customWidth="1"/>
    <col min="12300" max="12300" width="25.7109375" style="303" customWidth="1"/>
    <col min="12301" max="12544" width="9.140625" style="303"/>
    <col min="12545" max="12545" width="25.7109375" style="303" customWidth="1"/>
    <col min="12546" max="12546" width="13.140625" style="303" customWidth="1"/>
    <col min="12547" max="12547" width="8.7109375" style="303" customWidth="1"/>
    <col min="12548" max="12551" width="9.7109375" style="303" customWidth="1"/>
    <col min="12552" max="12552" width="10.7109375" style="303" customWidth="1"/>
    <col min="12553" max="12555" width="9.7109375" style="303" customWidth="1"/>
    <col min="12556" max="12556" width="25.7109375" style="303" customWidth="1"/>
    <col min="12557" max="12800" width="9.140625" style="303"/>
    <col min="12801" max="12801" width="25.7109375" style="303" customWidth="1"/>
    <col min="12802" max="12802" width="13.140625" style="303" customWidth="1"/>
    <col min="12803" max="12803" width="8.7109375" style="303" customWidth="1"/>
    <col min="12804" max="12807" width="9.7109375" style="303" customWidth="1"/>
    <col min="12808" max="12808" width="10.7109375" style="303" customWidth="1"/>
    <col min="12809" max="12811" width="9.7109375" style="303" customWidth="1"/>
    <col min="12812" max="12812" width="25.7109375" style="303" customWidth="1"/>
    <col min="12813" max="13056" width="9.140625" style="303"/>
    <col min="13057" max="13057" width="25.7109375" style="303" customWidth="1"/>
    <col min="13058" max="13058" width="13.140625" style="303" customWidth="1"/>
    <col min="13059" max="13059" width="8.7109375" style="303" customWidth="1"/>
    <col min="13060" max="13063" width="9.7109375" style="303" customWidth="1"/>
    <col min="13064" max="13064" width="10.7109375" style="303" customWidth="1"/>
    <col min="13065" max="13067" width="9.7109375" style="303" customWidth="1"/>
    <col min="13068" max="13068" width="25.7109375" style="303" customWidth="1"/>
    <col min="13069" max="13312" width="9.140625" style="303"/>
    <col min="13313" max="13313" width="25.7109375" style="303" customWidth="1"/>
    <col min="13314" max="13314" width="13.140625" style="303" customWidth="1"/>
    <col min="13315" max="13315" width="8.7109375" style="303" customWidth="1"/>
    <col min="13316" max="13319" width="9.7109375" style="303" customWidth="1"/>
    <col min="13320" max="13320" width="10.7109375" style="303" customWidth="1"/>
    <col min="13321" max="13323" width="9.7109375" style="303" customWidth="1"/>
    <col min="13324" max="13324" width="25.7109375" style="303" customWidth="1"/>
    <col min="13325" max="13568" width="9.140625" style="303"/>
    <col min="13569" max="13569" width="25.7109375" style="303" customWidth="1"/>
    <col min="13570" max="13570" width="13.140625" style="303" customWidth="1"/>
    <col min="13571" max="13571" width="8.7109375" style="303" customWidth="1"/>
    <col min="13572" max="13575" width="9.7109375" style="303" customWidth="1"/>
    <col min="13576" max="13576" width="10.7109375" style="303" customWidth="1"/>
    <col min="13577" max="13579" width="9.7109375" style="303" customWidth="1"/>
    <col min="13580" max="13580" width="25.7109375" style="303" customWidth="1"/>
    <col min="13581" max="13824" width="9.140625" style="303"/>
    <col min="13825" max="13825" width="25.7109375" style="303" customWidth="1"/>
    <col min="13826" max="13826" width="13.140625" style="303" customWidth="1"/>
    <col min="13827" max="13827" width="8.7109375" style="303" customWidth="1"/>
    <col min="13828" max="13831" width="9.7109375" style="303" customWidth="1"/>
    <col min="13832" max="13832" width="10.7109375" style="303" customWidth="1"/>
    <col min="13833" max="13835" width="9.7109375" style="303" customWidth="1"/>
    <col min="13836" max="13836" width="25.7109375" style="303" customWidth="1"/>
    <col min="13837" max="14080" width="9.140625" style="303"/>
    <col min="14081" max="14081" width="25.7109375" style="303" customWidth="1"/>
    <col min="14082" max="14082" width="13.140625" style="303" customWidth="1"/>
    <col min="14083" max="14083" width="8.7109375" style="303" customWidth="1"/>
    <col min="14084" max="14087" width="9.7109375" style="303" customWidth="1"/>
    <col min="14088" max="14088" width="10.7109375" style="303" customWidth="1"/>
    <col min="14089" max="14091" width="9.7109375" style="303" customWidth="1"/>
    <col min="14092" max="14092" width="25.7109375" style="303" customWidth="1"/>
    <col min="14093" max="14336" width="9.140625" style="303"/>
    <col min="14337" max="14337" width="25.7109375" style="303" customWidth="1"/>
    <col min="14338" max="14338" width="13.140625" style="303" customWidth="1"/>
    <col min="14339" max="14339" width="8.7109375" style="303" customWidth="1"/>
    <col min="14340" max="14343" width="9.7109375" style="303" customWidth="1"/>
    <col min="14344" max="14344" width="10.7109375" style="303" customWidth="1"/>
    <col min="14345" max="14347" width="9.7109375" style="303" customWidth="1"/>
    <col min="14348" max="14348" width="25.7109375" style="303" customWidth="1"/>
    <col min="14349" max="14592" width="9.140625" style="303"/>
    <col min="14593" max="14593" width="25.7109375" style="303" customWidth="1"/>
    <col min="14594" max="14594" width="13.140625" style="303" customWidth="1"/>
    <col min="14595" max="14595" width="8.7109375" style="303" customWidth="1"/>
    <col min="14596" max="14599" width="9.7109375" style="303" customWidth="1"/>
    <col min="14600" max="14600" width="10.7109375" style="303" customWidth="1"/>
    <col min="14601" max="14603" width="9.7109375" style="303" customWidth="1"/>
    <col min="14604" max="14604" width="25.7109375" style="303" customWidth="1"/>
    <col min="14605" max="14848" width="9.140625" style="303"/>
    <col min="14849" max="14849" width="25.7109375" style="303" customWidth="1"/>
    <col min="14850" max="14850" width="13.140625" style="303" customWidth="1"/>
    <col min="14851" max="14851" width="8.7109375" style="303" customWidth="1"/>
    <col min="14852" max="14855" width="9.7109375" style="303" customWidth="1"/>
    <col min="14856" max="14856" width="10.7109375" style="303" customWidth="1"/>
    <col min="14857" max="14859" width="9.7109375" style="303" customWidth="1"/>
    <col min="14860" max="14860" width="25.7109375" style="303" customWidth="1"/>
    <col min="14861" max="15104" width="9.140625" style="303"/>
    <col min="15105" max="15105" width="25.7109375" style="303" customWidth="1"/>
    <col min="15106" max="15106" width="13.140625" style="303" customWidth="1"/>
    <col min="15107" max="15107" width="8.7109375" style="303" customWidth="1"/>
    <col min="15108" max="15111" width="9.7109375" style="303" customWidth="1"/>
    <col min="15112" max="15112" width="10.7109375" style="303" customWidth="1"/>
    <col min="15113" max="15115" width="9.7109375" style="303" customWidth="1"/>
    <col min="15116" max="15116" width="25.7109375" style="303" customWidth="1"/>
    <col min="15117" max="15360" width="9.140625" style="303"/>
    <col min="15361" max="15361" width="25.7109375" style="303" customWidth="1"/>
    <col min="15362" max="15362" width="13.140625" style="303" customWidth="1"/>
    <col min="15363" max="15363" width="8.7109375" style="303" customWidth="1"/>
    <col min="15364" max="15367" width="9.7109375" style="303" customWidth="1"/>
    <col min="15368" max="15368" width="10.7109375" style="303" customWidth="1"/>
    <col min="15369" max="15371" width="9.7109375" style="303" customWidth="1"/>
    <col min="15372" max="15372" width="25.7109375" style="303" customWidth="1"/>
    <col min="15373" max="15616" width="9.140625" style="303"/>
    <col min="15617" max="15617" width="25.7109375" style="303" customWidth="1"/>
    <col min="15618" max="15618" width="13.140625" style="303" customWidth="1"/>
    <col min="15619" max="15619" width="8.7109375" style="303" customWidth="1"/>
    <col min="15620" max="15623" width="9.7109375" style="303" customWidth="1"/>
    <col min="15624" max="15624" width="10.7109375" style="303" customWidth="1"/>
    <col min="15625" max="15627" width="9.7109375" style="303" customWidth="1"/>
    <col min="15628" max="15628" width="25.7109375" style="303" customWidth="1"/>
    <col min="15629" max="15872" width="9.140625" style="303"/>
    <col min="15873" max="15873" width="25.7109375" style="303" customWidth="1"/>
    <col min="15874" max="15874" width="13.140625" style="303" customWidth="1"/>
    <col min="15875" max="15875" width="8.7109375" style="303" customWidth="1"/>
    <col min="15876" max="15879" width="9.7109375" style="303" customWidth="1"/>
    <col min="15880" max="15880" width="10.7109375" style="303" customWidth="1"/>
    <col min="15881" max="15883" width="9.7109375" style="303" customWidth="1"/>
    <col min="15884" max="15884" width="25.7109375" style="303" customWidth="1"/>
    <col min="15885" max="16128" width="9.140625" style="303"/>
    <col min="16129" max="16129" width="25.7109375" style="303" customWidth="1"/>
    <col min="16130" max="16130" width="13.140625" style="303" customWidth="1"/>
    <col min="16131" max="16131" width="8.7109375" style="303" customWidth="1"/>
    <col min="16132" max="16135" width="9.7109375" style="303" customWidth="1"/>
    <col min="16136" max="16136" width="10.7109375" style="303" customWidth="1"/>
    <col min="16137" max="16139" width="9.7109375" style="303" customWidth="1"/>
    <col min="16140" max="16140" width="25.7109375" style="303" customWidth="1"/>
    <col min="16141" max="16384" width="9.140625" style="303"/>
  </cols>
  <sheetData>
    <row r="1" spans="1:242" ht="18" customHeight="1" x14ac:dyDescent="0.3">
      <c r="A1" s="1248" t="s">
        <v>1004</v>
      </c>
      <c r="B1" s="1248"/>
      <c r="C1" s="1248"/>
      <c r="D1" s="1248"/>
      <c r="E1" s="1248"/>
      <c r="F1" s="1248"/>
      <c r="G1" s="1248"/>
      <c r="H1" s="1248"/>
      <c r="I1" s="1248"/>
      <c r="J1" s="1248"/>
      <c r="K1" s="1248"/>
      <c r="L1" s="1248"/>
    </row>
    <row r="2" spans="1:242" ht="16.5" customHeight="1" x14ac:dyDescent="0.25">
      <c r="A2" s="1249" t="s">
        <v>316</v>
      </c>
      <c r="B2" s="1249"/>
      <c r="C2" s="1249"/>
      <c r="D2" s="1249"/>
      <c r="E2" s="1249"/>
      <c r="F2" s="1249"/>
      <c r="G2" s="1249"/>
      <c r="H2" s="1249"/>
      <c r="I2" s="1249"/>
      <c r="J2" s="1249"/>
      <c r="K2" s="1249"/>
      <c r="L2" s="1249"/>
    </row>
    <row r="3" spans="1:242" ht="15.75" x14ac:dyDescent="0.25">
      <c r="A3" s="1250">
        <v>2014</v>
      </c>
      <c r="B3" s="1250"/>
      <c r="C3" s="1250"/>
      <c r="D3" s="1250"/>
      <c r="E3" s="1250"/>
      <c r="F3" s="1250"/>
      <c r="G3" s="1250"/>
      <c r="H3" s="1250"/>
      <c r="I3" s="1250"/>
      <c r="J3" s="1250"/>
      <c r="K3" s="1250"/>
      <c r="L3" s="1250"/>
    </row>
    <row r="4" spans="1:242" ht="15.75" x14ac:dyDescent="0.25">
      <c r="A4" s="1250" t="s">
        <v>569</v>
      </c>
      <c r="B4" s="1250"/>
      <c r="C4" s="1250"/>
      <c r="D4" s="1250"/>
      <c r="E4" s="1250"/>
      <c r="F4" s="1250"/>
      <c r="G4" s="1250"/>
      <c r="H4" s="1250"/>
      <c r="I4" s="1250"/>
      <c r="J4" s="1250"/>
      <c r="K4" s="1250"/>
      <c r="L4" s="1250"/>
    </row>
    <row r="5" spans="1:242" ht="30.75" customHeight="1" x14ac:dyDescent="0.3">
      <c r="A5" s="816" t="s">
        <v>338</v>
      </c>
      <c r="B5" s="835"/>
      <c r="C5" s="835"/>
      <c r="D5" s="835"/>
      <c r="E5" s="835"/>
      <c r="F5" s="835"/>
      <c r="G5" s="835"/>
      <c r="H5" s="835"/>
      <c r="I5" s="836"/>
      <c r="J5" s="835"/>
      <c r="K5" s="835"/>
      <c r="L5" s="809" t="s">
        <v>339</v>
      </c>
    </row>
    <row r="6" spans="1:242" ht="28.5" customHeight="1" thickBot="1" x14ac:dyDescent="0.25">
      <c r="A6" s="1205" t="s">
        <v>319</v>
      </c>
      <c r="B6" s="1251" t="s">
        <v>678</v>
      </c>
      <c r="C6" s="1253" t="s">
        <v>581</v>
      </c>
      <c r="D6" s="1253"/>
      <c r="E6" s="1253"/>
      <c r="F6" s="1253"/>
      <c r="G6" s="1253"/>
      <c r="H6" s="1253"/>
      <c r="I6" s="1253"/>
      <c r="J6" s="1253"/>
      <c r="K6" s="1253"/>
      <c r="L6" s="1243" t="s">
        <v>320</v>
      </c>
    </row>
    <row r="7" spans="1:242" ht="57.75" customHeight="1" thickTop="1" x14ac:dyDescent="0.2">
      <c r="A7" s="1206"/>
      <c r="B7" s="1252"/>
      <c r="C7" s="837" t="s">
        <v>679</v>
      </c>
      <c r="D7" s="52" t="s">
        <v>573</v>
      </c>
      <c r="E7" s="245" t="s">
        <v>574</v>
      </c>
      <c r="F7" s="245" t="s">
        <v>575</v>
      </c>
      <c r="G7" s="245" t="s">
        <v>576</v>
      </c>
      <c r="H7" s="245" t="s">
        <v>577</v>
      </c>
      <c r="I7" s="245" t="s">
        <v>578</v>
      </c>
      <c r="J7" s="245" t="s">
        <v>579</v>
      </c>
      <c r="K7" s="245" t="s">
        <v>580</v>
      </c>
      <c r="L7" s="1244"/>
    </row>
    <row r="8" spans="1:242" ht="24.95" customHeight="1" thickBot="1" x14ac:dyDescent="0.25">
      <c r="A8" s="432" t="s">
        <v>321</v>
      </c>
      <c r="B8" s="563">
        <f>C8/$C$16%</f>
        <v>2.2953268089454859</v>
      </c>
      <c r="C8" s="526">
        <f>SUM(D8:K8)</f>
        <v>584</v>
      </c>
      <c r="D8" s="526">
        <f>SUM('B15-1'!D8+'B15-2'!D8+'B15-3'!D8)</f>
        <v>0</v>
      </c>
      <c r="E8" s="526">
        <f>SUM('B15-1'!E8+'B15-2'!E8+'B15-3'!E8)</f>
        <v>79</v>
      </c>
      <c r="F8" s="526">
        <f>SUM('B15-1'!F8+'B15-2'!F8+'B15-3'!F8)</f>
        <v>24</v>
      </c>
      <c r="G8" s="526">
        <f>SUM('B15-1'!G8+'B15-2'!G8+'B15-3'!G8)</f>
        <v>159</v>
      </c>
      <c r="H8" s="526">
        <f>SUM('B15-1'!H8+'B15-2'!H8+'B15-3'!H8)</f>
        <v>101</v>
      </c>
      <c r="I8" s="526">
        <f>SUM('B15-1'!I8+'B15-2'!I8+'B15-3'!I8)</f>
        <v>113</v>
      </c>
      <c r="J8" s="526">
        <f>SUM('B15-1'!J8+'B15-2'!J8+'B15-3'!J8)</f>
        <v>0</v>
      </c>
      <c r="K8" s="526">
        <f>SUM('B15-1'!K8+'B15-2'!K8+'B15-3'!K8)</f>
        <v>108</v>
      </c>
      <c r="L8" s="153" t="s">
        <v>322</v>
      </c>
    </row>
    <row r="9" spans="1:242" ht="24.95" customHeight="1" thickTop="1" thickBot="1" x14ac:dyDescent="0.25">
      <c r="A9" s="433" t="s">
        <v>323</v>
      </c>
      <c r="B9" s="564">
        <f t="shared" ref="B9:B15" si="0">C9/$C$16%</f>
        <v>0</v>
      </c>
      <c r="C9" s="530">
        <f t="shared" ref="C9:C15" si="1">SUM(D9:K9)</f>
        <v>0</v>
      </c>
      <c r="D9" s="530">
        <f>SUM('B15-1'!D9+'B15-2'!D9+'B15-3'!D9)</f>
        <v>0</v>
      </c>
      <c r="E9" s="530">
        <f>SUM('B15-1'!E9+'B15-2'!E9+'B15-3'!E9)</f>
        <v>0</v>
      </c>
      <c r="F9" s="530">
        <f>SUM('B15-1'!F9+'B15-2'!F9+'B15-3'!F9)</f>
        <v>0</v>
      </c>
      <c r="G9" s="530">
        <f>SUM('B15-1'!G9+'B15-2'!G9+'B15-3'!G9)</f>
        <v>0</v>
      </c>
      <c r="H9" s="530">
        <f>SUM('B15-1'!H9+'B15-2'!H9+'B15-3'!H9)</f>
        <v>0</v>
      </c>
      <c r="I9" s="530">
        <f>SUM('B15-1'!I9+'B15-2'!I9+'B15-3'!I9)</f>
        <v>0</v>
      </c>
      <c r="J9" s="530">
        <f>SUM('B15-1'!J9+'B15-2'!J9+'B15-3'!J9)</f>
        <v>0</v>
      </c>
      <c r="K9" s="530">
        <f>SUM('B15-1'!K9+'B15-2'!K9+'B15-3'!K9)</f>
        <v>0</v>
      </c>
      <c r="L9" s="152" t="s">
        <v>324</v>
      </c>
    </row>
    <row r="10" spans="1:242" ht="24.95" customHeight="1" thickTop="1" thickBot="1" x14ac:dyDescent="0.25">
      <c r="A10" s="434" t="s">
        <v>115</v>
      </c>
      <c r="B10" s="565">
        <f t="shared" si="0"/>
        <v>4.4923947647683056</v>
      </c>
      <c r="C10" s="528">
        <f t="shared" si="1"/>
        <v>1143</v>
      </c>
      <c r="D10" s="528">
        <f>SUM('B15-1'!D10+'B15-2'!D10+'B15-3'!D10)</f>
        <v>1</v>
      </c>
      <c r="E10" s="528">
        <f>SUM('B15-1'!E10+'B15-2'!E10+'B15-3'!E10)</f>
        <v>195</v>
      </c>
      <c r="F10" s="528">
        <f>SUM('B15-1'!F10+'B15-2'!F10+'B15-3'!F10)</f>
        <v>41</v>
      </c>
      <c r="G10" s="528">
        <f>SUM('B15-1'!G10+'B15-2'!G10+'B15-3'!G10)</f>
        <v>372</v>
      </c>
      <c r="H10" s="528">
        <f>SUM('B15-1'!H10+'B15-2'!H10+'B15-3'!H10)</f>
        <v>204</v>
      </c>
      <c r="I10" s="528">
        <f>SUM('B15-1'!I10+'B15-2'!I10+'B15-3'!I10)</f>
        <v>306</v>
      </c>
      <c r="J10" s="528">
        <f>SUM('B15-1'!J10+'B15-2'!J10+'B15-3'!J10)</f>
        <v>0</v>
      </c>
      <c r="K10" s="528">
        <f>SUM('B15-1'!K10+'B15-2'!K10+'B15-3'!K10)</f>
        <v>24</v>
      </c>
      <c r="L10" s="151" t="s">
        <v>325</v>
      </c>
    </row>
    <row r="11" spans="1:242" ht="24.95" customHeight="1" thickTop="1" thickBot="1" x14ac:dyDescent="0.25">
      <c r="A11" s="433" t="s">
        <v>116</v>
      </c>
      <c r="B11" s="564">
        <f t="shared" si="0"/>
        <v>5.9505561451086741</v>
      </c>
      <c r="C11" s="530">
        <f t="shared" si="1"/>
        <v>1514</v>
      </c>
      <c r="D11" s="530">
        <f>SUM('B15-1'!D11+'B15-2'!D11+'B15-3'!D11)</f>
        <v>0</v>
      </c>
      <c r="E11" s="530">
        <f>SUM('B15-1'!E11+'B15-2'!E11+'B15-3'!E11)</f>
        <v>282</v>
      </c>
      <c r="F11" s="530">
        <f>SUM('B15-1'!F11+'B15-2'!F11+'B15-3'!F11)</f>
        <v>69</v>
      </c>
      <c r="G11" s="530">
        <f>SUM('B15-1'!G11+'B15-2'!G11+'B15-3'!G11)</f>
        <v>582</v>
      </c>
      <c r="H11" s="530">
        <f>SUM('B15-1'!H11+'B15-2'!H11+'B15-3'!H11)</f>
        <v>439</v>
      </c>
      <c r="I11" s="530">
        <f>SUM('B15-1'!I11+'B15-2'!I11+'B15-3'!I11)</f>
        <v>131</v>
      </c>
      <c r="J11" s="530">
        <f>SUM('B15-1'!J11+'B15-2'!J11+'B15-3'!J11)</f>
        <v>0</v>
      </c>
      <c r="K11" s="530">
        <f>SUM('B15-1'!K11+'B15-2'!K11+'B15-3'!K11)</f>
        <v>11</v>
      </c>
      <c r="L11" s="152" t="s">
        <v>326</v>
      </c>
    </row>
    <row r="12" spans="1:242" ht="24.95" customHeight="1" thickTop="1" thickBot="1" x14ac:dyDescent="0.25">
      <c r="A12" s="434" t="s">
        <v>117</v>
      </c>
      <c r="B12" s="565">
        <f t="shared" si="0"/>
        <v>32.944228274967571</v>
      </c>
      <c r="C12" s="528">
        <f t="shared" si="1"/>
        <v>8382</v>
      </c>
      <c r="D12" s="528">
        <f>SUM('B15-1'!D12+'B15-2'!D12+'B15-3'!D12)</f>
        <v>4</v>
      </c>
      <c r="E12" s="528">
        <f>SUM('B15-1'!E12+'B15-2'!E12+'B15-3'!E12)</f>
        <v>2439</v>
      </c>
      <c r="F12" s="528">
        <f>SUM('B15-1'!F12+'B15-2'!F12+'B15-3'!F12)</f>
        <v>753</v>
      </c>
      <c r="G12" s="528">
        <f>SUM('B15-1'!G12+'B15-2'!G12+'B15-3'!G12)</f>
        <v>4186</v>
      </c>
      <c r="H12" s="528">
        <f>SUM('B15-1'!H12+'B15-2'!H12+'B15-3'!H12)</f>
        <v>655</v>
      </c>
      <c r="I12" s="528">
        <f>SUM('B15-1'!I12+'B15-2'!I12+'B15-3'!I12)</f>
        <v>317</v>
      </c>
      <c r="J12" s="528">
        <f>SUM('B15-1'!J12+'B15-2'!J12+'B15-3'!J12)</f>
        <v>0</v>
      </c>
      <c r="K12" s="528">
        <f>SUM('B15-1'!K12+'B15-2'!K12+'B15-3'!K12)</f>
        <v>28</v>
      </c>
      <c r="L12" s="151" t="s">
        <v>327</v>
      </c>
    </row>
    <row r="13" spans="1:242" ht="24.95" customHeight="1" thickTop="1" thickBot="1" x14ac:dyDescent="0.25">
      <c r="A13" s="433" t="s">
        <v>328</v>
      </c>
      <c r="B13" s="564">
        <f t="shared" si="0"/>
        <v>8.2301615375545332</v>
      </c>
      <c r="C13" s="530">
        <f t="shared" si="1"/>
        <v>2094</v>
      </c>
      <c r="D13" s="530">
        <f>SUM('B15-1'!D13+'B15-2'!D13+'B15-3'!D13)</f>
        <v>1</v>
      </c>
      <c r="E13" s="530">
        <f>SUM('B15-1'!E13+'B15-2'!E13+'B15-3'!E13)</f>
        <v>970</v>
      </c>
      <c r="F13" s="530">
        <f>SUM('B15-1'!F13+'B15-2'!F13+'B15-3'!F13)</f>
        <v>728</v>
      </c>
      <c r="G13" s="530">
        <f>SUM('B15-1'!G13+'B15-2'!G13+'B15-3'!G13)</f>
        <v>330</v>
      </c>
      <c r="H13" s="530">
        <f>SUM('B15-1'!H13+'B15-2'!H13+'B15-3'!H13)</f>
        <v>48</v>
      </c>
      <c r="I13" s="530">
        <f>SUM('B15-1'!I13+'B15-2'!I13+'B15-3'!I13)</f>
        <v>17</v>
      </c>
      <c r="J13" s="530">
        <f>SUM('B15-1'!J13+'B15-2'!J13+'B15-3'!J13)</f>
        <v>0</v>
      </c>
      <c r="K13" s="530">
        <f>SUM('B15-1'!K13+'B15-2'!K13+'B15-3'!K13)</f>
        <v>0</v>
      </c>
      <c r="L13" s="152" t="s">
        <v>329</v>
      </c>
    </row>
    <row r="14" spans="1:242" ht="24.95" customHeight="1" thickTop="1" thickBot="1" x14ac:dyDescent="0.25">
      <c r="A14" s="434" t="s">
        <v>330</v>
      </c>
      <c r="B14" s="565">
        <f t="shared" si="0"/>
        <v>45.867232637660649</v>
      </c>
      <c r="C14" s="528">
        <f t="shared" si="1"/>
        <v>11670</v>
      </c>
      <c r="D14" s="528">
        <f>SUM('B15-1'!D14+'B15-2'!D14+'B15-3'!D14)</f>
        <v>4</v>
      </c>
      <c r="E14" s="528">
        <f>SUM('B15-1'!E14+'B15-2'!E14+'B15-3'!E14)</f>
        <v>9064</v>
      </c>
      <c r="F14" s="528">
        <f>SUM('B15-1'!F14+'B15-2'!F14+'B15-3'!F14)</f>
        <v>741</v>
      </c>
      <c r="G14" s="528">
        <f>SUM('B15-1'!G14+'B15-2'!G14+'B15-3'!G14)</f>
        <v>1461</v>
      </c>
      <c r="H14" s="528">
        <f>SUM('B15-1'!H14+'B15-2'!H14+'B15-3'!H14)</f>
        <v>266</v>
      </c>
      <c r="I14" s="528">
        <f>SUM('B15-1'!I14+'B15-2'!I14+'B15-3'!I14)</f>
        <v>120</v>
      </c>
      <c r="J14" s="528">
        <f>SUM('B15-1'!J14+'B15-2'!J14+'B15-3'!J14)</f>
        <v>0</v>
      </c>
      <c r="K14" s="528">
        <f>SUM('B15-1'!K14+'B15-2'!K14+'B15-3'!K14)</f>
        <v>14</v>
      </c>
      <c r="L14" s="151" t="s">
        <v>331</v>
      </c>
    </row>
    <row r="15" spans="1:242" ht="24.95" customHeight="1" thickTop="1" x14ac:dyDescent="0.2">
      <c r="A15" s="439" t="s">
        <v>281</v>
      </c>
      <c r="B15" s="566">
        <f t="shared" si="0"/>
        <v>0.22009983099477262</v>
      </c>
      <c r="C15" s="570">
        <f t="shared" si="1"/>
        <v>56</v>
      </c>
      <c r="D15" s="570">
        <f>SUM('B15-1'!D15+'B15-2'!D15+'B15-3'!D15)</f>
        <v>25</v>
      </c>
      <c r="E15" s="570">
        <f>SUM('B15-1'!E15+'B15-2'!E15+'B15-3'!E15)</f>
        <v>17</v>
      </c>
      <c r="F15" s="570">
        <f>SUM('B15-1'!F15+'B15-2'!F15+'B15-3'!F15)</f>
        <v>3</v>
      </c>
      <c r="G15" s="570">
        <f>SUM('B15-1'!G15+'B15-2'!G15+'B15-3'!G15)</f>
        <v>3</v>
      </c>
      <c r="H15" s="570">
        <f>SUM('B15-1'!H15+'B15-2'!H15+'B15-3'!H15)</f>
        <v>5</v>
      </c>
      <c r="I15" s="570">
        <f>SUM('B15-1'!I15+'B15-2'!I15+'B15-3'!I15)</f>
        <v>2</v>
      </c>
      <c r="J15" s="570">
        <f>SUM('B15-1'!J15+'B15-2'!J15+'B15-3'!J15)</f>
        <v>0</v>
      </c>
      <c r="K15" s="570">
        <f>SUM('B15-1'!K15+'B15-2'!K15+'B15-3'!K15)</f>
        <v>1</v>
      </c>
      <c r="L15" s="155" t="s">
        <v>109</v>
      </c>
    </row>
    <row r="16" spans="1:242" ht="30" customHeight="1" thickBot="1" x14ac:dyDescent="0.25">
      <c r="A16" s="157" t="s">
        <v>66</v>
      </c>
      <c r="B16" s="275">
        <f t="shared" ref="B16:K16" si="2">SUM(B8:B15)</f>
        <v>99.999999999999986</v>
      </c>
      <c r="C16" s="571">
        <f t="shared" si="2"/>
        <v>25443</v>
      </c>
      <c r="D16" s="572">
        <f t="shared" si="2"/>
        <v>35</v>
      </c>
      <c r="E16" s="572">
        <f t="shared" si="2"/>
        <v>13046</v>
      </c>
      <c r="F16" s="572">
        <f t="shared" si="2"/>
        <v>2359</v>
      </c>
      <c r="G16" s="572">
        <f t="shared" si="2"/>
        <v>7093</v>
      </c>
      <c r="H16" s="572">
        <f t="shared" si="2"/>
        <v>1718</v>
      </c>
      <c r="I16" s="572">
        <f t="shared" si="2"/>
        <v>1006</v>
      </c>
      <c r="J16" s="572">
        <f t="shared" si="2"/>
        <v>0</v>
      </c>
      <c r="K16" s="572">
        <f t="shared" si="2"/>
        <v>186</v>
      </c>
      <c r="L16" s="246" t="s">
        <v>67</v>
      </c>
      <c r="M16" s="304"/>
      <c r="N16" s="304"/>
      <c r="O16" s="304"/>
      <c r="P16" s="304"/>
      <c r="Q16" s="304"/>
      <c r="R16" s="304"/>
      <c r="S16" s="304"/>
      <c r="T16" s="304"/>
      <c r="U16" s="304"/>
      <c r="V16" s="304"/>
      <c r="W16" s="304"/>
      <c r="X16" s="304"/>
      <c r="Y16" s="304"/>
      <c r="Z16" s="304"/>
      <c r="AA16" s="304"/>
      <c r="AB16" s="304"/>
      <c r="AC16" s="304"/>
      <c r="AD16" s="304"/>
      <c r="AE16" s="304"/>
      <c r="AF16" s="304"/>
      <c r="AG16" s="304"/>
      <c r="AH16" s="304"/>
      <c r="AI16" s="304"/>
      <c r="AJ16" s="304"/>
      <c r="AK16" s="304"/>
      <c r="AL16" s="304"/>
      <c r="AM16" s="304"/>
      <c r="AN16" s="304"/>
      <c r="AO16" s="304"/>
      <c r="AP16" s="304"/>
      <c r="AQ16" s="304"/>
      <c r="AR16" s="304"/>
      <c r="AS16" s="304"/>
      <c r="AT16" s="304"/>
      <c r="AU16" s="304"/>
      <c r="AV16" s="304"/>
      <c r="AW16" s="304"/>
      <c r="AX16" s="304"/>
      <c r="AY16" s="304"/>
      <c r="AZ16" s="304"/>
      <c r="BA16" s="304"/>
      <c r="BB16" s="304"/>
      <c r="BC16" s="304"/>
      <c r="BD16" s="304"/>
      <c r="BE16" s="304"/>
      <c r="BF16" s="304"/>
      <c r="BG16" s="304"/>
      <c r="BH16" s="304"/>
      <c r="BI16" s="304"/>
      <c r="BJ16" s="304"/>
      <c r="BK16" s="304"/>
      <c r="BL16" s="304"/>
      <c r="BM16" s="304"/>
      <c r="BN16" s="304"/>
      <c r="BO16" s="304"/>
      <c r="BP16" s="304"/>
      <c r="BQ16" s="304"/>
      <c r="BR16" s="304"/>
      <c r="BS16" s="304"/>
      <c r="BT16" s="304"/>
      <c r="BU16" s="304"/>
      <c r="BV16" s="304"/>
      <c r="BW16" s="304"/>
      <c r="BX16" s="304"/>
      <c r="BY16" s="304"/>
      <c r="BZ16" s="304"/>
      <c r="CA16" s="304"/>
      <c r="CB16" s="304"/>
      <c r="CC16" s="304"/>
      <c r="CD16" s="304"/>
      <c r="CE16" s="304"/>
      <c r="CF16" s="304"/>
      <c r="CG16" s="304"/>
      <c r="CH16" s="304"/>
      <c r="CI16" s="304"/>
      <c r="CJ16" s="304"/>
      <c r="CK16" s="304"/>
      <c r="CL16" s="304"/>
      <c r="CM16" s="304"/>
      <c r="CN16" s="304"/>
      <c r="CO16" s="304"/>
      <c r="CP16" s="304"/>
      <c r="CQ16" s="304"/>
      <c r="CR16" s="304"/>
      <c r="CS16" s="304"/>
      <c r="CT16" s="304"/>
      <c r="CU16" s="304"/>
      <c r="CV16" s="304"/>
      <c r="CW16" s="304"/>
      <c r="CX16" s="304"/>
      <c r="CY16" s="304"/>
      <c r="CZ16" s="304"/>
      <c r="DA16" s="304"/>
      <c r="DB16" s="304"/>
      <c r="DC16" s="304"/>
      <c r="DD16" s="304"/>
      <c r="DE16" s="304"/>
      <c r="DF16" s="304"/>
      <c r="DG16" s="304"/>
      <c r="DH16" s="304"/>
      <c r="DI16" s="304"/>
      <c r="DJ16" s="304"/>
      <c r="DK16" s="304"/>
      <c r="DL16" s="304"/>
      <c r="DM16" s="304"/>
      <c r="DN16" s="304"/>
      <c r="DO16" s="304"/>
      <c r="DP16" s="304"/>
      <c r="DQ16" s="304"/>
      <c r="DR16" s="304"/>
      <c r="DS16" s="304"/>
      <c r="DT16" s="304"/>
      <c r="DU16" s="304"/>
      <c r="DV16" s="304"/>
      <c r="DW16" s="304"/>
      <c r="DX16" s="304"/>
      <c r="DY16" s="304"/>
      <c r="DZ16" s="304"/>
      <c r="EA16" s="304"/>
      <c r="EB16" s="304"/>
      <c r="EC16" s="304"/>
      <c r="ED16" s="304"/>
      <c r="EE16" s="304"/>
      <c r="EF16" s="304"/>
      <c r="EG16" s="304"/>
      <c r="EH16" s="304"/>
      <c r="EI16" s="304"/>
      <c r="EJ16" s="304"/>
      <c r="EK16" s="304"/>
      <c r="EL16" s="304"/>
      <c r="EM16" s="304"/>
      <c r="EN16" s="304"/>
      <c r="EO16" s="304"/>
      <c r="EP16" s="304"/>
      <c r="EQ16" s="304"/>
      <c r="ER16" s="304"/>
      <c r="ES16" s="304"/>
      <c r="ET16" s="304"/>
      <c r="EU16" s="304"/>
      <c r="EV16" s="304"/>
      <c r="EW16" s="304"/>
      <c r="EX16" s="304"/>
      <c r="EY16" s="304"/>
      <c r="EZ16" s="304"/>
      <c r="FA16" s="304"/>
      <c r="FB16" s="304"/>
      <c r="FC16" s="304"/>
      <c r="FD16" s="304"/>
      <c r="FE16" s="304"/>
      <c r="FF16" s="304"/>
      <c r="FG16" s="304"/>
      <c r="FH16" s="304"/>
      <c r="FI16" s="304"/>
      <c r="FJ16" s="304"/>
      <c r="FK16" s="304"/>
      <c r="FL16" s="304"/>
      <c r="FM16" s="304"/>
      <c r="FN16" s="304"/>
      <c r="FO16" s="304"/>
      <c r="FP16" s="304"/>
      <c r="FQ16" s="304"/>
      <c r="FR16" s="304"/>
      <c r="FS16" s="304"/>
      <c r="FT16" s="304"/>
      <c r="FU16" s="304"/>
      <c r="FV16" s="304"/>
      <c r="FW16" s="304"/>
      <c r="FX16" s="304"/>
      <c r="FY16" s="304"/>
      <c r="FZ16" s="304"/>
      <c r="GA16" s="304"/>
      <c r="GB16" s="304"/>
      <c r="GC16" s="304"/>
      <c r="GD16" s="304"/>
      <c r="GE16" s="304"/>
      <c r="GF16" s="304"/>
      <c r="GG16" s="304"/>
      <c r="GH16" s="304"/>
      <c r="GI16" s="304"/>
      <c r="GJ16" s="304"/>
      <c r="GK16" s="304"/>
      <c r="GL16" s="304"/>
      <c r="GM16" s="304"/>
      <c r="GN16" s="304"/>
      <c r="GO16" s="304"/>
      <c r="GP16" s="304"/>
      <c r="GQ16" s="304"/>
      <c r="GR16" s="304"/>
      <c r="GS16" s="304"/>
      <c r="GT16" s="304"/>
      <c r="GU16" s="304"/>
      <c r="GV16" s="304"/>
      <c r="GW16" s="304"/>
      <c r="GX16" s="304"/>
      <c r="GY16" s="304"/>
      <c r="GZ16" s="304"/>
      <c r="HA16" s="304"/>
      <c r="HB16" s="304"/>
      <c r="HC16" s="304"/>
      <c r="HD16" s="304"/>
      <c r="HE16" s="304"/>
      <c r="HF16" s="304"/>
      <c r="HG16" s="304"/>
      <c r="HH16" s="304"/>
      <c r="HI16" s="304"/>
      <c r="HJ16" s="304"/>
      <c r="HK16" s="304"/>
      <c r="HL16" s="304"/>
      <c r="HM16" s="304"/>
      <c r="HN16" s="304"/>
      <c r="HO16" s="304"/>
      <c r="HP16" s="304"/>
      <c r="HQ16" s="304"/>
      <c r="HR16" s="304"/>
      <c r="HS16" s="304"/>
      <c r="HT16" s="304"/>
      <c r="HU16" s="304"/>
      <c r="HV16" s="304"/>
      <c r="HW16" s="304"/>
      <c r="HX16" s="304"/>
      <c r="HY16" s="304"/>
      <c r="HZ16" s="304"/>
      <c r="IA16" s="304"/>
      <c r="IB16" s="304"/>
      <c r="IC16" s="304"/>
      <c r="ID16" s="304"/>
      <c r="IE16" s="304"/>
      <c r="IF16" s="304"/>
      <c r="IG16" s="304"/>
      <c r="IH16" s="304"/>
    </row>
    <row r="17" spans="1:242" ht="30" customHeight="1" thickTop="1" x14ac:dyDescent="0.2">
      <c r="A17" s="415" t="s">
        <v>332</v>
      </c>
      <c r="B17" s="567"/>
      <c r="C17" s="568">
        <f>SUM(D17:K17)</f>
        <v>100</v>
      </c>
      <c r="D17" s="569">
        <f t="shared" ref="D17:J17" si="3">D16/$C$16%</f>
        <v>0.1375623943717329</v>
      </c>
      <c r="E17" s="569">
        <f t="shared" si="3"/>
        <v>51.275399913532205</v>
      </c>
      <c r="F17" s="569">
        <f t="shared" si="3"/>
        <v>9.2717053806547973</v>
      </c>
      <c r="G17" s="569">
        <f t="shared" si="3"/>
        <v>27.878001807962896</v>
      </c>
      <c r="H17" s="569">
        <f t="shared" si="3"/>
        <v>6.7523483865896319</v>
      </c>
      <c r="I17" s="569">
        <f t="shared" si="3"/>
        <v>3.9539362496560937</v>
      </c>
      <c r="J17" s="569">
        <f t="shared" si="3"/>
        <v>0</v>
      </c>
      <c r="K17" s="569">
        <f>K16/$C$16%</f>
        <v>0.73104586723263765</v>
      </c>
      <c r="L17" s="154" t="s">
        <v>333</v>
      </c>
      <c r="M17" s="304"/>
      <c r="N17" s="304"/>
      <c r="O17" s="304"/>
      <c r="P17" s="304"/>
      <c r="Q17" s="304"/>
      <c r="R17" s="304"/>
      <c r="S17" s="304"/>
      <c r="T17" s="304"/>
      <c r="U17" s="304"/>
      <c r="V17" s="304"/>
      <c r="W17" s="304"/>
      <c r="X17" s="304"/>
      <c r="Y17" s="304"/>
      <c r="Z17" s="304"/>
      <c r="AA17" s="304"/>
      <c r="AB17" s="304"/>
      <c r="AC17" s="304"/>
      <c r="AD17" s="304"/>
      <c r="AE17" s="304"/>
      <c r="AF17" s="304"/>
      <c r="AG17" s="304"/>
      <c r="AH17" s="304"/>
      <c r="AI17" s="304"/>
      <c r="AJ17" s="304"/>
      <c r="AK17" s="304"/>
      <c r="AL17" s="304"/>
      <c r="AM17" s="304"/>
      <c r="AN17" s="304"/>
      <c r="AO17" s="304"/>
      <c r="AP17" s="304"/>
      <c r="AQ17" s="304"/>
      <c r="AR17" s="304"/>
      <c r="AS17" s="304"/>
      <c r="AT17" s="304"/>
      <c r="AU17" s="304"/>
      <c r="AV17" s="304"/>
      <c r="AW17" s="304"/>
      <c r="AX17" s="304"/>
      <c r="AY17" s="304"/>
      <c r="AZ17" s="304"/>
      <c r="BA17" s="304"/>
      <c r="BB17" s="304"/>
      <c r="BC17" s="304"/>
      <c r="BD17" s="304"/>
      <c r="BE17" s="304"/>
      <c r="BF17" s="304"/>
      <c r="BG17" s="304"/>
      <c r="BH17" s="304"/>
      <c r="BI17" s="304"/>
      <c r="BJ17" s="304"/>
      <c r="BK17" s="304"/>
      <c r="BL17" s="304"/>
      <c r="BM17" s="304"/>
      <c r="BN17" s="304"/>
      <c r="BO17" s="304"/>
      <c r="BP17" s="304"/>
      <c r="BQ17" s="304"/>
      <c r="BR17" s="304"/>
      <c r="BS17" s="304"/>
      <c r="BT17" s="304"/>
      <c r="BU17" s="304"/>
      <c r="BV17" s="304"/>
      <c r="BW17" s="304"/>
      <c r="BX17" s="304"/>
      <c r="BY17" s="304"/>
      <c r="BZ17" s="304"/>
      <c r="CA17" s="304"/>
      <c r="CB17" s="304"/>
      <c r="CC17" s="304"/>
      <c r="CD17" s="304"/>
      <c r="CE17" s="304"/>
      <c r="CF17" s="304"/>
      <c r="CG17" s="304"/>
      <c r="CH17" s="304"/>
      <c r="CI17" s="304"/>
      <c r="CJ17" s="304"/>
      <c r="CK17" s="304"/>
      <c r="CL17" s="304"/>
      <c r="CM17" s="304"/>
      <c r="CN17" s="304"/>
      <c r="CO17" s="304"/>
      <c r="CP17" s="304"/>
      <c r="CQ17" s="304"/>
      <c r="CR17" s="304"/>
      <c r="CS17" s="304"/>
      <c r="CT17" s="304"/>
      <c r="CU17" s="304"/>
      <c r="CV17" s="304"/>
      <c r="CW17" s="304"/>
      <c r="CX17" s="304"/>
      <c r="CY17" s="304"/>
      <c r="CZ17" s="304"/>
      <c r="DA17" s="304"/>
      <c r="DB17" s="304"/>
      <c r="DC17" s="304"/>
      <c r="DD17" s="304"/>
      <c r="DE17" s="304"/>
      <c r="DF17" s="304"/>
      <c r="DG17" s="304"/>
      <c r="DH17" s="304"/>
      <c r="DI17" s="304"/>
      <c r="DJ17" s="304"/>
      <c r="DK17" s="304"/>
      <c r="DL17" s="304"/>
      <c r="DM17" s="304"/>
      <c r="DN17" s="304"/>
      <c r="DO17" s="304"/>
      <c r="DP17" s="304"/>
      <c r="DQ17" s="304"/>
      <c r="DR17" s="304"/>
      <c r="DS17" s="304"/>
      <c r="DT17" s="304"/>
      <c r="DU17" s="304"/>
      <c r="DV17" s="304"/>
      <c r="DW17" s="304"/>
      <c r="DX17" s="304"/>
      <c r="DY17" s="304"/>
      <c r="DZ17" s="304"/>
      <c r="EA17" s="304"/>
      <c r="EB17" s="304"/>
      <c r="EC17" s="304"/>
      <c r="ED17" s="304"/>
      <c r="EE17" s="304"/>
      <c r="EF17" s="304"/>
      <c r="EG17" s="304"/>
      <c r="EH17" s="304"/>
      <c r="EI17" s="304"/>
      <c r="EJ17" s="304"/>
      <c r="EK17" s="304"/>
      <c r="EL17" s="304"/>
      <c r="EM17" s="304"/>
      <c r="EN17" s="304"/>
      <c r="EO17" s="304"/>
      <c r="EP17" s="304"/>
      <c r="EQ17" s="304"/>
      <c r="ER17" s="304"/>
      <c r="ES17" s="304"/>
      <c r="ET17" s="304"/>
      <c r="EU17" s="304"/>
      <c r="EV17" s="304"/>
      <c r="EW17" s="304"/>
      <c r="EX17" s="304"/>
      <c r="EY17" s="304"/>
      <c r="EZ17" s="304"/>
      <c r="FA17" s="304"/>
      <c r="FB17" s="304"/>
      <c r="FC17" s="304"/>
      <c r="FD17" s="304"/>
      <c r="FE17" s="304"/>
      <c r="FF17" s="304"/>
      <c r="FG17" s="304"/>
      <c r="FH17" s="304"/>
      <c r="FI17" s="304"/>
      <c r="FJ17" s="304"/>
      <c r="FK17" s="304"/>
      <c r="FL17" s="304"/>
      <c r="FM17" s="304"/>
      <c r="FN17" s="304"/>
      <c r="FO17" s="304"/>
      <c r="FP17" s="304"/>
      <c r="FQ17" s="304"/>
      <c r="FR17" s="304"/>
      <c r="FS17" s="304"/>
      <c r="FT17" s="304"/>
      <c r="FU17" s="304"/>
      <c r="FV17" s="304"/>
      <c r="FW17" s="304"/>
      <c r="FX17" s="304"/>
      <c r="FY17" s="304"/>
      <c r="FZ17" s="304"/>
      <c r="GA17" s="304"/>
      <c r="GB17" s="304"/>
      <c r="GC17" s="304"/>
      <c r="GD17" s="304"/>
      <c r="GE17" s="304"/>
      <c r="GF17" s="304"/>
      <c r="GG17" s="304"/>
      <c r="GH17" s="304"/>
      <c r="GI17" s="304"/>
      <c r="GJ17" s="304"/>
      <c r="GK17" s="304"/>
      <c r="GL17" s="304"/>
      <c r="GM17" s="304"/>
      <c r="GN17" s="304"/>
      <c r="GO17" s="304"/>
      <c r="GP17" s="304"/>
      <c r="GQ17" s="304"/>
      <c r="GR17" s="304"/>
      <c r="GS17" s="304"/>
      <c r="GT17" s="304"/>
      <c r="GU17" s="304"/>
      <c r="GV17" s="304"/>
      <c r="GW17" s="304"/>
      <c r="GX17" s="304"/>
      <c r="GY17" s="304"/>
      <c r="GZ17" s="304"/>
      <c r="HA17" s="304"/>
      <c r="HB17" s="304"/>
      <c r="HC17" s="304"/>
      <c r="HD17" s="304"/>
      <c r="HE17" s="304"/>
      <c r="HF17" s="304"/>
      <c r="HG17" s="304"/>
      <c r="HH17" s="304"/>
      <c r="HI17" s="304"/>
      <c r="HJ17" s="304"/>
      <c r="HK17" s="304"/>
      <c r="HL17" s="304"/>
      <c r="HM17" s="304"/>
      <c r="HN17" s="304"/>
      <c r="HO17" s="304"/>
      <c r="HP17" s="304"/>
      <c r="HQ17" s="304"/>
      <c r="HR17" s="304"/>
      <c r="HS17" s="304"/>
      <c r="HT17" s="304"/>
      <c r="HU17" s="304"/>
      <c r="HV17" s="304"/>
      <c r="HW17" s="304"/>
      <c r="HX17" s="304"/>
      <c r="HY17" s="304"/>
      <c r="HZ17" s="304"/>
      <c r="IA17" s="304"/>
      <c r="IB17" s="304"/>
      <c r="IC17" s="304"/>
      <c r="ID17" s="304"/>
      <c r="IE17" s="304"/>
      <c r="IF17" s="304"/>
      <c r="IG17" s="304"/>
      <c r="IH17" s="304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4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6"/>
  <sheetViews>
    <sheetView view="pageBreakPreview" zoomScaleNormal="100" workbookViewId="0">
      <selection activeCell="I10" sqref="I10"/>
    </sheetView>
  </sheetViews>
  <sheetFormatPr defaultColWidth="9.140625" defaultRowHeight="15" x14ac:dyDescent="0.25"/>
  <cols>
    <col min="1" max="1" width="20.85546875" style="103" customWidth="1"/>
    <col min="2" max="10" width="8.7109375" style="103" customWidth="1"/>
    <col min="11" max="11" width="9.5703125" style="103" customWidth="1"/>
    <col min="12" max="12" width="20.140625" style="103" customWidth="1"/>
    <col min="13" max="256" width="9.140625" style="40"/>
    <col min="257" max="257" width="25.7109375" style="40" customWidth="1"/>
    <col min="258" max="267" width="8.7109375" style="40" customWidth="1"/>
    <col min="268" max="268" width="25.7109375" style="40" customWidth="1"/>
    <col min="269" max="512" width="9.140625" style="40"/>
    <col min="513" max="513" width="25.7109375" style="40" customWidth="1"/>
    <col min="514" max="523" width="8.7109375" style="40" customWidth="1"/>
    <col min="524" max="524" width="25.7109375" style="40" customWidth="1"/>
    <col min="525" max="768" width="9.140625" style="40"/>
    <col min="769" max="769" width="25.7109375" style="40" customWidth="1"/>
    <col min="770" max="779" width="8.7109375" style="40" customWidth="1"/>
    <col min="780" max="780" width="25.7109375" style="40" customWidth="1"/>
    <col min="781" max="1024" width="9.140625" style="40"/>
    <col min="1025" max="1025" width="25.7109375" style="40" customWidth="1"/>
    <col min="1026" max="1035" width="8.7109375" style="40" customWidth="1"/>
    <col min="1036" max="1036" width="25.7109375" style="40" customWidth="1"/>
    <col min="1037" max="1280" width="9.140625" style="40"/>
    <col min="1281" max="1281" width="25.7109375" style="40" customWidth="1"/>
    <col min="1282" max="1291" width="8.7109375" style="40" customWidth="1"/>
    <col min="1292" max="1292" width="25.7109375" style="40" customWidth="1"/>
    <col min="1293" max="1536" width="9.140625" style="40"/>
    <col min="1537" max="1537" width="25.7109375" style="40" customWidth="1"/>
    <col min="1538" max="1547" width="8.7109375" style="40" customWidth="1"/>
    <col min="1548" max="1548" width="25.7109375" style="40" customWidth="1"/>
    <col min="1549" max="1792" width="9.140625" style="40"/>
    <col min="1793" max="1793" width="25.7109375" style="40" customWidth="1"/>
    <col min="1794" max="1803" width="8.7109375" style="40" customWidth="1"/>
    <col min="1804" max="1804" width="25.7109375" style="40" customWidth="1"/>
    <col min="1805" max="2048" width="9.140625" style="40"/>
    <col min="2049" max="2049" width="25.7109375" style="40" customWidth="1"/>
    <col min="2050" max="2059" width="8.7109375" style="40" customWidth="1"/>
    <col min="2060" max="2060" width="25.7109375" style="40" customWidth="1"/>
    <col min="2061" max="2304" width="9.140625" style="40"/>
    <col min="2305" max="2305" width="25.7109375" style="40" customWidth="1"/>
    <col min="2306" max="2315" width="8.7109375" style="40" customWidth="1"/>
    <col min="2316" max="2316" width="25.7109375" style="40" customWidth="1"/>
    <col min="2317" max="2560" width="9.140625" style="40"/>
    <col min="2561" max="2561" width="25.7109375" style="40" customWidth="1"/>
    <col min="2562" max="2571" width="8.7109375" style="40" customWidth="1"/>
    <col min="2572" max="2572" width="25.7109375" style="40" customWidth="1"/>
    <col min="2573" max="2816" width="9.140625" style="40"/>
    <col min="2817" max="2817" width="25.7109375" style="40" customWidth="1"/>
    <col min="2818" max="2827" width="8.7109375" style="40" customWidth="1"/>
    <col min="2828" max="2828" width="25.7109375" style="40" customWidth="1"/>
    <col min="2829" max="3072" width="9.140625" style="40"/>
    <col min="3073" max="3073" width="25.7109375" style="40" customWidth="1"/>
    <col min="3074" max="3083" width="8.7109375" style="40" customWidth="1"/>
    <col min="3084" max="3084" width="25.7109375" style="40" customWidth="1"/>
    <col min="3085" max="3328" width="9.140625" style="40"/>
    <col min="3329" max="3329" width="25.7109375" style="40" customWidth="1"/>
    <col min="3330" max="3339" width="8.7109375" style="40" customWidth="1"/>
    <col min="3340" max="3340" width="25.7109375" style="40" customWidth="1"/>
    <col min="3341" max="3584" width="9.140625" style="40"/>
    <col min="3585" max="3585" width="25.7109375" style="40" customWidth="1"/>
    <col min="3586" max="3595" width="8.7109375" style="40" customWidth="1"/>
    <col min="3596" max="3596" width="25.7109375" style="40" customWidth="1"/>
    <col min="3597" max="3840" width="9.140625" style="40"/>
    <col min="3841" max="3841" width="25.7109375" style="40" customWidth="1"/>
    <col min="3842" max="3851" width="8.7109375" style="40" customWidth="1"/>
    <col min="3852" max="3852" width="25.7109375" style="40" customWidth="1"/>
    <col min="3853" max="4096" width="9.140625" style="40"/>
    <col min="4097" max="4097" width="25.7109375" style="40" customWidth="1"/>
    <col min="4098" max="4107" width="8.7109375" style="40" customWidth="1"/>
    <col min="4108" max="4108" width="25.7109375" style="40" customWidth="1"/>
    <col min="4109" max="4352" width="9.140625" style="40"/>
    <col min="4353" max="4353" width="25.7109375" style="40" customWidth="1"/>
    <col min="4354" max="4363" width="8.7109375" style="40" customWidth="1"/>
    <col min="4364" max="4364" width="25.7109375" style="40" customWidth="1"/>
    <col min="4365" max="4608" width="9.140625" style="40"/>
    <col min="4609" max="4609" width="25.7109375" style="40" customWidth="1"/>
    <col min="4610" max="4619" width="8.7109375" style="40" customWidth="1"/>
    <col min="4620" max="4620" width="25.7109375" style="40" customWidth="1"/>
    <col min="4621" max="4864" width="9.140625" style="40"/>
    <col min="4865" max="4865" width="25.7109375" style="40" customWidth="1"/>
    <col min="4866" max="4875" width="8.7109375" style="40" customWidth="1"/>
    <col min="4876" max="4876" width="25.7109375" style="40" customWidth="1"/>
    <col min="4877" max="5120" width="9.140625" style="40"/>
    <col min="5121" max="5121" width="25.7109375" style="40" customWidth="1"/>
    <col min="5122" max="5131" width="8.7109375" style="40" customWidth="1"/>
    <col min="5132" max="5132" width="25.7109375" style="40" customWidth="1"/>
    <col min="5133" max="5376" width="9.140625" style="40"/>
    <col min="5377" max="5377" width="25.7109375" style="40" customWidth="1"/>
    <col min="5378" max="5387" width="8.7109375" style="40" customWidth="1"/>
    <col min="5388" max="5388" width="25.7109375" style="40" customWidth="1"/>
    <col min="5389" max="5632" width="9.140625" style="40"/>
    <col min="5633" max="5633" width="25.7109375" style="40" customWidth="1"/>
    <col min="5634" max="5643" width="8.7109375" style="40" customWidth="1"/>
    <col min="5644" max="5644" width="25.7109375" style="40" customWidth="1"/>
    <col min="5645" max="5888" width="9.140625" style="40"/>
    <col min="5889" max="5889" width="25.7109375" style="40" customWidth="1"/>
    <col min="5890" max="5899" width="8.7109375" style="40" customWidth="1"/>
    <col min="5900" max="5900" width="25.7109375" style="40" customWidth="1"/>
    <col min="5901" max="6144" width="9.140625" style="40"/>
    <col min="6145" max="6145" width="25.7109375" style="40" customWidth="1"/>
    <col min="6146" max="6155" width="8.7109375" style="40" customWidth="1"/>
    <col min="6156" max="6156" width="25.7109375" style="40" customWidth="1"/>
    <col min="6157" max="6400" width="9.140625" style="40"/>
    <col min="6401" max="6401" width="25.7109375" style="40" customWidth="1"/>
    <col min="6402" max="6411" width="8.7109375" style="40" customWidth="1"/>
    <col min="6412" max="6412" width="25.7109375" style="40" customWidth="1"/>
    <col min="6413" max="6656" width="9.140625" style="40"/>
    <col min="6657" max="6657" width="25.7109375" style="40" customWidth="1"/>
    <col min="6658" max="6667" width="8.7109375" style="40" customWidth="1"/>
    <col min="6668" max="6668" width="25.7109375" style="40" customWidth="1"/>
    <col min="6669" max="6912" width="9.140625" style="40"/>
    <col min="6913" max="6913" width="25.7109375" style="40" customWidth="1"/>
    <col min="6914" max="6923" width="8.7109375" style="40" customWidth="1"/>
    <col min="6924" max="6924" width="25.7109375" style="40" customWidth="1"/>
    <col min="6925" max="7168" width="9.140625" style="40"/>
    <col min="7169" max="7169" width="25.7109375" style="40" customWidth="1"/>
    <col min="7170" max="7179" width="8.7109375" style="40" customWidth="1"/>
    <col min="7180" max="7180" width="25.7109375" style="40" customWidth="1"/>
    <col min="7181" max="7424" width="9.140625" style="40"/>
    <col min="7425" max="7425" width="25.7109375" style="40" customWidth="1"/>
    <col min="7426" max="7435" width="8.7109375" style="40" customWidth="1"/>
    <col min="7436" max="7436" width="25.7109375" style="40" customWidth="1"/>
    <col min="7437" max="7680" width="9.140625" style="40"/>
    <col min="7681" max="7681" width="25.7109375" style="40" customWidth="1"/>
    <col min="7682" max="7691" width="8.7109375" style="40" customWidth="1"/>
    <col min="7692" max="7692" width="25.7109375" style="40" customWidth="1"/>
    <col min="7693" max="7936" width="9.140625" style="40"/>
    <col min="7937" max="7937" width="25.7109375" style="40" customWidth="1"/>
    <col min="7938" max="7947" width="8.7109375" style="40" customWidth="1"/>
    <col min="7948" max="7948" width="25.7109375" style="40" customWidth="1"/>
    <col min="7949" max="8192" width="9.140625" style="40"/>
    <col min="8193" max="8193" width="25.7109375" style="40" customWidth="1"/>
    <col min="8194" max="8203" width="8.7109375" style="40" customWidth="1"/>
    <col min="8204" max="8204" width="25.7109375" style="40" customWidth="1"/>
    <col min="8205" max="8448" width="9.140625" style="40"/>
    <col min="8449" max="8449" width="25.7109375" style="40" customWidth="1"/>
    <col min="8450" max="8459" width="8.7109375" style="40" customWidth="1"/>
    <col min="8460" max="8460" width="25.7109375" style="40" customWidth="1"/>
    <col min="8461" max="8704" width="9.140625" style="40"/>
    <col min="8705" max="8705" width="25.7109375" style="40" customWidth="1"/>
    <col min="8706" max="8715" width="8.7109375" style="40" customWidth="1"/>
    <col min="8716" max="8716" width="25.7109375" style="40" customWidth="1"/>
    <col min="8717" max="8960" width="9.140625" style="40"/>
    <col min="8961" max="8961" width="25.7109375" style="40" customWidth="1"/>
    <col min="8962" max="8971" width="8.7109375" style="40" customWidth="1"/>
    <col min="8972" max="8972" width="25.7109375" style="40" customWidth="1"/>
    <col min="8973" max="9216" width="9.140625" style="40"/>
    <col min="9217" max="9217" width="25.7109375" style="40" customWidth="1"/>
    <col min="9218" max="9227" width="8.7109375" style="40" customWidth="1"/>
    <col min="9228" max="9228" width="25.7109375" style="40" customWidth="1"/>
    <col min="9229" max="9472" width="9.140625" style="40"/>
    <col min="9473" max="9473" width="25.7109375" style="40" customWidth="1"/>
    <col min="9474" max="9483" width="8.7109375" style="40" customWidth="1"/>
    <col min="9484" max="9484" width="25.7109375" style="40" customWidth="1"/>
    <col min="9485" max="9728" width="9.140625" style="40"/>
    <col min="9729" max="9729" width="25.7109375" style="40" customWidth="1"/>
    <col min="9730" max="9739" width="8.7109375" style="40" customWidth="1"/>
    <col min="9740" max="9740" width="25.7109375" style="40" customWidth="1"/>
    <col min="9741" max="9984" width="9.140625" style="40"/>
    <col min="9985" max="9985" width="25.7109375" style="40" customWidth="1"/>
    <col min="9986" max="9995" width="8.7109375" style="40" customWidth="1"/>
    <col min="9996" max="9996" width="25.7109375" style="40" customWidth="1"/>
    <col min="9997" max="10240" width="9.140625" style="40"/>
    <col min="10241" max="10241" width="25.7109375" style="40" customWidth="1"/>
    <col min="10242" max="10251" width="8.7109375" style="40" customWidth="1"/>
    <col min="10252" max="10252" width="25.7109375" style="40" customWidth="1"/>
    <col min="10253" max="10496" width="9.140625" style="40"/>
    <col min="10497" max="10497" width="25.7109375" style="40" customWidth="1"/>
    <col min="10498" max="10507" width="8.7109375" style="40" customWidth="1"/>
    <col min="10508" max="10508" width="25.7109375" style="40" customWidth="1"/>
    <col min="10509" max="10752" width="9.140625" style="40"/>
    <col min="10753" max="10753" width="25.7109375" style="40" customWidth="1"/>
    <col min="10754" max="10763" width="8.7109375" style="40" customWidth="1"/>
    <col min="10764" max="10764" width="25.7109375" style="40" customWidth="1"/>
    <col min="10765" max="11008" width="9.140625" style="40"/>
    <col min="11009" max="11009" width="25.7109375" style="40" customWidth="1"/>
    <col min="11010" max="11019" width="8.7109375" style="40" customWidth="1"/>
    <col min="11020" max="11020" width="25.7109375" style="40" customWidth="1"/>
    <col min="11021" max="11264" width="9.140625" style="40"/>
    <col min="11265" max="11265" width="25.7109375" style="40" customWidth="1"/>
    <col min="11266" max="11275" width="8.7109375" style="40" customWidth="1"/>
    <col min="11276" max="11276" width="25.7109375" style="40" customWidth="1"/>
    <col min="11277" max="11520" width="9.140625" style="40"/>
    <col min="11521" max="11521" width="25.7109375" style="40" customWidth="1"/>
    <col min="11522" max="11531" width="8.7109375" style="40" customWidth="1"/>
    <col min="11532" max="11532" width="25.7109375" style="40" customWidth="1"/>
    <col min="11533" max="11776" width="9.140625" style="40"/>
    <col min="11777" max="11777" width="25.7109375" style="40" customWidth="1"/>
    <col min="11778" max="11787" width="8.7109375" style="40" customWidth="1"/>
    <col min="11788" max="11788" width="25.7109375" style="40" customWidth="1"/>
    <col min="11789" max="12032" width="9.140625" style="40"/>
    <col min="12033" max="12033" width="25.7109375" style="40" customWidth="1"/>
    <col min="12034" max="12043" width="8.7109375" style="40" customWidth="1"/>
    <col min="12044" max="12044" width="25.7109375" style="40" customWidth="1"/>
    <col min="12045" max="12288" width="9.140625" style="40"/>
    <col min="12289" max="12289" width="25.7109375" style="40" customWidth="1"/>
    <col min="12290" max="12299" width="8.7109375" style="40" customWidth="1"/>
    <col min="12300" max="12300" width="25.7109375" style="40" customWidth="1"/>
    <col min="12301" max="12544" width="9.140625" style="40"/>
    <col min="12545" max="12545" width="25.7109375" style="40" customWidth="1"/>
    <col min="12546" max="12555" width="8.7109375" style="40" customWidth="1"/>
    <col min="12556" max="12556" width="25.7109375" style="40" customWidth="1"/>
    <col min="12557" max="12800" width="9.140625" style="40"/>
    <col min="12801" max="12801" width="25.7109375" style="40" customWidth="1"/>
    <col min="12802" max="12811" width="8.7109375" style="40" customWidth="1"/>
    <col min="12812" max="12812" width="25.7109375" style="40" customWidth="1"/>
    <col min="12813" max="13056" width="9.140625" style="40"/>
    <col min="13057" max="13057" width="25.7109375" style="40" customWidth="1"/>
    <col min="13058" max="13067" width="8.7109375" style="40" customWidth="1"/>
    <col min="13068" max="13068" width="25.7109375" style="40" customWidth="1"/>
    <col min="13069" max="13312" width="9.140625" style="40"/>
    <col min="13313" max="13313" width="25.7109375" style="40" customWidth="1"/>
    <col min="13314" max="13323" width="8.7109375" style="40" customWidth="1"/>
    <col min="13324" max="13324" width="25.7109375" style="40" customWidth="1"/>
    <col min="13325" max="13568" width="9.140625" style="40"/>
    <col min="13569" max="13569" width="25.7109375" style="40" customWidth="1"/>
    <col min="13570" max="13579" width="8.7109375" style="40" customWidth="1"/>
    <col min="13580" max="13580" width="25.7109375" style="40" customWidth="1"/>
    <col min="13581" max="13824" width="9.140625" style="40"/>
    <col min="13825" max="13825" width="25.7109375" style="40" customWidth="1"/>
    <col min="13826" max="13835" width="8.7109375" style="40" customWidth="1"/>
    <col min="13836" max="13836" width="25.7109375" style="40" customWidth="1"/>
    <col min="13837" max="14080" width="9.140625" style="40"/>
    <col min="14081" max="14081" width="25.7109375" style="40" customWidth="1"/>
    <col min="14082" max="14091" width="8.7109375" style="40" customWidth="1"/>
    <col min="14092" max="14092" width="25.7109375" style="40" customWidth="1"/>
    <col min="14093" max="14336" width="9.140625" style="40"/>
    <col min="14337" max="14337" width="25.7109375" style="40" customWidth="1"/>
    <col min="14338" max="14347" width="8.7109375" style="40" customWidth="1"/>
    <col min="14348" max="14348" width="25.7109375" style="40" customWidth="1"/>
    <col min="14349" max="14592" width="9.140625" style="40"/>
    <col min="14593" max="14593" width="25.7109375" style="40" customWidth="1"/>
    <col min="14594" max="14603" width="8.7109375" style="40" customWidth="1"/>
    <col min="14604" max="14604" width="25.7109375" style="40" customWidth="1"/>
    <col min="14605" max="14848" width="9.140625" style="40"/>
    <col min="14849" max="14849" width="25.7109375" style="40" customWidth="1"/>
    <col min="14850" max="14859" width="8.7109375" style="40" customWidth="1"/>
    <col min="14860" max="14860" width="25.7109375" style="40" customWidth="1"/>
    <col min="14861" max="15104" width="9.140625" style="40"/>
    <col min="15105" max="15105" width="25.7109375" style="40" customWidth="1"/>
    <col min="15106" max="15115" width="8.7109375" style="40" customWidth="1"/>
    <col min="15116" max="15116" width="25.7109375" style="40" customWidth="1"/>
    <col min="15117" max="15360" width="9.140625" style="40"/>
    <col min="15361" max="15361" width="25.7109375" style="40" customWidth="1"/>
    <col min="15362" max="15371" width="8.7109375" style="40" customWidth="1"/>
    <col min="15372" max="15372" width="25.7109375" style="40" customWidth="1"/>
    <col min="15373" max="15616" width="9.140625" style="40"/>
    <col min="15617" max="15617" width="25.7109375" style="40" customWidth="1"/>
    <col min="15618" max="15627" width="8.7109375" style="40" customWidth="1"/>
    <col min="15628" max="15628" width="25.7109375" style="40" customWidth="1"/>
    <col min="15629" max="15872" width="9.140625" style="40"/>
    <col min="15873" max="15873" width="25.7109375" style="40" customWidth="1"/>
    <col min="15874" max="15883" width="8.7109375" style="40" customWidth="1"/>
    <col min="15884" max="15884" width="25.7109375" style="40" customWidth="1"/>
    <col min="15885" max="16128" width="9.140625" style="40"/>
    <col min="16129" max="16129" width="25.7109375" style="40" customWidth="1"/>
    <col min="16130" max="16139" width="8.7109375" style="40" customWidth="1"/>
    <col min="16140" max="16140" width="25.7109375" style="40" customWidth="1"/>
    <col min="16141" max="16384" width="9.140625" style="40"/>
  </cols>
  <sheetData>
    <row r="1" spans="1:242" ht="18" customHeight="1" x14ac:dyDescent="0.3">
      <c r="A1" s="1182" t="s">
        <v>1005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</row>
    <row r="2" spans="1:242" ht="16.5" customHeight="1" x14ac:dyDescent="0.25">
      <c r="A2" s="1183" t="s">
        <v>1006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3"/>
    </row>
    <row r="3" spans="1:242" ht="15.75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  <c r="K3" s="1179"/>
      <c r="L3" s="1179"/>
    </row>
    <row r="4" spans="1:242" ht="15.75" x14ac:dyDescent="0.25">
      <c r="A4" s="1179" t="s">
        <v>584</v>
      </c>
      <c r="B4" s="1179"/>
      <c r="C4" s="1179"/>
      <c r="D4" s="1179"/>
      <c r="E4" s="1179"/>
      <c r="F4" s="1179"/>
      <c r="G4" s="1179"/>
      <c r="H4" s="1179"/>
      <c r="I4" s="1179"/>
      <c r="J4" s="1179"/>
      <c r="K4" s="1179"/>
      <c r="L4" s="1179"/>
    </row>
    <row r="5" spans="1:242" ht="30.75" customHeight="1" x14ac:dyDescent="0.3">
      <c r="A5" s="806" t="s">
        <v>341</v>
      </c>
      <c r="B5" s="825"/>
      <c r="C5" s="825"/>
      <c r="D5" s="825"/>
      <c r="E5" s="825"/>
      <c r="F5" s="825"/>
      <c r="G5" s="825"/>
      <c r="H5" s="834"/>
      <c r="I5" s="834"/>
      <c r="J5" s="825"/>
      <c r="K5" s="825"/>
      <c r="L5" s="830" t="s">
        <v>342</v>
      </c>
    </row>
    <row r="6" spans="1:242" ht="28.5" customHeight="1" thickBot="1" x14ac:dyDescent="0.25">
      <c r="A6" s="1256" t="s">
        <v>343</v>
      </c>
      <c r="B6" s="1242" t="s">
        <v>1007</v>
      </c>
      <c r="C6" s="1242"/>
      <c r="D6" s="1242"/>
      <c r="E6" s="1242"/>
      <c r="F6" s="1242"/>
      <c r="G6" s="1242"/>
      <c r="H6" s="1242"/>
      <c r="I6" s="1242"/>
      <c r="J6" s="1242"/>
      <c r="K6" s="1242"/>
      <c r="L6" s="1243" t="s">
        <v>114</v>
      </c>
    </row>
    <row r="7" spans="1:242" ht="37.5" customHeight="1" thickTop="1" x14ac:dyDescent="0.2">
      <c r="A7" s="1257"/>
      <c r="B7" s="255" t="s">
        <v>672</v>
      </c>
      <c r="C7" s="158" t="s">
        <v>546</v>
      </c>
      <c r="D7" s="364" t="s">
        <v>135</v>
      </c>
      <c r="E7" s="158" t="s">
        <v>136</v>
      </c>
      <c r="F7" s="158" t="s">
        <v>137</v>
      </c>
      <c r="G7" s="158" t="s">
        <v>138</v>
      </c>
      <c r="H7" s="158" t="s">
        <v>139</v>
      </c>
      <c r="I7" s="158" t="s">
        <v>140</v>
      </c>
      <c r="J7" s="158" t="s">
        <v>141</v>
      </c>
      <c r="K7" s="365" t="s">
        <v>798</v>
      </c>
      <c r="L7" s="1244"/>
    </row>
    <row r="8" spans="1:242" ht="24.95" customHeight="1" thickBot="1" x14ac:dyDescent="0.25">
      <c r="A8" s="432" t="s">
        <v>321</v>
      </c>
      <c r="B8" s="525">
        <f t="shared" ref="B8:B15" si="0">SUM(C8:K8)</f>
        <v>122</v>
      </c>
      <c r="C8" s="526">
        <v>0</v>
      </c>
      <c r="D8" s="526">
        <v>0</v>
      </c>
      <c r="E8" s="526">
        <v>1</v>
      </c>
      <c r="F8" s="526">
        <v>12</v>
      </c>
      <c r="G8" s="526">
        <v>35</v>
      </c>
      <c r="H8" s="526">
        <v>27</v>
      </c>
      <c r="I8" s="526">
        <v>31</v>
      </c>
      <c r="J8" s="526">
        <v>15</v>
      </c>
      <c r="K8" s="526">
        <v>1</v>
      </c>
      <c r="L8" s="235" t="s">
        <v>322</v>
      </c>
    </row>
    <row r="9" spans="1:242" ht="24.95" customHeight="1" thickTop="1" thickBot="1" x14ac:dyDescent="0.25">
      <c r="A9" s="433" t="s">
        <v>323</v>
      </c>
      <c r="B9" s="529">
        <f t="shared" si="0"/>
        <v>0</v>
      </c>
      <c r="C9" s="530">
        <v>0</v>
      </c>
      <c r="D9" s="530">
        <v>0</v>
      </c>
      <c r="E9" s="530">
        <v>0</v>
      </c>
      <c r="F9" s="530">
        <v>0</v>
      </c>
      <c r="G9" s="530">
        <v>0</v>
      </c>
      <c r="H9" s="530">
        <v>0</v>
      </c>
      <c r="I9" s="530">
        <v>0</v>
      </c>
      <c r="J9" s="530">
        <v>0</v>
      </c>
      <c r="K9" s="530">
        <v>0</v>
      </c>
      <c r="L9" s="237" t="s">
        <v>344</v>
      </c>
    </row>
    <row r="10" spans="1:242" ht="24.95" customHeight="1" thickTop="1" thickBot="1" x14ac:dyDescent="0.25">
      <c r="A10" s="432" t="s">
        <v>115</v>
      </c>
      <c r="B10" s="525">
        <f t="shared" si="0"/>
        <v>269</v>
      </c>
      <c r="C10" s="526">
        <v>0</v>
      </c>
      <c r="D10" s="526">
        <v>1</v>
      </c>
      <c r="E10" s="526">
        <v>2</v>
      </c>
      <c r="F10" s="526">
        <v>33</v>
      </c>
      <c r="G10" s="526">
        <v>51</v>
      </c>
      <c r="H10" s="526">
        <v>80</v>
      </c>
      <c r="I10" s="526">
        <v>63</v>
      </c>
      <c r="J10" s="526">
        <v>29</v>
      </c>
      <c r="K10" s="526">
        <v>10</v>
      </c>
      <c r="L10" s="235" t="s">
        <v>345</v>
      </c>
    </row>
    <row r="11" spans="1:242" ht="24.95" customHeight="1" thickTop="1" thickBot="1" x14ac:dyDescent="0.25">
      <c r="A11" s="433" t="s">
        <v>116</v>
      </c>
      <c r="B11" s="529">
        <f t="shared" si="0"/>
        <v>469</v>
      </c>
      <c r="C11" s="530">
        <v>0</v>
      </c>
      <c r="D11" s="530">
        <v>0</v>
      </c>
      <c r="E11" s="530">
        <v>8</v>
      </c>
      <c r="F11" s="530">
        <v>28</v>
      </c>
      <c r="G11" s="530">
        <v>77</v>
      </c>
      <c r="H11" s="530">
        <v>106</v>
      </c>
      <c r="I11" s="530">
        <v>126</v>
      </c>
      <c r="J11" s="530">
        <v>99</v>
      </c>
      <c r="K11" s="530">
        <v>25</v>
      </c>
      <c r="L11" s="237" t="s">
        <v>346</v>
      </c>
    </row>
    <row r="12" spans="1:242" ht="24.95" customHeight="1" thickTop="1" thickBot="1" x14ac:dyDescent="0.25">
      <c r="A12" s="432" t="s">
        <v>117</v>
      </c>
      <c r="B12" s="525">
        <f t="shared" si="0"/>
        <v>2998</v>
      </c>
      <c r="C12" s="526">
        <v>0</v>
      </c>
      <c r="D12" s="526">
        <v>2</v>
      </c>
      <c r="E12" s="526">
        <v>6</v>
      </c>
      <c r="F12" s="526">
        <v>88</v>
      </c>
      <c r="G12" s="526">
        <v>334</v>
      </c>
      <c r="H12" s="526">
        <v>695</v>
      </c>
      <c r="I12" s="526">
        <v>1014</v>
      </c>
      <c r="J12" s="526">
        <v>802</v>
      </c>
      <c r="K12" s="526">
        <v>57</v>
      </c>
      <c r="L12" s="235" t="s">
        <v>327</v>
      </c>
    </row>
    <row r="13" spans="1:242" ht="24.95" customHeight="1" thickTop="1" thickBot="1" x14ac:dyDescent="0.25">
      <c r="A13" s="433" t="s">
        <v>328</v>
      </c>
      <c r="B13" s="529">
        <f t="shared" si="0"/>
        <v>128</v>
      </c>
      <c r="C13" s="530">
        <v>0</v>
      </c>
      <c r="D13" s="530">
        <v>0</v>
      </c>
      <c r="E13" s="530">
        <v>0</v>
      </c>
      <c r="F13" s="530">
        <v>12</v>
      </c>
      <c r="G13" s="530">
        <v>24</v>
      </c>
      <c r="H13" s="530">
        <v>55</v>
      </c>
      <c r="I13" s="530">
        <v>30</v>
      </c>
      <c r="J13" s="530">
        <v>6</v>
      </c>
      <c r="K13" s="530">
        <v>1</v>
      </c>
      <c r="L13" s="237" t="s">
        <v>329</v>
      </c>
    </row>
    <row r="14" spans="1:242" ht="24.95" customHeight="1" thickTop="1" thickBot="1" x14ac:dyDescent="0.25">
      <c r="A14" s="432" t="s">
        <v>330</v>
      </c>
      <c r="B14" s="525">
        <f t="shared" si="0"/>
        <v>2616</v>
      </c>
      <c r="C14" s="526">
        <v>0</v>
      </c>
      <c r="D14" s="526">
        <v>0</v>
      </c>
      <c r="E14" s="526">
        <v>11</v>
      </c>
      <c r="F14" s="526">
        <v>197</v>
      </c>
      <c r="G14" s="526">
        <v>621</v>
      </c>
      <c r="H14" s="526">
        <v>842</v>
      </c>
      <c r="I14" s="526">
        <v>724</v>
      </c>
      <c r="J14" s="526">
        <v>216</v>
      </c>
      <c r="K14" s="526">
        <v>5</v>
      </c>
      <c r="L14" s="235" t="s">
        <v>331</v>
      </c>
    </row>
    <row r="15" spans="1:242" ht="24.95" customHeight="1" thickTop="1" x14ac:dyDescent="0.2">
      <c r="A15" s="439" t="s">
        <v>281</v>
      </c>
      <c r="B15" s="532">
        <f t="shared" si="0"/>
        <v>11</v>
      </c>
      <c r="C15" s="570">
        <v>0</v>
      </c>
      <c r="D15" s="570">
        <v>0</v>
      </c>
      <c r="E15" s="570">
        <v>0</v>
      </c>
      <c r="F15" s="570">
        <v>0</v>
      </c>
      <c r="G15" s="570">
        <v>0</v>
      </c>
      <c r="H15" s="570">
        <v>2</v>
      </c>
      <c r="I15" s="570">
        <v>8</v>
      </c>
      <c r="J15" s="570">
        <v>1</v>
      </c>
      <c r="K15" s="570">
        <v>0</v>
      </c>
      <c r="L15" s="238" t="s">
        <v>109</v>
      </c>
    </row>
    <row r="16" spans="1:242" ht="30" customHeight="1" x14ac:dyDescent="0.2">
      <c r="A16" s="426" t="s">
        <v>66</v>
      </c>
      <c r="B16" s="573">
        <f t="shared" ref="B16:K16" si="1">SUM(B8:B15)</f>
        <v>6613</v>
      </c>
      <c r="C16" s="573">
        <f t="shared" si="1"/>
        <v>0</v>
      </c>
      <c r="D16" s="573">
        <f t="shared" si="1"/>
        <v>3</v>
      </c>
      <c r="E16" s="573">
        <f t="shared" si="1"/>
        <v>28</v>
      </c>
      <c r="F16" s="573">
        <f t="shared" si="1"/>
        <v>370</v>
      </c>
      <c r="G16" s="573">
        <f t="shared" si="1"/>
        <v>1142</v>
      </c>
      <c r="H16" s="573">
        <f t="shared" si="1"/>
        <v>1807</v>
      </c>
      <c r="I16" s="573">
        <f t="shared" si="1"/>
        <v>1996</v>
      </c>
      <c r="J16" s="573">
        <f t="shared" si="1"/>
        <v>1168</v>
      </c>
      <c r="K16" s="573">
        <f t="shared" si="1"/>
        <v>99</v>
      </c>
      <c r="L16" s="127" t="s">
        <v>67</v>
      </c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256"/>
      <c r="ED16" s="256"/>
      <c r="EE16" s="256"/>
      <c r="EF16" s="256"/>
      <c r="EG16" s="256"/>
      <c r="EH16" s="256"/>
      <c r="EI16" s="256"/>
      <c r="EJ16" s="256"/>
      <c r="EK16" s="256"/>
      <c r="EL16" s="256"/>
      <c r="EM16" s="256"/>
      <c r="EN16" s="256"/>
      <c r="EO16" s="256"/>
      <c r="EP16" s="256"/>
      <c r="EQ16" s="256"/>
      <c r="ER16" s="256"/>
      <c r="ES16" s="256"/>
      <c r="ET16" s="256"/>
      <c r="EU16" s="256"/>
      <c r="EV16" s="256"/>
      <c r="EW16" s="256"/>
      <c r="EX16" s="256"/>
      <c r="EY16" s="256"/>
      <c r="EZ16" s="256"/>
      <c r="FA16" s="256"/>
      <c r="FB16" s="256"/>
      <c r="FC16" s="256"/>
      <c r="FD16" s="256"/>
      <c r="FE16" s="256"/>
      <c r="FF16" s="256"/>
      <c r="FG16" s="256"/>
      <c r="FH16" s="256"/>
      <c r="FI16" s="256"/>
      <c r="FJ16" s="256"/>
      <c r="FK16" s="256"/>
      <c r="FL16" s="256"/>
      <c r="FM16" s="256"/>
      <c r="FN16" s="256"/>
      <c r="FO16" s="256"/>
      <c r="FP16" s="256"/>
      <c r="FQ16" s="256"/>
      <c r="FR16" s="256"/>
      <c r="FS16" s="256"/>
      <c r="FT16" s="256"/>
      <c r="FU16" s="256"/>
      <c r="FV16" s="256"/>
      <c r="FW16" s="256"/>
      <c r="FX16" s="256"/>
      <c r="FY16" s="256"/>
      <c r="FZ16" s="256"/>
      <c r="GA16" s="256"/>
      <c r="GB16" s="256"/>
      <c r="GC16" s="256"/>
      <c r="GD16" s="256"/>
      <c r="GE16" s="256"/>
      <c r="GF16" s="256"/>
      <c r="GG16" s="256"/>
      <c r="GH16" s="256"/>
      <c r="GI16" s="256"/>
      <c r="GJ16" s="256"/>
      <c r="GK16" s="256"/>
      <c r="GL16" s="256"/>
      <c r="GM16" s="256"/>
      <c r="GN16" s="256"/>
      <c r="GO16" s="256"/>
      <c r="GP16" s="256"/>
      <c r="GQ16" s="256"/>
      <c r="GR16" s="256"/>
      <c r="GS16" s="256"/>
      <c r="GT16" s="256"/>
      <c r="GU16" s="256"/>
      <c r="GV16" s="256"/>
      <c r="GW16" s="256"/>
      <c r="GX16" s="256"/>
      <c r="GY16" s="256"/>
      <c r="GZ16" s="256"/>
      <c r="HA16" s="256"/>
      <c r="HB16" s="256"/>
      <c r="HC16" s="256"/>
      <c r="HD16" s="256"/>
      <c r="HE16" s="256"/>
      <c r="HF16" s="256"/>
      <c r="HG16" s="256"/>
      <c r="HH16" s="256"/>
      <c r="HI16" s="256"/>
      <c r="HJ16" s="256"/>
      <c r="HK16" s="256"/>
      <c r="HL16" s="256"/>
      <c r="HM16" s="256"/>
      <c r="HN16" s="256"/>
      <c r="HO16" s="256"/>
      <c r="HP16" s="256"/>
      <c r="HQ16" s="256"/>
      <c r="HR16" s="256"/>
      <c r="HS16" s="256"/>
      <c r="HT16" s="256"/>
      <c r="HU16" s="256"/>
      <c r="HV16" s="256"/>
      <c r="HW16" s="256"/>
      <c r="HX16" s="256"/>
      <c r="HY16" s="256"/>
      <c r="HZ16" s="256"/>
      <c r="IA16" s="256"/>
      <c r="IB16" s="256"/>
      <c r="IC16" s="256"/>
      <c r="ID16" s="256"/>
      <c r="IE16" s="256"/>
      <c r="IF16" s="256"/>
      <c r="IG16" s="256"/>
      <c r="IH16" s="256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6"/>
  <sheetViews>
    <sheetView view="pageBreakPreview" zoomScaleNormal="100" workbookViewId="0">
      <selection activeCell="K7" sqref="K7"/>
    </sheetView>
  </sheetViews>
  <sheetFormatPr defaultColWidth="9.140625" defaultRowHeight="15" x14ac:dyDescent="0.25"/>
  <cols>
    <col min="1" max="1" width="20.85546875" style="103" customWidth="1"/>
    <col min="2" max="10" width="8.7109375" style="103" customWidth="1"/>
    <col min="11" max="11" width="9.5703125" style="103" customWidth="1"/>
    <col min="12" max="12" width="20.140625" style="103" customWidth="1"/>
    <col min="13" max="256" width="9.140625" style="40"/>
    <col min="257" max="257" width="25.7109375" style="40" customWidth="1"/>
    <col min="258" max="267" width="8.7109375" style="40" customWidth="1"/>
    <col min="268" max="268" width="25.7109375" style="40" customWidth="1"/>
    <col min="269" max="512" width="9.140625" style="40"/>
    <col min="513" max="513" width="25.7109375" style="40" customWidth="1"/>
    <col min="514" max="523" width="8.7109375" style="40" customWidth="1"/>
    <col min="524" max="524" width="25.7109375" style="40" customWidth="1"/>
    <col min="525" max="768" width="9.140625" style="40"/>
    <col min="769" max="769" width="25.7109375" style="40" customWidth="1"/>
    <col min="770" max="779" width="8.7109375" style="40" customWidth="1"/>
    <col min="780" max="780" width="25.7109375" style="40" customWidth="1"/>
    <col min="781" max="1024" width="9.140625" style="40"/>
    <col min="1025" max="1025" width="25.7109375" style="40" customWidth="1"/>
    <col min="1026" max="1035" width="8.7109375" style="40" customWidth="1"/>
    <col min="1036" max="1036" width="25.7109375" style="40" customWidth="1"/>
    <col min="1037" max="1280" width="9.140625" style="40"/>
    <col min="1281" max="1281" width="25.7109375" style="40" customWidth="1"/>
    <col min="1282" max="1291" width="8.7109375" style="40" customWidth="1"/>
    <col min="1292" max="1292" width="25.7109375" style="40" customWidth="1"/>
    <col min="1293" max="1536" width="9.140625" style="40"/>
    <col min="1537" max="1537" width="25.7109375" style="40" customWidth="1"/>
    <col min="1538" max="1547" width="8.7109375" style="40" customWidth="1"/>
    <col min="1548" max="1548" width="25.7109375" style="40" customWidth="1"/>
    <col min="1549" max="1792" width="9.140625" style="40"/>
    <col min="1793" max="1793" width="25.7109375" style="40" customWidth="1"/>
    <col min="1794" max="1803" width="8.7109375" style="40" customWidth="1"/>
    <col min="1804" max="1804" width="25.7109375" style="40" customWidth="1"/>
    <col min="1805" max="2048" width="9.140625" style="40"/>
    <col min="2049" max="2049" width="25.7109375" style="40" customWidth="1"/>
    <col min="2050" max="2059" width="8.7109375" style="40" customWidth="1"/>
    <col min="2060" max="2060" width="25.7109375" style="40" customWidth="1"/>
    <col min="2061" max="2304" width="9.140625" style="40"/>
    <col min="2305" max="2305" width="25.7109375" style="40" customWidth="1"/>
    <col min="2306" max="2315" width="8.7109375" style="40" customWidth="1"/>
    <col min="2316" max="2316" width="25.7109375" style="40" customWidth="1"/>
    <col min="2317" max="2560" width="9.140625" style="40"/>
    <col min="2561" max="2561" width="25.7109375" style="40" customWidth="1"/>
    <col min="2562" max="2571" width="8.7109375" style="40" customWidth="1"/>
    <col min="2572" max="2572" width="25.7109375" style="40" customWidth="1"/>
    <col min="2573" max="2816" width="9.140625" style="40"/>
    <col min="2817" max="2817" width="25.7109375" style="40" customWidth="1"/>
    <col min="2818" max="2827" width="8.7109375" style="40" customWidth="1"/>
    <col min="2828" max="2828" width="25.7109375" style="40" customWidth="1"/>
    <col min="2829" max="3072" width="9.140625" style="40"/>
    <col min="3073" max="3073" width="25.7109375" style="40" customWidth="1"/>
    <col min="3074" max="3083" width="8.7109375" style="40" customWidth="1"/>
    <col min="3084" max="3084" width="25.7109375" style="40" customWidth="1"/>
    <col min="3085" max="3328" width="9.140625" style="40"/>
    <col min="3329" max="3329" width="25.7109375" style="40" customWidth="1"/>
    <col min="3330" max="3339" width="8.7109375" style="40" customWidth="1"/>
    <col min="3340" max="3340" width="25.7109375" style="40" customWidth="1"/>
    <col min="3341" max="3584" width="9.140625" style="40"/>
    <col min="3585" max="3585" width="25.7109375" style="40" customWidth="1"/>
    <col min="3586" max="3595" width="8.7109375" style="40" customWidth="1"/>
    <col min="3596" max="3596" width="25.7109375" style="40" customWidth="1"/>
    <col min="3597" max="3840" width="9.140625" style="40"/>
    <col min="3841" max="3841" width="25.7109375" style="40" customWidth="1"/>
    <col min="3842" max="3851" width="8.7109375" style="40" customWidth="1"/>
    <col min="3852" max="3852" width="25.7109375" style="40" customWidth="1"/>
    <col min="3853" max="4096" width="9.140625" style="40"/>
    <col min="4097" max="4097" width="25.7109375" style="40" customWidth="1"/>
    <col min="4098" max="4107" width="8.7109375" style="40" customWidth="1"/>
    <col min="4108" max="4108" width="25.7109375" style="40" customWidth="1"/>
    <col min="4109" max="4352" width="9.140625" style="40"/>
    <col min="4353" max="4353" width="25.7109375" style="40" customWidth="1"/>
    <col min="4354" max="4363" width="8.7109375" style="40" customWidth="1"/>
    <col min="4364" max="4364" width="25.7109375" style="40" customWidth="1"/>
    <col min="4365" max="4608" width="9.140625" style="40"/>
    <col min="4609" max="4609" width="25.7109375" style="40" customWidth="1"/>
    <col min="4610" max="4619" width="8.7109375" style="40" customWidth="1"/>
    <col min="4620" max="4620" width="25.7109375" style="40" customWidth="1"/>
    <col min="4621" max="4864" width="9.140625" style="40"/>
    <col min="4865" max="4865" width="25.7109375" style="40" customWidth="1"/>
    <col min="4866" max="4875" width="8.7109375" style="40" customWidth="1"/>
    <col min="4876" max="4876" width="25.7109375" style="40" customWidth="1"/>
    <col min="4877" max="5120" width="9.140625" style="40"/>
    <col min="5121" max="5121" width="25.7109375" style="40" customWidth="1"/>
    <col min="5122" max="5131" width="8.7109375" style="40" customWidth="1"/>
    <col min="5132" max="5132" width="25.7109375" style="40" customWidth="1"/>
    <col min="5133" max="5376" width="9.140625" style="40"/>
    <col min="5377" max="5377" width="25.7109375" style="40" customWidth="1"/>
    <col min="5378" max="5387" width="8.7109375" style="40" customWidth="1"/>
    <col min="5388" max="5388" width="25.7109375" style="40" customWidth="1"/>
    <col min="5389" max="5632" width="9.140625" style="40"/>
    <col min="5633" max="5633" width="25.7109375" style="40" customWidth="1"/>
    <col min="5634" max="5643" width="8.7109375" style="40" customWidth="1"/>
    <col min="5644" max="5644" width="25.7109375" style="40" customWidth="1"/>
    <col min="5645" max="5888" width="9.140625" style="40"/>
    <col min="5889" max="5889" width="25.7109375" style="40" customWidth="1"/>
    <col min="5890" max="5899" width="8.7109375" style="40" customWidth="1"/>
    <col min="5900" max="5900" width="25.7109375" style="40" customWidth="1"/>
    <col min="5901" max="6144" width="9.140625" style="40"/>
    <col min="6145" max="6145" width="25.7109375" style="40" customWidth="1"/>
    <col min="6146" max="6155" width="8.7109375" style="40" customWidth="1"/>
    <col min="6156" max="6156" width="25.7109375" style="40" customWidth="1"/>
    <col min="6157" max="6400" width="9.140625" style="40"/>
    <col min="6401" max="6401" width="25.7109375" style="40" customWidth="1"/>
    <col min="6402" max="6411" width="8.7109375" style="40" customWidth="1"/>
    <col min="6412" max="6412" width="25.7109375" style="40" customWidth="1"/>
    <col min="6413" max="6656" width="9.140625" style="40"/>
    <col min="6657" max="6657" width="25.7109375" style="40" customWidth="1"/>
    <col min="6658" max="6667" width="8.7109375" style="40" customWidth="1"/>
    <col min="6668" max="6668" width="25.7109375" style="40" customWidth="1"/>
    <col min="6669" max="6912" width="9.140625" style="40"/>
    <col min="6913" max="6913" width="25.7109375" style="40" customWidth="1"/>
    <col min="6914" max="6923" width="8.7109375" style="40" customWidth="1"/>
    <col min="6924" max="6924" width="25.7109375" style="40" customWidth="1"/>
    <col min="6925" max="7168" width="9.140625" style="40"/>
    <col min="7169" max="7169" width="25.7109375" style="40" customWidth="1"/>
    <col min="7170" max="7179" width="8.7109375" style="40" customWidth="1"/>
    <col min="7180" max="7180" width="25.7109375" style="40" customWidth="1"/>
    <col min="7181" max="7424" width="9.140625" style="40"/>
    <col min="7425" max="7425" width="25.7109375" style="40" customWidth="1"/>
    <col min="7426" max="7435" width="8.7109375" style="40" customWidth="1"/>
    <col min="7436" max="7436" width="25.7109375" style="40" customWidth="1"/>
    <col min="7437" max="7680" width="9.140625" style="40"/>
    <col min="7681" max="7681" width="25.7109375" style="40" customWidth="1"/>
    <col min="7682" max="7691" width="8.7109375" style="40" customWidth="1"/>
    <col min="7692" max="7692" width="25.7109375" style="40" customWidth="1"/>
    <col min="7693" max="7936" width="9.140625" style="40"/>
    <col min="7937" max="7937" width="25.7109375" style="40" customWidth="1"/>
    <col min="7938" max="7947" width="8.7109375" style="40" customWidth="1"/>
    <col min="7948" max="7948" width="25.7109375" style="40" customWidth="1"/>
    <col min="7949" max="8192" width="9.140625" style="40"/>
    <col min="8193" max="8193" width="25.7109375" style="40" customWidth="1"/>
    <col min="8194" max="8203" width="8.7109375" style="40" customWidth="1"/>
    <col min="8204" max="8204" width="25.7109375" style="40" customWidth="1"/>
    <col min="8205" max="8448" width="9.140625" style="40"/>
    <col min="8449" max="8449" width="25.7109375" style="40" customWidth="1"/>
    <col min="8450" max="8459" width="8.7109375" style="40" customWidth="1"/>
    <col min="8460" max="8460" width="25.7109375" style="40" customWidth="1"/>
    <col min="8461" max="8704" width="9.140625" style="40"/>
    <col min="8705" max="8705" width="25.7109375" style="40" customWidth="1"/>
    <col min="8706" max="8715" width="8.7109375" style="40" customWidth="1"/>
    <col min="8716" max="8716" width="25.7109375" style="40" customWidth="1"/>
    <col min="8717" max="8960" width="9.140625" style="40"/>
    <col min="8961" max="8961" width="25.7109375" style="40" customWidth="1"/>
    <col min="8962" max="8971" width="8.7109375" style="40" customWidth="1"/>
    <col min="8972" max="8972" width="25.7109375" style="40" customWidth="1"/>
    <col min="8973" max="9216" width="9.140625" style="40"/>
    <col min="9217" max="9217" width="25.7109375" style="40" customWidth="1"/>
    <col min="9218" max="9227" width="8.7109375" style="40" customWidth="1"/>
    <col min="9228" max="9228" width="25.7109375" style="40" customWidth="1"/>
    <col min="9229" max="9472" width="9.140625" style="40"/>
    <col min="9473" max="9473" width="25.7109375" style="40" customWidth="1"/>
    <col min="9474" max="9483" width="8.7109375" style="40" customWidth="1"/>
    <col min="9484" max="9484" width="25.7109375" style="40" customWidth="1"/>
    <col min="9485" max="9728" width="9.140625" style="40"/>
    <col min="9729" max="9729" width="25.7109375" style="40" customWidth="1"/>
    <col min="9730" max="9739" width="8.7109375" style="40" customWidth="1"/>
    <col min="9740" max="9740" width="25.7109375" style="40" customWidth="1"/>
    <col min="9741" max="9984" width="9.140625" style="40"/>
    <col min="9985" max="9985" width="25.7109375" style="40" customWidth="1"/>
    <col min="9986" max="9995" width="8.7109375" style="40" customWidth="1"/>
    <col min="9996" max="9996" width="25.7109375" style="40" customWidth="1"/>
    <col min="9997" max="10240" width="9.140625" style="40"/>
    <col min="10241" max="10241" width="25.7109375" style="40" customWidth="1"/>
    <col min="10242" max="10251" width="8.7109375" style="40" customWidth="1"/>
    <col min="10252" max="10252" width="25.7109375" style="40" customWidth="1"/>
    <col min="10253" max="10496" width="9.140625" style="40"/>
    <col min="10497" max="10497" width="25.7109375" style="40" customWidth="1"/>
    <col min="10498" max="10507" width="8.7109375" style="40" customWidth="1"/>
    <col min="10508" max="10508" width="25.7109375" style="40" customWidth="1"/>
    <col min="10509" max="10752" width="9.140625" style="40"/>
    <col min="10753" max="10753" width="25.7109375" style="40" customWidth="1"/>
    <col min="10754" max="10763" width="8.7109375" style="40" customWidth="1"/>
    <col min="10764" max="10764" width="25.7109375" style="40" customWidth="1"/>
    <col min="10765" max="11008" width="9.140625" style="40"/>
    <col min="11009" max="11009" width="25.7109375" style="40" customWidth="1"/>
    <col min="11010" max="11019" width="8.7109375" style="40" customWidth="1"/>
    <col min="11020" max="11020" width="25.7109375" style="40" customWidth="1"/>
    <col min="11021" max="11264" width="9.140625" style="40"/>
    <col min="11265" max="11265" width="25.7109375" style="40" customWidth="1"/>
    <col min="11266" max="11275" width="8.7109375" style="40" customWidth="1"/>
    <col min="11276" max="11276" width="25.7109375" style="40" customWidth="1"/>
    <col min="11277" max="11520" width="9.140625" style="40"/>
    <col min="11521" max="11521" width="25.7109375" style="40" customWidth="1"/>
    <col min="11522" max="11531" width="8.7109375" style="40" customWidth="1"/>
    <col min="11532" max="11532" width="25.7109375" style="40" customWidth="1"/>
    <col min="11533" max="11776" width="9.140625" style="40"/>
    <col min="11777" max="11777" width="25.7109375" style="40" customWidth="1"/>
    <col min="11778" max="11787" width="8.7109375" style="40" customWidth="1"/>
    <col min="11788" max="11788" width="25.7109375" style="40" customWidth="1"/>
    <col min="11789" max="12032" width="9.140625" style="40"/>
    <col min="12033" max="12033" width="25.7109375" style="40" customWidth="1"/>
    <col min="12034" max="12043" width="8.7109375" style="40" customWidth="1"/>
    <col min="12044" max="12044" width="25.7109375" style="40" customWidth="1"/>
    <col min="12045" max="12288" width="9.140625" style="40"/>
    <col min="12289" max="12289" width="25.7109375" style="40" customWidth="1"/>
    <col min="12290" max="12299" width="8.7109375" style="40" customWidth="1"/>
    <col min="12300" max="12300" width="25.7109375" style="40" customWidth="1"/>
    <col min="12301" max="12544" width="9.140625" style="40"/>
    <col min="12545" max="12545" width="25.7109375" style="40" customWidth="1"/>
    <col min="12546" max="12555" width="8.7109375" style="40" customWidth="1"/>
    <col min="12556" max="12556" width="25.7109375" style="40" customWidth="1"/>
    <col min="12557" max="12800" width="9.140625" style="40"/>
    <col min="12801" max="12801" width="25.7109375" style="40" customWidth="1"/>
    <col min="12802" max="12811" width="8.7109375" style="40" customWidth="1"/>
    <col min="12812" max="12812" width="25.7109375" style="40" customWidth="1"/>
    <col min="12813" max="13056" width="9.140625" style="40"/>
    <col min="13057" max="13057" width="25.7109375" style="40" customWidth="1"/>
    <col min="13058" max="13067" width="8.7109375" style="40" customWidth="1"/>
    <col min="13068" max="13068" width="25.7109375" style="40" customWidth="1"/>
    <col min="13069" max="13312" width="9.140625" style="40"/>
    <col min="13313" max="13313" width="25.7109375" style="40" customWidth="1"/>
    <col min="13314" max="13323" width="8.7109375" style="40" customWidth="1"/>
    <col min="13324" max="13324" width="25.7109375" style="40" customWidth="1"/>
    <col min="13325" max="13568" width="9.140625" style="40"/>
    <col min="13569" max="13569" width="25.7109375" style="40" customWidth="1"/>
    <col min="13570" max="13579" width="8.7109375" style="40" customWidth="1"/>
    <col min="13580" max="13580" width="25.7109375" style="40" customWidth="1"/>
    <col min="13581" max="13824" width="9.140625" style="40"/>
    <col min="13825" max="13825" width="25.7109375" style="40" customWidth="1"/>
    <col min="13826" max="13835" width="8.7109375" style="40" customWidth="1"/>
    <col min="13836" max="13836" width="25.7109375" style="40" customWidth="1"/>
    <col min="13837" max="14080" width="9.140625" style="40"/>
    <col min="14081" max="14081" width="25.7109375" style="40" customWidth="1"/>
    <col min="14082" max="14091" width="8.7109375" style="40" customWidth="1"/>
    <col min="14092" max="14092" width="25.7109375" style="40" customWidth="1"/>
    <col min="14093" max="14336" width="9.140625" style="40"/>
    <col min="14337" max="14337" width="25.7109375" style="40" customWidth="1"/>
    <col min="14338" max="14347" width="8.7109375" style="40" customWidth="1"/>
    <col min="14348" max="14348" width="25.7109375" style="40" customWidth="1"/>
    <col min="14349" max="14592" width="9.140625" style="40"/>
    <col min="14593" max="14593" width="25.7109375" style="40" customWidth="1"/>
    <col min="14594" max="14603" width="8.7109375" style="40" customWidth="1"/>
    <col min="14604" max="14604" width="25.7109375" style="40" customWidth="1"/>
    <col min="14605" max="14848" width="9.140625" style="40"/>
    <col min="14849" max="14849" width="25.7109375" style="40" customWidth="1"/>
    <col min="14850" max="14859" width="8.7109375" style="40" customWidth="1"/>
    <col min="14860" max="14860" width="25.7109375" style="40" customWidth="1"/>
    <col min="14861" max="15104" width="9.140625" style="40"/>
    <col min="15105" max="15105" width="25.7109375" style="40" customWidth="1"/>
    <col min="15106" max="15115" width="8.7109375" style="40" customWidth="1"/>
    <col min="15116" max="15116" width="25.7109375" style="40" customWidth="1"/>
    <col min="15117" max="15360" width="9.140625" style="40"/>
    <col min="15361" max="15361" width="25.7109375" style="40" customWidth="1"/>
    <col min="15362" max="15371" width="8.7109375" style="40" customWidth="1"/>
    <col min="15372" max="15372" width="25.7109375" style="40" customWidth="1"/>
    <col min="15373" max="15616" width="9.140625" style="40"/>
    <col min="15617" max="15617" width="25.7109375" style="40" customWidth="1"/>
    <col min="15618" max="15627" width="8.7109375" style="40" customWidth="1"/>
    <col min="15628" max="15628" width="25.7109375" style="40" customWidth="1"/>
    <col min="15629" max="15872" width="9.140625" style="40"/>
    <col min="15873" max="15873" width="25.7109375" style="40" customWidth="1"/>
    <col min="15874" max="15883" width="8.7109375" style="40" customWidth="1"/>
    <col min="15884" max="15884" width="25.7109375" style="40" customWidth="1"/>
    <col min="15885" max="16128" width="9.140625" style="40"/>
    <col min="16129" max="16129" width="25.7109375" style="40" customWidth="1"/>
    <col min="16130" max="16139" width="8.7109375" style="40" customWidth="1"/>
    <col min="16140" max="16140" width="25.7109375" style="40" customWidth="1"/>
    <col min="16141" max="16384" width="9.140625" style="40"/>
  </cols>
  <sheetData>
    <row r="1" spans="1:242" ht="18" customHeight="1" x14ac:dyDescent="0.3">
      <c r="A1" s="1182" t="s">
        <v>1005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</row>
    <row r="2" spans="1:242" ht="16.5" customHeight="1" x14ac:dyDescent="0.25">
      <c r="A2" s="1183" t="s">
        <v>340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3"/>
    </row>
    <row r="3" spans="1:242" ht="15.75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  <c r="K3" s="1179"/>
      <c r="L3" s="1179"/>
    </row>
    <row r="4" spans="1:242" ht="15.75" x14ac:dyDescent="0.25">
      <c r="A4" s="1179" t="s">
        <v>585</v>
      </c>
      <c r="B4" s="1179"/>
      <c r="C4" s="1179"/>
      <c r="D4" s="1179"/>
      <c r="E4" s="1179"/>
      <c r="F4" s="1179"/>
      <c r="G4" s="1179"/>
      <c r="H4" s="1179"/>
      <c r="I4" s="1179"/>
      <c r="J4" s="1179"/>
      <c r="K4" s="1179"/>
      <c r="L4" s="1179"/>
    </row>
    <row r="5" spans="1:242" ht="30.75" customHeight="1" x14ac:dyDescent="0.3">
      <c r="A5" s="806" t="s">
        <v>347</v>
      </c>
      <c r="B5" s="825"/>
      <c r="C5" s="825"/>
      <c r="D5" s="825"/>
      <c r="E5" s="825"/>
      <c r="F5" s="825"/>
      <c r="G5" s="825"/>
      <c r="H5" s="834"/>
      <c r="I5" s="834"/>
      <c r="J5" s="825"/>
      <c r="K5" s="825"/>
      <c r="L5" s="830" t="s">
        <v>348</v>
      </c>
    </row>
    <row r="6" spans="1:242" ht="28.5" customHeight="1" thickBot="1" x14ac:dyDescent="0.25">
      <c r="A6" s="1256" t="s">
        <v>343</v>
      </c>
      <c r="B6" s="1242" t="s">
        <v>1007</v>
      </c>
      <c r="C6" s="1242"/>
      <c r="D6" s="1242"/>
      <c r="E6" s="1242"/>
      <c r="F6" s="1242"/>
      <c r="G6" s="1242"/>
      <c r="H6" s="1242"/>
      <c r="I6" s="1242"/>
      <c r="J6" s="1242"/>
      <c r="K6" s="1242"/>
      <c r="L6" s="1243" t="s">
        <v>114</v>
      </c>
    </row>
    <row r="7" spans="1:242" ht="39.75" customHeight="1" thickTop="1" x14ac:dyDescent="0.2">
      <c r="A7" s="1257"/>
      <c r="B7" s="255" t="s">
        <v>672</v>
      </c>
      <c r="C7" s="158" t="s">
        <v>546</v>
      </c>
      <c r="D7" s="364" t="s">
        <v>135</v>
      </c>
      <c r="E7" s="158" t="s">
        <v>136</v>
      </c>
      <c r="F7" s="158" t="s">
        <v>137</v>
      </c>
      <c r="G7" s="158" t="s">
        <v>138</v>
      </c>
      <c r="H7" s="158" t="s">
        <v>139</v>
      </c>
      <c r="I7" s="158" t="s">
        <v>140</v>
      </c>
      <c r="J7" s="158" t="s">
        <v>141</v>
      </c>
      <c r="K7" s="365" t="s">
        <v>798</v>
      </c>
      <c r="L7" s="1244"/>
    </row>
    <row r="8" spans="1:242" ht="24.95" customHeight="1" thickBot="1" x14ac:dyDescent="0.25">
      <c r="A8" s="432" t="s">
        <v>321</v>
      </c>
      <c r="B8" s="525">
        <f t="shared" ref="B8:B15" si="0">SUM(C8:K8)</f>
        <v>462</v>
      </c>
      <c r="C8" s="526">
        <v>0</v>
      </c>
      <c r="D8" s="526">
        <v>3</v>
      </c>
      <c r="E8" s="526">
        <v>4</v>
      </c>
      <c r="F8" s="526">
        <v>35</v>
      </c>
      <c r="G8" s="526">
        <v>74</v>
      </c>
      <c r="H8" s="526">
        <v>111</v>
      </c>
      <c r="I8" s="526">
        <v>129</v>
      </c>
      <c r="J8" s="526">
        <v>98</v>
      </c>
      <c r="K8" s="526">
        <v>8</v>
      </c>
      <c r="L8" s="235" t="s">
        <v>322</v>
      </c>
    </row>
    <row r="9" spans="1:242" ht="24.95" customHeight="1" thickTop="1" thickBot="1" x14ac:dyDescent="0.25">
      <c r="A9" s="433" t="s">
        <v>323</v>
      </c>
      <c r="B9" s="529">
        <f t="shared" si="0"/>
        <v>0</v>
      </c>
      <c r="C9" s="530">
        <v>0</v>
      </c>
      <c r="D9" s="530">
        <v>0</v>
      </c>
      <c r="E9" s="530">
        <v>0</v>
      </c>
      <c r="F9" s="530">
        <v>0</v>
      </c>
      <c r="G9" s="530">
        <v>0</v>
      </c>
      <c r="H9" s="530">
        <v>0</v>
      </c>
      <c r="I9" s="530">
        <v>0</v>
      </c>
      <c r="J9" s="530">
        <v>0</v>
      </c>
      <c r="K9" s="530">
        <v>0</v>
      </c>
      <c r="L9" s="237" t="s">
        <v>344</v>
      </c>
    </row>
    <row r="10" spans="1:242" ht="24.95" customHeight="1" thickTop="1" thickBot="1" x14ac:dyDescent="0.25">
      <c r="A10" s="432" t="s">
        <v>115</v>
      </c>
      <c r="B10" s="525">
        <f t="shared" si="0"/>
        <v>874</v>
      </c>
      <c r="C10" s="526">
        <v>0</v>
      </c>
      <c r="D10" s="526">
        <v>3</v>
      </c>
      <c r="E10" s="526">
        <v>9</v>
      </c>
      <c r="F10" s="526">
        <v>31</v>
      </c>
      <c r="G10" s="526">
        <v>117</v>
      </c>
      <c r="H10" s="526">
        <v>240</v>
      </c>
      <c r="I10" s="526">
        <v>244</v>
      </c>
      <c r="J10" s="526">
        <v>193</v>
      </c>
      <c r="K10" s="526">
        <v>37</v>
      </c>
      <c r="L10" s="235" t="s">
        <v>345</v>
      </c>
    </row>
    <row r="11" spans="1:242" ht="24.95" customHeight="1" thickTop="1" thickBot="1" x14ac:dyDescent="0.25">
      <c r="A11" s="433" t="s">
        <v>116</v>
      </c>
      <c r="B11" s="529">
        <f t="shared" si="0"/>
        <v>1045</v>
      </c>
      <c r="C11" s="530">
        <v>0</v>
      </c>
      <c r="D11" s="530">
        <v>1</v>
      </c>
      <c r="E11" s="530">
        <v>5</v>
      </c>
      <c r="F11" s="530">
        <v>45</v>
      </c>
      <c r="G11" s="530">
        <v>115</v>
      </c>
      <c r="H11" s="530">
        <v>263</v>
      </c>
      <c r="I11" s="530">
        <v>270</v>
      </c>
      <c r="J11" s="530">
        <v>284</v>
      </c>
      <c r="K11" s="530">
        <v>62</v>
      </c>
      <c r="L11" s="237" t="s">
        <v>346</v>
      </c>
    </row>
    <row r="12" spans="1:242" ht="24.95" customHeight="1" thickTop="1" thickBot="1" x14ac:dyDescent="0.25">
      <c r="A12" s="432" t="s">
        <v>117</v>
      </c>
      <c r="B12" s="525">
        <f t="shared" si="0"/>
        <v>5384</v>
      </c>
      <c r="C12" s="526">
        <v>0</v>
      </c>
      <c r="D12" s="526">
        <v>5</v>
      </c>
      <c r="E12" s="526">
        <v>20</v>
      </c>
      <c r="F12" s="526">
        <v>168</v>
      </c>
      <c r="G12" s="526">
        <v>694</v>
      </c>
      <c r="H12" s="526">
        <v>1418</v>
      </c>
      <c r="I12" s="526">
        <v>1754</v>
      </c>
      <c r="J12" s="526">
        <v>1201</v>
      </c>
      <c r="K12" s="526">
        <v>124</v>
      </c>
      <c r="L12" s="235" t="s">
        <v>327</v>
      </c>
    </row>
    <row r="13" spans="1:242" ht="24.95" customHeight="1" thickTop="1" thickBot="1" x14ac:dyDescent="0.25">
      <c r="A13" s="433" t="s">
        <v>328</v>
      </c>
      <c r="B13" s="529">
        <f t="shared" si="0"/>
        <v>1966</v>
      </c>
      <c r="C13" s="530">
        <v>0</v>
      </c>
      <c r="D13" s="530">
        <v>0</v>
      </c>
      <c r="E13" s="530">
        <v>5</v>
      </c>
      <c r="F13" s="530">
        <v>59</v>
      </c>
      <c r="G13" s="530">
        <v>384</v>
      </c>
      <c r="H13" s="530">
        <v>697</v>
      </c>
      <c r="I13" s="530">
        <v>628</v>
      </c>
      <c r="J13" s="530">
        <v>187</v>
      </c>
      <c r="K13" s="530">
        <v>6</v>
      </c>
      <c r="L13" s="237" t="s">
        <v>329</v>
      </c>
    </row>
    <row r="14" spans="1:242" ht="24.95" customHeight="1" thickTop="1" thickBot="1" x14ac:dyDescent="0.25">
      <c r="A14" s="432" t="s">
        <v>330</v>
      </c>
      <c r="B14" s="525">
        <f t="shared" si="0"/>
        <v>9054</v>
      </c>
      <c r="C14" s="526">
        <v>0</v>
      </c>
      <c r="D14" s="526">
        <v>5</v>
      </c>
      <c r="E14" s="526">
        <v>25</v>
      </c>
      <c r="F14" s="526">
        <v>309</v>
      </c>
      <c r="G14" s="526">
        <v>1616</v>
      </c>
      <c r="H14" s="526">
        <v>3255</v>
      </c>
      <c r="I14" s="526">
        <v>3115</v>
      </c>
      <c r="J14" s="526">
        <v>718</v>
      </c>
      <c r="K14" s="526">
        <v>11</v>
      </c>
      <c r="L14" s="235" t="s">
        <v>331</v>
      </c>
    </row>
    <row r="15" spans="1:242" ht="24.95" customHeight="1" thickTop="1" x14ac:dyDescent="0.2">
      <c r="A15" s="439" t="s">
        <v>281</v>
      </c>
      <c r="B15" s="532">
        <f t="shared" si="0"/>
        <v>45</v>
      </c>
      <c r="C15" s="570">
        <v>0</v>
      </c>
      <c r="D15" s="570">
        <v>0</v>
      </c>
      <c r="E15" s="570">
        <v>0</v>
      </c>
      <c r="F15" s="570">
        <v>5</v>
      </c>
      <c r="G15" s="570">
        <v>11</v>
      </c>
      <c r="H15" s="570">
        <v>14</v>
      </c>
      <c r="I15" s="570">
        <v>9</v>
      </c>
      <c r="J15" s="570">
        <v>6</v>
      </c>
      <c r="K15" s="570">
        <v>0</v>
      </c>
      <c r="L15" s="238" t="s">
        <v>109</v>
      </c>
    </row>
    <row r="16" spans="1:242" ht="30" customHeight="1" x14ac:dyDescent="0.2">
      <c r="A16" s="426" t="s">
        <v>66</v>
      </c>
      <c r="B16" s="573">
        <f t="shared" ref="B16:K16" si="1">SUM(B8:B15)</f>
        <v>18830</v>
      </c>
      <c r="C16" s="573">
        <f t="shared" si="1"/>
        <v>0</v>
      </c>
      <c r="D16" s="573">
        <f t="shared" si="1"/>
        <v>17</v>
      </c>
      <c r="E16" s="573">
        <f t="shared" si="1"/>
        <v>68</v>
      </c>
      <c r="F16" s="573">
        <f t="shared" si="1"/>
        <v>652</v>
      </c>
      <c r="G16" s="573">
        <f t="shared" si="1"/>
        <v>3011</v>
      </c>
      <c r="H16" s="573">
        <f t="shared" si="1"/>
        <v>5998</v>
      </c>
      <c r="I16" s="573">
        <f t="shared" si="1"/>
        <v>6149</v>
      </c>
      <c r="J16" s="573">
        <f t="shared" si="1"/>
        <v>2687</v>
      </c>
      <c r="K16" s="573">
        <f t="shared" si="1"/>
        <v>248</v>
      </c>
      <c r="L16" s="127" t="s">
        <v>67</v>
      </c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256"/>
      <c r="ED16" s="256"/>
      <c r="EE16" s="256"/>
      <c r="EF16" s="256"/>
      <c r="EG16" s="256"/>
      <c r="EH16" s="256"/>
      <c r="EI16" s="256"/>
      <c r="EJ16" s="256"/>
      <c r="EK16" s="256"/>
      <c r="EL16" s="256"/>
      <c r="EM16" s="256"/>
      <c r="EN16" s="256"/>
      <c r="EO16" s="256"/>
      <c r="EP16" s="256"/>
      <c r="EQ16" s="256"/>
      <c r="ER16" s="256"/>
      <c r="ES16" s="256"/>
      <c r="ET16" s="256"/>
      <c r="EU16" s="256"/>
      <c r="EV16" s="256"/>
      <c r="EW16" s="256"/>
      <c r="EX16" s="256"/>
      <c r="EY16" s="256"/>
      <c r="EZ16" s="256"/>
      <c r="FA16" s="256"/>
      <c r="FB16" s="256"/>
      <c r="FC16" s="256"/>
      <c r="FD16" s="256"/>
      <c r="FE16" s="256"/>
      <c r="FF16" s="256"/>
      <c r="FG16" s="256"/>
      <c r="FH16" s="256"/>
      <c r="FI16" s="256"/>
      <c r="FJ16" s="256"/>
      <c r="FK16" s="256"/>
      <c r="FL16" s="256"/>
      <c r="FM16" s="256"/>
      <c r="FN16" s="256"/>
      <c r="FO16" s="256"/>
      <c r="FP16" s="256"/>
      <c r="FQ16" s="256"/>
      <c r="FR16" s="256"/>
      <c r="FS16" s="256"/>
      <c r="FT16" s="256"/>
      <c r="FU16" s="256"/>
      <c r="FV16" s="256"/>
      <c r="FW16" s="256"/>
      <c r="FX16" s="256"/>
      <c r="FY16" s="256"/>
      <c r="FZ16" s="256"/>
      <c r="GA16" s="256"/>
      <c r="GB16" s="256"/>
      <c r="GC16" s="256"/>
      <c r="GD16" s="256"/>
      <c r="GE16" s="256"/>
      <c r="GF16" s="256"/>
      <c r="GG16" s="256"/>
      <c r="GH16" s="256"/>
      <c r="GI16" s="256"/>
      <c r="GJ16" s="256"/>
      <c r="GK16" s="256"/>
      <c r="GL16" s="256"/>
      <c r="GM16" s="256"/>
      <c r="GN16" s="256"/>
      <c r="GO16" s="256"/>
      <c r="GP16" s="256"/>
      <c r="GQ16" s="256"/>
      <c r="GR16" s="256"/>
      <c r="GS16" s="256"/>
      <c r="GT16" s="256"/>
      <c r="GU16" s="256"/>
      <c r="GV16" s="256"/>
      <c r="GW16" s="256"/>
      <c r="GX16" s="256"/>
      <c r="GY16" s="256"/>
      <c r="GZ16" s="256"/>
      <c r="HA16" s="256"/>
      <c r="HB16" s="256"/>
      <c r="HC16" s="256"/>
      <c r="HD16" s="256"/>
      <c r="HE16" s="256"/>
      <c r="HF16" s="256"/>
      <c r="HG16" s="256"/>
      <c r="HH16" s="256"/>
      <c r="HI16" s="256"/>
      <c r="HJ16" s="256"/>
      <c r="HK16" s="256"/>
      <c r="HL16" s="256"/>
      <c r="HM16" s="256"/>
      <c r="HN16" s="256"/>
      <c r="HO16" s="256"/>
      <c r="HP16" s="256"/>
      <c r="HQ16" s="256"/>
      <c r="HR16" s="256"/>
      <c r="HS16" s="256"/>
      <c r="HT16" s="256"/>
      <c r="HU16" s="256"/>
      <c r="HV16" s="256"/>
      <c r="HW16" s="256"/>
      <c r="HX16" s="256"/>
      <c r="HY16" s="256"/>
      <c r="HZ16" s="256"/>
      <c r="IA16" s="256"/>
      <c r="IB16" s="256"/>
      <c r="IC16" s="256"/>
      <c r="ID16" s="256"/>
      <c r="IE16" s="256"/>
      <c r="IF16" s="256"/>
      <c r="IG16" s="256"/>
      <c r="IH16" s="256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H16"/>
  <sheetViews>
    <sheetView view="pageBreakPreview" zoomScaleNormal="100" workbookViewId="0">
      <selection activeCell="A4" sqref="A4:L4"/>
    </sheetView>
  </sheetViews>
  <sheetFormatPr defaultColWidth="9.140625" defaultRowHeight="15" x14ac:dyDescent="0.25"/>
  <cols>
    <col min="1" max="1" width="20.85546875" style="103" customWidth="1"/>
    <col min="2" max="10" width="8.7109375" style="103" customWidth="1"/>
    <col min="11" max="11" width="9.5703125" style="103" customWidth="1"/>
    <col min="12" max="12" width="20.140625" style="103" customWidth="1"/>
    <col min="13" max="256" width="9.140625" style="40"/>
    <col min="257" max="257" width="25.7109375" style="40" customWidth="1"/>
    <col min="258" max="267" width="8.7109375" style="40" customWidth="1"/>
    <col min="268" max="268" width="25.7109375" style="40" customWidth="1"/>
    <col min="269" max="512" width="9.140625" style="40"/>
    <col min="513" max="513" width="25.7109375" style="40" customWidth="1"/>
    <col min="514" max="523" width="8.7109375" style="40" customWidth="1"/>
    <col min="524" max="524" width="25.7109375" style="40" customWidth="1"/>
    <col min="525" max="768" width="9.140625" style="40"/>
    <col min="769" max="769" width="25.7109375" style="40" customWidth="1"/>
    <col min="770" max="779" width="8.7109375" style="40" customWidth="1"/>
    <col min="780" max="780" width="25.7109375" style="40" customWidth="1"/>
    <col min="781" max="1024" width="9.140625" style="40"/>
    <col min="1025" max="1025" width="25.7109375" style="40" customWidth="1"/>
    <col min="1026" max="1035" width="8.7109375" style="40" customWidth="1"/>
    <col min="1036" max="1036" width="25.7109375" style="40" customWidth="1"/>
    <col min="1037" max="1280" width="9.140625" style="40"/>
    <col min="1281" max="1281" width="25.7109375" style="40" customWidth="1"/>
    <col min="1282" max="1291" width="8.7109375" style="40" customWidth="1"/>
    <col min="1292" max="1292" width="25.7109375" style="40" customWidth="1"/>
    <col min="1293" max="1536" width="9.140625" style="40"/>
    <col min="1537" max="1537" width="25.7109375" style="40" customWidth="1"/>
    <col min="1538" max="1547" width="8.7109375" style="40" customWidth="1"/>
    <col min="1548" max="1548" width="25.7109375" style="40" customWidth="1"/>
    <col min="1549" max="1792" width="9.140625" style="40"/>
    <col min="1793" max="1793" width="25.7109375" style="40" customWidth="1"/>
    <col min="1794" max="1803" width="8.7109375" style="40" customWidth="1"/>
    <col min="1804" max="1804" width="25.7109375" style="40" customWidth="1"/>
    <col min="1805" max="2048" width="9.140625" style="40"/>
    <col min="2049" max="2049" width="25.7109375" style="40" customWidth="1"/>
    <col min="2050" max="2059" width="8.7109375" style="40" customWidth="1"/>
    <col min="2060" max="2060" width="25.7109375" style="40" customWidth="1"/>
    <col min="2061" max="2304" width="9.140625" style="40"/>
    <col min="2305" max="2305" width="25.7109375" style="40" customWidth="1"/>
    <col min="2306" max="2315" width="8.7109375" style="40" customWidth="1"/>
    <col min="2316" max="2316" width="25.7109375" style="40" customWidth="1"/>
    <col min="2317" max="2560" width="9.140625" style="40"/>
    <col min="2561" max="2561" width="25.7109375" style="40" customWidth="1"/>
    <col min="2562" max="2571" width="8.7109375" style="40" customWidth="1"/>
    <col min="2572" max="2572" width="25.7109375" style="40" customWidth="1"/>
    <col min="2573" max="2816" width="9.140625" style="40"/>
    <col min="2817" max="2817" width="25.7109375" style="40" customWidth="1"/>
    <col min="2818" max="2827" width="8.7109375" style="40" customWidth="1"/>
    <col min="2828" max="2828" width="25.7109375" style="40" customWidth="1"/>
    <col min="2829" max="3072" width="9.140625" style="40"/>
    <col min="3073" max="3073" width="25.7109375" style="40" customWidth="1"/>
    <col min="3074" max="3083" width="8.7109375" style="40" customWidth="1"/>
    <col min="3084" max="3084" width="25.7109375" style="40" customWidth="1"/>
    <col min="3085" max="3328" width="9.140625" style="40"/>
    <col min="3329" max="3329" width="25.7109375" style="40" customWidth="1"/>
    <col min="3330" max="3339" width="8.7109375" style="40" customWidth="1"/>
    <col min="3340" max="3340" width="25.7109375" style="40" customWidth="1"/>
    <col min="3341" max="3584" width="9.140625" style="40"/>
    <col min="3585" max="3585" width="25.7109375" style="40" customWidth="1"/>
    <col min="3586" max="3595" width="8.7109375" style="40" customWidth="1"/>
    <col min="3596" max="3596" width="25.7109375" style="40" customWidth="1"/>
    <col min="3597" max="3840" width="9.140625" style="40"/>
    <col min="3841" max="3841" width="25.7109375" style="40" customWidth="1"/>
    <col min="3842" max="3851" width="8.7109375" style="40" customWidth="1"/>
    <col min="3852" max="3852" width="25.7109375" style="40" customWidth="1"/>
    <col min="3853" max="4096" width="9.140625" style="40"/>
    <col min="4097" max="4097" width="25.7109375" style="40" customWidth="1"/>
    <col min="4098" max="4107" width="8.7109375" style="40" customWidth="1"/>
    <col min="4108" max="4108" width="25.7109375" style="40" customWidth="1"/>
    <col min="4109" max="4352" width="9.140625" style="40"/>
    <col min="4353" max="4353" width="25.7109375" style="40" customWidth="1"/>
    <col min="4354" max="4363" width="8.7109375" style="40" customWidth="1"/>
    <col min="4364" max="4364" width="25.7109375" style="40" customWidth="1"/>
    <col min="4365" max="4608" width="9.140625" style="40"/>
    <col min="4609" max="4609" width="25.7109375" style="40" customWidth="1"/>
    <col min="4610" max="4619" width="8.7109375" style="40" customWidth="1"/>
    <col min="4620" max="4620" width="25.7109375" style="40" customWidth="1"/>
    <col min="4621" max="4864" width="9.140625" style="40"/>
    <col min="4865" max="4865" width="25.7109375" style="40" customWidth="1"/>
    <col min="4866" max="4875" width="8.7109375" style="40" customWidth="1"/>
    <col min="4876" max="4876" width="25.7109375" style="40" customWidth="1"/>
    <col min="4877" max="5120" width="9.140625" style="40"/>
    <col min="5121" max="5121" width="25.7109375" style="40" customWidth="1"/>
    <col min="5122" max="5131" width="8.7109375" style="40" customWidth="1"/>
    <col min="5132" max="5132" width="25.7109375" style="40" customWidth="1"/>
    <col min="5133" max="5376" width="9.140625" style="40"/>
    <col min="5377" max="5377" width="25.7109375" style="40" customWidth="1"/>
    <col min="5378" max="5387" width="8.7109375" style="40" customWidth="1"/>
    <col min="5388" max="5388" width="25.7109375" style="40" customWidth="1"/>
    <col min="5389" max="5632" width="9.140625" style="40"/>
    <col min="5633" max="5633" width="25.7109375" style="40" customWidth="1"/>
    <col min="5634" max="5643" width="8.7109375" style="40" customWidth="1"/>
    <col min="5644" max="5644" width="25.7109375" style="40" customWidth="1"/>
    <col min="5645" max="5888" width="9.140625" style="40"/>
    <col min="5889" max="5889" width="25.7109375" style="40" customWidth="1"/>
    <col min="5890" max="5899" width="8.7109375" style="40" customWidth="1"/>
    <col min="5900" max="5900" width="25.7109375" style="40" customWidth="1"/>
    <col min="5901" max="6144" width="9.140625" style="40"/>
    <col min="6145" max="6145" width="25.7109375" style="40" customWidth="1"/>
    <col min="6146" max="6155" width="8.7109375" style="40" customWidth="1"/>
    <col min="6156" max="6156" width="25.7109375" style="40" customWidth="1"/>
    <col min="6157" max="6400" width="9.140625" style="40"/>
    <col min="6401" max="6401" width="25.7109375" style="40" customWidth="1"/>
    <col min="6402" max="6411" width="8.7109375" style="40" customWidth="1"/>
    <col min="6412" max="6412" width="25.7109375" style="40" customWidth="1"/>
    <col min="6413" max="6656" width="9.140625" style="40"/>
    <col min="6657" max="6657" width="25.7109375" style="40" customWidth="1"/>
    <col min="6658" max="6667" width="8.7109375" style="40" customWidth="1"/>
    <col min="6668" max="6668" width="25.7109375" style="40" customWidth="1"/>
    <col min="6669" max="6912" width="9.140625" style="40"/>
    <col min="6913" max="6913" width="25.7109375" style="40" customWidth="1"/>
    <col min="6914" max="6923" width="8.7109375" style="40" customWidth="1"/>
    <col min="6924" max="6924" width="25.7109375" style="40" customWidth="1"/>
    <col min="6925" max="7168" width="9.140625" style="40"/>
    <col min="7169" max="7169" width="25.7109375" style="40" customWidth="1"/>
    <col min="7170" max="7179" width="8.7109375" style="40" customWidth="1"/>
    <col min="7180" max="7180" width="25.7109375" style="40" customWidth="1"/>
    <col min="7181" max="7424" width="9.140625" style="40"/>
    <col min="7425" max="7425" width="25.7109375" style="40" customWidth="1"/>
    <col min="7426" max="7435" width="8.7109375" style="40" customWidth="1"/>
    <col min="7436" max="7436" width="25.7109375" style="40" customWidth="1"/>
    <col min="7437" max="7680" width="9.140625" style="40"/>
    <col min="7681" max="7681" width="25.7109375" style="40" customWidth="1"/>
    <col min="7682" max="7691" width="8.7109375" style="40" customWidth="1"/>
    <col min="7692" max="7692" width="25.7109375" style="40" customWidth="1"/>
    <col min="7693" max="7936" width="9.140625" style="40"/>
    <col min="7937" max="7937" width="25.7109375" style="40" customWidth="1"/>
    <col min="7938" max="7947" width="8.7109375" style="40" customWidth="1"/>
    <col min="7948" max="7948" width="25.7109375" style="40" customWidth="1"/>
    <col min="7949" max="8192" width="9.140625" style="40"/>
    <col min="8193" max="8193" width="25.7109375" style="40" customWidth="1"/>
    <col min="8194" max="8203" width="8.7109375" style="40" customWidth="1"/>
    <col min="8204" max="8204" width="25.7109375" style="40" customWidth="1"/>
    <col min="8205" max="8448" width="9.140625" style="40"/>
    <col min="8449" max="8449" width="25.7109375" style="40" customWidth="1"/>
    <col min="8450" max="8459" width="8.7109375" style="40" customWidth="1"/>
    <col min="8460" max="8460" width="25.7109375" style="40" customWidth="1"/>
    <col min="8461" max="8704" width="9.140625" style="40"/>
    <col min="8705" max="8705" width="25.7109375" style="40" customWidth="1"/>
    <col min="8706" max="8715" width="8.7109375" style="40" customWidth="1"/>
    <col min="8716" max="8716" width="25.7109375" style="40" customWidth="1"/>
    <col min="8717" max="8960" width="9.140625" style="40"/>
    <col min="8961" max="8961" width="25.7109375" style="40" customWidth="1"/>
    <col min="8962" max="8971" width="8.7109375" style="40" customWidth="1"/>
    <col min="8972" max="8972" width="25.7109375" style="40" customWidth="1"/>
    <col min="8973" max="9216" width="9.140625" style="40"/>
    <col min="9217" max="9217" width="25.7109375" style="40" customWidth="1"/>
    <col min="9218" max="9227" width="8.7109375" style="40" customWidth="1"/>
    <col min="9228" max="9228" width="25.7109375" style="40" customWidth="1"/>
    <col min="9229" max="9472" width="9.140625" style="40"/>
    <col min="9473" max="9473" width="25.7109375" style="40" customWidth="1"/>
    <col min="9474" max="9483" width="8.7109375" style="40" customWidth="1"/>
    <col min="9484" max="9484" width="25.7109375" style="40" customWidth="1"/>
    <col min="9485" max="9728" width="9.140625" style="40"/>
    <col min="9729" max="9729" width="25.7109375" style="40" customWidth="1"/>
    <col min="9730" max="9739" width="8.7109375" style="40" customWidth="1"/>
    <col min="9740" max="9740" width="25.7109375" style="40" customWidth="1"/>
    <col min="9741" max="9984" width="9.140625" style="40"/>
    <col min="9985" max="9985" width="25.7109375" style="40" customWidth="1"/>
    <col min="9986" max="9995" width="8.7109375" style="40" customWidth="1"/>
    <col min="9996" max="9996" width="25.7109375" style="40" customWidth="1"/>
    <col min="9997" max="10240" width="9.140625" style="40"/>
    <col min="10241" max="10241" width="25.7109375" style="40" customWidth="1"/>
    <col min="10242" max="10251" width="8.7109375" style="40" customWidth="1"/>
    <col min="10252" max="10252" width="25.7109375" style="40" customWidth="1"/>
    <col min="10253" max="10496" width="9.140625" style="40"/>
    <col min="10497" max="10497" width="25.7109375" style="40" customWidth="1"/>
    <col min="10498" max="10507" width="8.7109375" style="40" customWidth="1"/>
    <col min="10508" max="10508" width="25.7109375" style="40" customWidth="1"/>
    <col min="10509" max="10752" width="9.140625" style="40"/>
    <col min="10753" max="10753" width="25.7109375" style="40" customWidth="1"/>
    <col min="10754" max="10763" width="8.7109375" style="40" customWidth="1"/>
    <col min="10764" max="10764" width="25.7109375" style="40" customWidth="1"/>
    <col min="10765" max="11008" width="9.140625" style="40"/>
    <col min="11009" max="11009" width="25.7109375" style="40" customWidth="1"/>
    <col min="11010" max="11019" width="8.7109375" style="40" customWidth="1"/>
    <col min="11020" max="11020" width="25.7109375" style="40" customWidth="1"/>
    <col min="11021" max="11264" width="9.140625" style="40"/>
    <col min="11265" max="11265" width="25.7109375" style="40" customWidth="1"/>
    <col min="11266" max="11275" width="8.7109375" style="40" customWidth="1"/>
    <col min="11276" max="11276" width="25.7109375" style="40" customWidth="1"/>
    <col min="11277" max="11520" width="9.140625" style="40"/>
    <col min="11521" max="11521" width="25.7109375" style="40" customWidth="1"/>
    <col min="11522" max="11531" width="8.7109375" style="40" customWidth="1"/>
    <col min="11532" max="11532" width="25.7109375" style="40" customWidth="1"/>
    <col min="11533" max="11776" width="9.140625" style="40"/>
    <col min="11777" max="11777" width="25.7109375" style="40" customWidth="1"/>
    <col min="11778" max="11787" width="8.7109375" style="40" customWidth="1"/>
    <col min="11788" max="11788" width="25.7109375" style="40" customWidth="1"/>
    <col min="11789" max="12032" width="9.140625" style="40"/>
    <col min="12033" max="12033" width="25.7109375" style="40" customWidth="1"/>
    <col min="12034" max="12043" width="8.7109375" style="40" customWidth="1"/>
    <col min="12044" max="12044" width="25.7109375" style="40" customWidth="1"/>
    <col min="12045" max="12288" width="9.140625" style="40"/>
    <col min="12289" max="12289" width="25.7109375" style="40" customWidth="1"/>
    <col min="12290" max="12299" width="8.7109375" style="40" customWidth="1"/>
    <col min="12300" max="12300" width="25.7109375" style="40" customWidth="1"/>
    <col min="12301" max="12544" width="9.140625" style="40"/>
    <col min="12545" max="12545" width="25.7109375" style="40" customWidth="1"/>
    <col min="12546" max="12555" width="8.7109375" style="40" customWidth="1"/>
    <col min="12556" max="12556" width="25.7109375" style="40" customWidth="1"/>
    <col min="12557" max="12800" width="9.140625" style="40"/>
    <col min="12801" max="12801" width="25.7109375" style="40" customWidth="1"/>
    <col min="12802" max="12811" width="8.7109375" style="40" customWidth="1"/>
    <col min="12812" max="12812" width="25.7109375" style="40" customWidth="1"/>
    <col min="12813" max="13056" width="9.140625" style="40"/>
    <col min="13057" max="13057" width="25.7109375" style="40" customWidth="1"/>
    <col min="13058" max="13067" width="8.7109375" style="40" customWidth="1"/>
    <col min="13068" max="13068" width="25.7109375" style="40" customWidth="1"/>
    <col min="13069" max="13312" width="9.140625" style="40"/>
    <col min="13313" max="13313" width="25.7109375" style="40" customWidth="1"/>
    <col min="13314" max="13323" width="8.7109375" style="40" customWidth="1"/>
    <col min="13324" max="13324" width="25.7109375" style="40" customWidth="1"/>
    <col min="13325" max="13568" width="9.140625" style="40"/>
    <col min="13569" max="13569" width="25.7109375" style="40" customWidth="1"/>
    <col min="13570" max="13579" width="8.7109375" style="40" customWidth="1"/>
    <col min="13580" max="13580" width="25.7109375" style="40" customWidth="1"/>
    <col min="13581" max="13824" width="9.140625" style="40"/>
    <col min="13825" max="13825" width="25.7109375" style="40" customWidth="1"/>
    <col min="13826" max="13835" width="8.7109375" style="40" customWidth="1"/>
    <col min="13836" max="13836" width="25.7109375" style="40" customWidth="1"/>
    <col min="13837" max="14080" width="9.140625" style="40"/>
    <col min="14081" max="14081" width="25.7109375" style="40" customWidth="1"/>
    <col min="14082" max="14091" width="8.7109375" style="40" customWidth="1"/>
    <col min="14092" max="14092" width="25.7109375" style="40" customWidth="1"/>
    <col min="14093" max="14336" width="9.140625" style="40"/>
    <col min="14337" max="14337" width="25.7109375" style="40" customWidth="1"/>
    <col min="14338" max="14347" width="8.7109375" style="40" customWidth="1"/>
    <col min="14348" max="14348" width="25.7109375" style="40" customWidth="1"/>
    <col min="14349" max="14592" width="9.140625" style="40"/>
    <col min="14593" max="14593" width="25.7109375" style="40" customWidth="1"/>
    <col min="14594" max="14603" width="8.7109375" style="40" customWidth="1"/>
    <col min="14604" max="14604" width="25.7109375" style="40" customWidth="1"/>
    <col min="14605" max="14848" width="9.140625" style="40"/>
    <col min="14849" max="14849" width="25.7109375" style="40" customWidth="1"/>
    <col min="14850" max="14859" width="8.7109375" style="40" customWidth="1"/>
    <col min="14860" max="14860" width="25.7109375" style="40" customWidth="1"/>
    <col min="14861" max="15104" width="9.140625" style="40"/>
    <col min="15105" max="15105" width="25.7109375" style="40" customWidth="1"/>
    <col min="15106" max="15115" width="8.7109375" style="40" customWidth="1"/>
    <col min="15116" max="15116" width="25.7109375" style="40" customWidth="1"/>
    <col min="15117" max="15360" width="9.140625" style="40"/>
    <col min="15361" max="15361" width="25.7109375" style="40" customWidth="1"/>
    <col min="15362" max="15371" width="8.7109375" style="40" customWidth="1"/>
    <col min="15372" max="15372" width="25.7109375" style="40" customWidth="1"/>
    <col min="15373" max="15616" width="9.140625" style="40"/>
    <col min="15617" max="15617" width="25.7109375" style="40" customWidth="1"/>
    <col min="15618" max="15627" width="8.7109375" style="40" customWidth="1"/>
    <col min="15628" max="15628" width="25.7109375" style="40" customWidth="1"/>
    <col min="15629" max="15872" width="9.140625" style="40"/>
    <col min="15873" max="15873" width="25.7109375" style="40" customWidth="1"/>
    <col min="15874" max="15883" width="8.7109375" style="40" customWidth="1"/>
    <col min="15884" max="15884" width="25.7109375" style="40" customWidth="1"/>
    <col min="15885" max="16128" width="9.140625" style="40"/>
    <col min="16129" max="16129" width="25.7109375" style="40" customWidth="1"/>
    <col min="16130" max="16139" width="8.7109375" style="40" customWidth="1"/>
    <col min="16140" max="16140" width="25.7109375" style="40" customWidth="1"/>
    <col min="16141" max="16384" width="9.140625" style="40"/>
  </cols>
  <sheetData>
    <row r="1" spans="1:242" ht="18" customHeight="1" x14ac:dyDescent="0.3">
      <c r="A1" s="1182" t="s">
        <v>1005</v>
      </c>
      <c r="B1" s="1182"/>
      <c r="C1" s="1182"/>
      <c r="D1" s="1182"/>
      <c r="E1" s="1182"/>
      <c r="F1" s="1182"/>
      <c r="G1" s="1182"/>
      <c r="H1" s="1182"/>
      <c r="I1" s="1182"/>
      <c r="J1" s="1182"/>
      <c r="K1" s="1182"/>
      <c r="L1" s="1182"/>
    </row>
    <row r="2" spans="1:242" ht="16.5" customHeight="1" x14ac:dyDescent="0.25">
      <c r="A2" s="1183" t="s">
        <v>340</v>
      </c>
      <c r="B2" s="1183"/>
      <c r="C2" s="1183"/>
      <c r="D2" s="1183"/>
      <c r="E2" s="1183"/>
      <c r="F2" s="1183"/>
      <c r="G2" s="1183"/>
      <c r="H2" s="1183"/>
      <c r="I2" s="1183"/>
      <c r="J2" s="1183"/>
      <c r="K2" s="1183"/>
      <c r="L2" s="1183"/>
    </row>
    <row r="3" spans="1:242" ht="15.75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  <c r="K3" s="1179"/>
      <c r="L3" s="1179"/>
    </row>
    <row r="4" spans="1:242" ht="15.75" x14ac:dyDescent="0.25">
      <c r="A4" s="1179" t="s">
        <v>569</v>
      </c>
      <c r="B4" s="1179"/>
      <c r="C4" s="1179"/>
      <c r="D4" s="1179"/>
      <c r="E4" s="1179"/>
      <c r="F4" s="1179"/>
      <c r="G4" s="1179"/>
      <c r="H4" s="1179"/>
      <c r="I4" s="1179"/>
      <c r="J4" s="1179"/>
      <c r="K4" s="1179"/>
      <c r="L4" s="1179"/>
    </row>
    <row r="5" spans="1:242" ht="30.75" customHeight="1" x14ac:dyDescent="0.3">
      <c r="A5" s="806" t="s">
        <v>349</v>
      </c>
      <c r="B5" s="825"/>
      <c r="C5" s="825"/>
      <c r="D5" s="825"/>
      <c r="E5" s="825"/>
      <c r="F5" s="825"/>
      <c r="G5" s="825"/>
      <c r="H5" s="834"/>
      <c r="I5" s="834"/>
      <c r="J5" s="825"/>
      <c r="K5" s="825"/>
      <c r="L5" s="830" t="s">
        <v>350</v>
      </c>
    </row>
    <row r="6" spans="1:242" ht="28.5" customHeight="1" thickBot="1" x14ac:dyDescent="0.25">
      <c r="A6" s="1256" t="s">
        <v>343</v>
      </c>
      <c r="B6" s="1242" t="s">
        <v>1007</v>
      </c>
      <c r="C6" s="1242"/>
      <c r="D6" s="1242"/>
      <c r="E6" s="1242"/>
      <c r="F6" s="1242"/>
      <c r="G6" s="1242"/>
      <c r="H6" s="1242"/>
      <c r="I6" s="1242"/>
      <c r="J6" s="1242"/>
      <c r="K6" s="1242"/>
      <c r="L6" s="1243" t="s">
        <v>114</v>
      </c>
    </row>
    <row r="7" spans="1:242" ht="39.75" customHeight="1" thickTop="1" x14ac:dyDescent="0.2">
      <c r="A7" s="1257"/>
      <c r="B7" s="255" t="s">
        <v>672</v>
      </c>
      <c r="C7" s="158" t="s">
        <v>546</v>
      </c>
      <c r="D7" s="364" t="s">
        <v>135</v>
      </c>
      <c r="E7" s="158" t="s">
        <v>136</v>
      </c>
      <c r="F7" s="158" t="s">
        <v>137</v>
      </c>
      <c r="G7" s="158" t="s">
        <v>138</v>
      </c>
      <c r="H7" s="158" t="s">
        <v>139</v>
      </c>
      <c r="I7" s="158" t="s">
        <v>140</v>
      </c>
      <c r="J7" s="158" t="s">
        <v>141</v>
      </c>
      <c r="K7" s="365" t="s">
        <v>798</v>
      </c>
      <c r="L7" s="1244"/>
    </row>
    <row r="8" spans="1:242" ht="24.95" customHeight="1" thickBot="1" x14ac:dyDescent="0.25">
      <c r="A8" s="432" t="s">
        <v>321</v>
      </c>
      <c r="B8" s="525">
        <f t="shared" ref="B8:B15" si="0">SUM(C8:K8)</f>
        <v>584</v>
      </c>
      <c r="C8" s="526">
        <f>SUM('B16-1'!C8+'B16-2'!C8)</f>
        <v>0</v>
      </c>
      <c r="D8" s="526">
        <f>SUM('B16-1'!D8+'B16-2'!D8)</f>
        <v>3</v>
      </c>
      <c r="E8" s="526">
        <f>SUM('B16-1'!E8+'B16-2'!E8)</f>
        <v>5</v>
      </c>
      <c r="F8" s="526">
        <f>SUM('B16-1'!F8+'B16-2'!F8)</f>
        <v>47</v>
      </c>
      <c r="G8" s="526">
        <f>SUM('B16-1'!G8+'B16-2'!G8)</f>
        <v>109</v>
      </c>
      <c r="H8" s="526">
        <f>SUM('B16-1'!H8+'B16-2'!H8)</f>
        <v>138</v>
      </c>
      <c r="I8" s="526">
        <f>SUM('B16-1'!I8+'B16-2'!I8)</f>
        <v>160</v>
      </c>
      <c r="J8" s="526">
        <f>SUM('B16-1'!J8+'B16-2'!J8)</f>
        <v>113</v>
      </c>
      <c r="K8" s="526">
        <f>SUM('B16-1'!K8+'B16-2'!K8)</f>
        <v>9</v>
      </c>
      <c r="L8" s="235" t="s">
        <v>322</v>
      </c>
    </row>
    <row r="9" spans="1:242" ht="24.95" customHeight="1" thickTop="1" thickBot="1" x14ac:dyDescent="0.25">
      <c r="A9" s="433" t="s">
        <v>323</v>
      </c>
      <c r="B9" s="529">
        <f t="shared" si="0"/>
        <v>0</v>
      </c>
      <c r="C9" s="530">
        <f>SUM('B16-1'!C9+'B16-2'!C9)</f>
        <v>0</v>
      </c>
      <c r="D9" s="530">
        <f>SUM('B16-1'!D9+'B16-2'!D9)</f>
        <v>0</v>
      </c>
      <c r="E9" s="530">
        <f>SUM('B16-1'!E9+'B16-2'!E9)</f>
        <v>0</v>
      </c>
      <c r="F9" s="530">
        <f>SUM('B16-1'!F9+'B16-2'!F9)</f>
        <v>0</v>
      </c>
      <c r="G9" s="530">
        <f>SUM('B16-1'!G9+'B16-2'!G9)</f>
        <v>0</v>
      </c>
      <c r="H9" s="530">
        <f>SUM('B16-1'!H9+'B16-2'!H9)</f>
        <v>0</v>
      </c>
      <c r="I9" s="530">
        <f>SUM('B16-1'!I9+'B16-2'!I9)</f>
        <v>0</v>
      </c>
      <c r="J9" s="530">
        <f>SUM('B16-1'!J9+'B16-2'!J9)</f>
        <v>0</v>
      </c>
      <c r="K9" s="530">
        <f>SUM('B16-1'!K9+'B16-2'!K9)</f>
        <v>0</v>
      </c>
      <c r="L9" s="237" t="s">
        <v>344</v>
      </c>
    </row>
    <row r="10" spans="1:242" ht="24.95" customHeight="1" thickTop="1" thickBot="1" x14ac:dyDescent="0.25">
      <c r="A10" s="432" t="s">
        <v>115</v>
      </c>
      <c r="B10" s="525">
        <f t="shared" si="0"/>
        <v>1143</v>
      </c>
      <c r="C10" s="526">
        <f>SUM('B16-1'!C10+'B16-2'!C10)</f>
        <v>0</v>
      </c>
      <c r="D10" s="526">
        <f>SUM('B16-1'!D10+'B16-2'!D10)</f>
        <v>4</v>
      </c>
      <c r="E10" s="526">
        <f>SUM('B16-1'!E10+'B16-2'!E10)</f>
        <v>11</v>
      </c>
      <c r="F10" s="526">
        <f>SUM('B16-1'!F10+'B16-2'!F10)</f>
        <v>64</v>
      </c>
      <c r="G10" s="526">
        <f>SUM('B16-1'!G10+'B16-2'!G10)</f>
        <v>168</v>
      </c>
      <c r="H10" s="526">
        <f>SUM('B16-1'!H10+'B16-2'!H10)</f>
        <v>320</v>
      </c>
      <c r="I10" s="526">
        <f>SUM('B16-1'!I10+'B16-2'!I10)</f>
        <v>307</v>
      </c>
      <c r="J10" s="526">
        <f>SUM('B16-1'!J10+'B16-2'!J10)</f>
        <v>222</v>
      </c>
      <c r="K10" s="526">
        <f>SUM('B16-1'!K10+'B16-2'!K10)</f>
        <v>47</v>
      </c>
      <c r="L10" s="235" t="s">
        <v>345</v>
      </c>
    </row>
    <row r="11" spans="1:242" ht="24.95" customHeight="1" thickTop="1" thickBot="1" x14ac:dyDescent="0.25">
      <c r="A11" s="433" t="s">
        <v>116</v>
      </c>
      <c r="B11" s="529">
        <f t="shared" si="0"/>
        <v>1514</v>
      </c>
      <c r="C11" s="530">
        <f>SUM('B16-1'!C11+'B16-2'!C11)</f>
        <v>0</v>
      </c>
      <c r="D11" s="530">
        <f>SUM('B16-1'!D11+'B16-2'!D11)</f>
        <v>1</v>
      </c>
      <c r="E11" s="530">
        <f>SUM('B16-1'!E11+'B16-2'!E11)</f>
        <v>13</v>
      </c>
      <c r="F11" s="530">
        <f>SUM('B16-1'!F11+'B16-2'!F11)</f>
        <v>73</v>
      </c>
      <c r="G11" s="530">
        <f>SUM('B16-1'!G11+'B16-2'!G11)</f>
        <v>192</v>
      </c>
      <c r="H11" s="530">
        <f>SUM('B16-1'!H11+'B16-2'!H11)</f>
        <v>369</v>
      </c>
      <c r="I11" s="530">
        <f>SUM('B16-1'!I11+'B16-2'!I11)</f>
        <v>396</v>
      </c>
      <c r="J11" s="530">
        <f>SUM('B16-1'!J11+'B16-2'!J11)</f>
        <v>383</v>
      </c>
      <c r="K11" s="530">
        <f>SUM('B16-1'!K11+'B16-2'!K11)</f>
        <v>87</v>
      </c>
      <c r="L11" s="237" t="s">
        <v>346</v>
      </c>
    </row>
    <row r="12" spans="1:242" ht="24.95" customHeight="1" thickTop="1" thickBot="1" x14ac:dyDescent="0.25">
      <c r="A12" s="432" t="s">
        <v>117</v>
      </c>
      <c r="B12" s="525">
        <f t="shared" si="0"/>
        <v>8382</v>
      </c>
      <c r="C12" s="526">
        <f>SUM('B16-1'!C12+'B16-2'!C12)</f>
        <v>0</v>
      </c>
      <c r="D12" s="526">
        <f>SUM('B16-1'!D12+'B16-2'!D12)</f>
        <v>7</v>
      </c>
      <c r="E12" s="526">
        <f>SUM('B16-1'!E12+'B16-2'!E12)</f>
        <v>26</v>
      </c>
      <c r="F12" s="526">
        <f>SUM('B16-1'!F12+'B16-2'!F12)</f>
        <v>256</v>
      </c>
      <c r="G12" s="526">
        <f>SUM('B16-1'!G12+'B16-2'!G12)</f>
        <v>1028</v>
      </c>
      <c r="H12" s="526">
        <f>SUM('B16-1'!H12+'B16-2'!H12)</f>
        <v>2113</v>
      </c>
      <c r="I12" s="526">
        <f>SUM('B16-1'!I12+'B16-2'!I12)</f>
        <v>2768</v>
      </c>
      <c r="J12" s="526">
        <f>SUM('B16-1'!J12+'B16-2'!J12)</f>
        <v>2003</v>
      </c>
      <c r="K12" s="526">
        <f>SUM('B16-1'!K12+'B16-2'!K12)</f>
        <v>181</v>
      </c>
      <c r="L12" s="235" t="s">
        <v>327</v>
      </c>
    </row>
    <row r="13" spans="1:242" ht="24.95" customHeight="1" thickTop="1" thickBot="1" x14ac:dyDescent="0.25">
      <c r="A13" s="433" t="s">
        <v>328</v>
      </c>
      <c r="B13" s="529">
        <f t="shared" si="0"/>
        <v>2094</v>
      </c>
      <c r="C13" s="530">
        <f>SUM('B16-1'!C13+'B16-2'!C13)</f>
        <v>0</v>
      </c>
      <c r="D13" s="530">
        <f>SUM('B16-1'!D13+'B16-2'!D13)</f>
        <v>0</v>
      </c>
      <c r="E13" s="530">
        <f>SUM('B16-1'!E13+'B16-2'!E13)</f>
        <v>5</v>
      </c>
      <c r="F13" s="530">
        <f>SUM('B16-1'!F13+'B16-2'!F13)</f>
        <v>71</v>
      </c>
      <c r="G13" s="530">
        <f>SUM('B16-1'!G13+'B16-2'!G13)</f>
        <v>408</v>
      </c>
      <c r="H13" s="530">
        <f>SUM('B16-1'!H13+'B16-2'!H13)</f>
        <v>752</v>
      </c>
      <c r="I13" s="530">
        <f>SUM('B16-1'!I13+'B16-2'!I13)</f>
        <v>658</v>
      </c>
      <c r="J13" s="530">
        <f>SUM('B16-1'!J13+'B16-2'!J13)</f>
        <v>193</v>
      </c>
      <c r="K13" s="530">
        <f>SUM('B16-1'!K13+'B16-2'!K13)</f>
        <v>7</v>
      </c>
      <c r="L13" s="237" t="s">
        <v>329</v>
      </c>
    </row>
    <row r="14" spans="1:242" ht="24.95" customHeight="1" thickTop="1" thickBot="1" x14ac:dyDescent="0.25">
      <c r="A14" s="432" t="s">
        <v>330</v>
      </c>
      <c r="B14" s="525">
        <f t="shared" si="0"/>
        <v>11670</v>
      </c>
      <c r="C14" s="526">
        <f>SUM('B16-1'!C14+'B16-2'!C14)</f>
        <v>0</v>
      </c>
      <c r="D14" s="526">
        <f>SUM('B16-1'!D14+'B16-2'!D14)</f>
        <v>5</v>
      </c>
      <c r="E14" s="526">
        <f>SUM('B16-1'!E14+'B16-2'!E14)</f>
        <v>36</v>
      </c>
      <c r="F14" s="526">
        <f>SUM('B16-1'!F14+'B16-2'!F14)</f>
        <v>506</v>
      </c>
      <c r="G14" s="526">
        <f>SUM('B16-1'!G14+'B16-2'!G14)</f>
        <v>2237</v>
      </c>
      <c r="H14" s="526">
        <f>SUM('B16-1'!H14+'B16-2'!H14)</f>
        <v>4097</v>
      </c>
      <c r="I14" s="526">
        <f>SUM('B16-1'!I14+'B16-2'!I14)</f>
        <v>3839</v>
      </c>
      <c r="J14" s="526">
        <f>SUM('B16-1'!J14+'B16-2'!J14)</f>
        <v>934</v>
      </c>
      <c r="K14" s="526">
        <f>SUM('B16-1'!K14+'B16-2'!K14)</f>
        <v>16</v>
      </c>
      <c r="L14" s="235" t="s">
        <v>331</v>
      </c>
    </row>
    <row r="15" spans="1:242" ht="24.95" customHeight="1" thickTop="1" x14ac:dyDescent="0.2">
      <c r="A15" s="439" t="s">
        <v>281</v>
      </c>
      <c r="B15" s="532">
        <f t="shared" si="0"/>
        <v>56</v>
      </c>
      <c r="C15" s="570">
        <f>SUM('B16-1'!C15+'B16-2'!C15)</f>
        <v>0</v>
      </c>
      <c r="D15" s="570">
        <f>SUM('B16-1'!D15+'B16-2'!D15)</f>
        <v>0</v>
      </c>
      <c r="E15" s="570">
        <f>SUM('B16-1'!E15+'B16-2'!E15)</f>
        <v>0</v>
      </c>
      <c r="F15" s="570">
        <f>SUM('B16-1'!F15+'B16-2'!F15)</f>
        <v>5</v>
      </c>
      <c r="G15" s="570">
        <f>SUM('B16-1'!G15+'B16-2'!G15)</f>
        <v>11</v>
      </c>
      <c r="H15" s="570">
        <f>SUM('B16-1'!H15+'B16-2'!H15)</f>
        <v>16</v>
      </c>
      <c r="I15" s="570">
        <f>SUM('B16-1'!I15+'B16-2'!I15)</f>
        <v>17</v>
      </c>
      <c r="J15" s="570">
        <f>SUM('B16-1'!J15+'B16-2'!J15)</f>
        <v>7</v>
      </c>
      <c r="K15" s="570">
        <f>SUM('B16-1'!K15+'B16-2'!K15)</f>
        <v>0</v>
      </c>
      <c r="L15" s="238" t="s">
        <v>109</v>
      </c>
    </row>
    <row r="16" spans="1:242" ht="30" customHeight="1" x14ac:dyDescent="0.2">
      <c r="A16" s="426" t="s">
        <v>66</v>
      </c>
      <c r="B16" s="573">
        <f t="shared" ref="B16:K16" si="1">SUM(B8:B15)</f>
        <v>25443</v>
      </c>
      <c r="C16" s="573">
        <f t="shared" si="1"/>
        <v>0</v>
      </c>
      <c r="D16" s="573">
        <f t="shared" si="1"/>
        <v>20</v>
      </c>
      <c r="E16" s="573">
        <f t="shared" si="1"/>
        <v>96</v>
      </c>
      <c r="F16" s="573">
        <f t="shared" si="1"/>
        <v>1022</v>
      </c>
      <c r="G16" s="573">
        <f t="shared" si="1"/>
        <v>4153</v>
      </c>
      <c r="H16" s="573">
        <f t="shared" si="1"/>
        <v>7805</v>
      </c>
      <c r="I16" s="573">
        <f t="shared" si="1"/>
        <v>8145</v>
      </c>
      <c r="J16" s="573">
        <f t="shared" si="1"/>
        <v>3855</v>
      </c>
      <c r="K16" s="573">
        <f t="shared" si="1"/>
        <v>347</v>
      </c>
      <c r="L16" s="127" t="s">
        <v>67</v>
      </c>
      <c r="M16" s="256"/>
      <c r="N16" s="256"/>
      <c r="O16" s="256"/>
      <c r="P16" s="256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56"/>
      <c r="AE16" s="256"/>
      <c r="AF16" s="256"/>
      <c r="AG16" s="256"/>
      <c r="AH16" s="256"/>
      <c r="AI16" s="256"/>
      <c r="AJ16" s="256"/>
      <c r="AK16" s="256"/>
      <c r="AL16" s="256"/>
      <c r="AM16" s="256"/>
      <c r="AN16" s="256"/>
      <c r="AO16" s="256"/>
      <c r="AP16" s="256"/>
      <c r="AQ16" s="256"/>
      <c r="AR16" s="256"/>
      <c r="AS16" s="256"/>
      <c r="AT16" s="256"/>
      <c r="AU16" s="256"/>
      <c r="AV16" s="256"/>
      <c r="AW16" s="256"/>
      <c r="AX16" s="256"/>
      <c r="AY16" s="256"/>
      <c r="AZ16" s="256"/>
      <c r="BA16" s="256"/>
      <c r="BB16" s="256"/>
      <c r="BC16" s="256"/>
      <c r="BD16" s="256"/>
      <c r="BE16" s="256"/>
      <c r="BF16" s="256"/>
      <c r="BG16" s="256"/>
      <c r="BH16" s="256"/>
      <c r="BI16" s="256"/>
      <c r="BJ16" s="256"/>
      <c r="BK16" s="256"/>
      <c r="BL16" s="256"/>
      <c r="BM16" s="256"/>
      <c r="BN16" s="256"/>
      <c r="BO16" s="256"/>
      <c r="BP16" s="256"/>
      <c r="BQ16" s="256"/>
      <c r="BR16" s="256"/>
      <c r="BS16" s="256"/>
      <c r="BT16" s="256"/>
      <c r="BU16" s="256"/>
      <c r="BV16" s="256"/>
      <c r="BW16" s="256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  <c r="CI16" s="256"/>
      <c r="CJ16" s="256"/>
      <c r="CK16" s="256"/>
      <c r="CL16" s="256"/>
      <c r="CM16" s="256"/>
      <c r="CN16" s="256"/>
      <c r="CO16" s="256"/>
      <c r="CP16" s="256"/>
      <c r="CQ16" s="256"/>
      <c r="CR16" s="256"/>
      <c r="CS16" s="256"/>
      <c r="CT16" s="256"/>
      <c r="CU16" s="256"/>
      <c r="CV16" s="256"/>
      <c r="CW16" s="256"/>
      <c r="CX16" s="256"/>
      <c r="CY16" s="256"/>
      <c r="CZ16" s="256"/>
      <c r="DA16" s="256"/>
      <c r="DB16" s="256"/>
      <c r="DC16" s="256"/>
      <c r="DD16" s="256"/>
      <c r="DE16" s="256"/>
      <c r="DF16" s="256"/>
      <c r="DG16" s="256"/>
      <c r="DH16" s="256"/>
      <c r="DI16" s="256"/>
      <c r="DJ16" s="256"/>
      <c r="DK16" s="256"/>
      <c r="DL16" s="256"/>
      <c r="DM16" s="256"/>
      <c r="DN16" s="256"/>
      <c r="DO16" s="256"/>
      <c r="DP16" s="256"/>
      <c r="DQ16" s="256"/>
      <c r="DR16" s="256"/>
      <c r="DS16" s="256"/>
      <c r="DT16" s="256"/>
      <c r="DU16" s="256"/>
      <c r="DV16" s="256"/>
      <c r="DW16" s="256"/>
      <c r="DX16" s="256"/>
      <c r="DY16" s="256"/>
      <c r="DZ16" s="256"/>
      <c r="EA16" s="256"/>
      <c r="EB16" s="256"/>
      <c r="EC16" s="256"/>
      <c r="ED16" s="256"/>
      <c r="EE16" s="256"/>
      <c r="EF16" s="256"/>
      <c r="EG16" s="256"/>
      <c r="EH16" s="256"/>
      <c r="EI16" s="256"/>
      <c r="EJ16" s="256"/>
      <c r="EK16" s="256"/>
      <c r="EL16" s="256"/>
      <c r="EM16" s="256"/>
      <c r="EN16" s="256"/>
      <c r="EO16" s="256"/>
      <c r="EP16" s="256"/>
      <c r="EQ16" s="256"/>
      <c r="ER16" s="256"/>
      <c r="ES16" s="256"/>
      <c r="ET16" s="256"/>
      <c r="EU16" s="256"/>
      <c r="EV16" s="256"/>
      <c r="EW16" s="256"/>
      <c r="EX16" s="256"/>
      <c r="EY16" s="256"/>
      <c r="EZ16" s="256"/>
      <c r="FA16" s="256"/>
      <c r="FB16" s="256"/>
      <c r="FC16" s="256"/>
      <c r="FD16" s="256"/>
      <c r="FE16" s="256"/>
      <c r="FF16" s="256"/>
      <c r="FG16" s="256"/>
      <c r="FH16" s="256"/>
      <c r="FI16" s="256"/>
      <c r="FJ16" s="256"/>
      <c r="FK16" s="256"/>
      <c r="FL16" s="256"/>
      <c r="FM16" s="256"/>
      <c r="FN16" s="256"/>
      <c r="FO16" s="256"/>
      <c r="FP16" s="256"/>
      <c r="FQ16" s="256"/>
      <c r="FR16" s="256"/>
      <c r="FS16" s="256"/>
      <c r="FT16" s="256"/>
      <c r="FU16" s="256"/>
      <c r="FV16" s="256"/>
      <c r="FW16" s="256"/>
      <c r="FX16" s="256"/>
      <c r="FY16" s="256"/>
      <c r="FZ16" s="256"/>
      <c r="GA16" s="256"/>
      <c r="GB16" s="256"/>
      <c r="GC16" s="256"/>
      <c r="GD16" s="256"/>
      <c r="GE16" s="256"/>
      <c r="GF16" s="256"/>
      <c r="GG16" s="256"/>
      <c r="GH16" s="256"/>
      <c r="GI16" s="256"/>
      <c r="GJ16" s="256"/>
      <c r="GK16" s="256"/>
      <c r="GL16" s="256"/>
      <c r="GM16" s="256"/>
      <c r="GN16" s="256"/>
      <c r="GO16" s="256"/>
      <c r="GP16" s="256"/>
      <c r="GQ16" s="256"/>
      <c r="GR16" s="256"/>
      <c r="GS16" s="256"/>
      <c r="GT16" s="256"/>
      <c r="GU16" s="256"/>
      <c r="GV16" s="256"/>
      <c r="GW16" s="256"/>
      <c r="GX16" s="256"/>
      <c r="GY16" s="256"/>
      <c r="GZ16" s="256"/>
      <c r="HA16" s="256"/>
      <c r="HB16" s="256"/>
      <c r="HC16" s="256"/>
      <c r="HD16" s="256"/>
      <c r="HE16" s="256"/>
      <c r="HF16" s="256"/>
      <c r="HG16" s="256"/>
      <c r="HH16" s="256"/>
      <c r="HI16" s="256"/>
      <c r="HJ16" s="256"/>
      <c r="HK16" s="256"/>
      <c r="HL16" s="256"/>
      <c r="HM16" s="256"/>
      <c r="HN16" s="256"/>
      <c r="HO16" s="256"/>
      <c r="HP16" s="256"/>
      <c r="HQ16" s="256"/>
      <c r="HR16" s="256"/>
      <c r="HS16" s="256"/>
      <c r="HT16" s="256"/>
      <c r="HU16" s="256"/>
      <c r="HV16" s="256"/>
      <c r="HW16" s="256"/>
      <c r="HX16" s="256"/>
      <c r="HY16" s="256"/>
      <c r="HZ16" s="256"/>
      <c r="IA16" s="256"/>
      <c r="IB16" s="256"/>
      <c r="IC16" s="256"/>
      <c r="ID16" s="256"/>
      <c r="IE16" s="256"/>
      <c r="IF16" s="256"/>
      <c r="IG16" s="256"/>
      <c r="IH16" s="256"/>
    </row>
  </sheetData>
  <mergeCells count="7">
    <mergeCell ref="A1:L1"/>
    <mergeCell ref="A2:L2"/>
    <mergeCell ref="A3:L3"/>
    <mergeCell ref="A4:L4"/>
    <mergeCell ref="A6:A7"/>
    <mergeCell ref="B6:K6"/>
    <mergeCell ref="L6:L7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G22"/>
  <sheetViews>
    <sheetView view="pageBreakPreview" topLeftCell="A4" zoomScale="90" zoomScaleNormal="100" zoomScaleSheetLayoutView="90" workbookViewId="0">
      <selection activeCell="A11" sqref="A11"/>
    </sheetView>
  </sheetViews>
  <sheetFormatPr defaultRowHeight="15" x14ac:dyDescent="0.25"/>
  <cols>
    <col min="1" max="1" width="35.85546875" style="27" bestFit="1" customWidth="1"/>
    <col min="2" max="2" width="9.7109375" style="27" bestFit="1" customWidth="1"/>
    <col min="3" max="4" width="8.7109375" style="27" bestFit="1" customWidth="1"/>
    <col min="5" max="5" width="8.85546875" style="27" bestFit="1" customWidth="1"/>
    <col min="6" max="10" width="7.7109375" style="27" bestFit="1" customWidth="1"/>
    <col min="11" max="11" width="29.140625" style="27" bestFit="1" customWidth="1"/>
    <col min="12" max="256" width="9.140625" style="303"/>
    <col min="257" max="257" width="30.7109375" style="303" customWidth="1"/>
    <col min="258" max="258" width="9.85546875" style="303" bestFit="1" customWidth="1"/>
    <col min="259" max="266" width="7.7109375" style="303" customWidth="1"/>
    <col min="267" max="267" width="30.7109375" style="303" customWidth="1"/>
    <col min="268" max="512" width="9.140625" style="303"/>
    <col min="513" max="513" width="30.7109375" style="303" customWidth="1"/>
    <col min="514" max="514" width="9.85546875" style="303" bestFit="1" customWidth="1"/>
    <col min="515" max="522" width="7.7109375" style="303" customWidth="1"/>
    <col min="523" max="523" width="30.7109375" style="303" customWidth="1"/>
    <col min="524" max="768" width="9.140625" style="303"/>
    <col min="769" max="769" width="30.7109375" style="303" customWidth="1"/>
    <col min="770" max="770" width="9.85546875" style="303" bestFit="1" customWidth="1"/>
    <col min="771" max="778" width="7.7109375" style="303" customWidth="1"/>
    <col min="779" max="779" width="30.7109375" style="303" customWidth="1"/>
    <col min="780" max="1024" width="9.140625" style="303"/>
    <col min="1025" max="1025" width="30.7109375" style="303" customWidth="1"/>
    <col min="1026" max="1026" width="9.85546875" style="303" bestFit="1" customWidth="1"/>
    <col min="1027" max="1034" width="7.7109375" style="303" customWidth="1"/>
    <col min="1035" max="1035" width="30.7109375" style="303" customWidth="1"/>
    <col min="1036" max="1280" width="9.140625" style="303"/>
    <col min="1281" max="1281" width="30.7109375" style="303" customWidth="1"/>
    <col min="1282" max="1282" width="9.85546875" style="303" bestFit="1" customWidth="1"/>
    <col min="1283" max="1290" width="7.7109375" style="303" customWidth="1"/>
    <col min="1291" max="1291" width="30.7109375" style="303" customWidth="1"/>
    <col min="1292" max="1536" width="9.140625" style="303"/>
    <col min="1537" max="1537" width="30.7109375" style="303" customWidth="1"/>
    <col min="1538" max="1538" width="9.85546875" style="303" bestFit="1" customWidth="1"/>
    <col min="1539" max="1546" width="7.7109375" style="303" customWidth="1"/>
    <col min="1547" max="1547" width="30.7109375" style="303" customWidth="1"/>
    <col min="1548" max="1792" width="9.140625" style="303"/>
    <col min="1793" max="1793" width="30.7109375" style="303" customWidth="1"/>
    <col min="1794" max="1794" width="9.85546875" style="303" bestFit="1" customWidth="1"/>
    <col min="1795" max="1802" width="7.7109375" style="303" customWidth="1"/>
    <col min="1803" max="1803" width="30.7109375" style="303" customWidth="1"/>
    <col min="1804" max="2048" width="9.140625" style="303"/>
    <col min="2049" max="2049" width="30.7109375" style="303" customWidth="1"/>
    <col min="2050" max="2050" width="9.85546875" style="303" bestFit="1" customWidth="1"/>
    <col min="2051" max="2058" width="7.7109375" style="303" customWidth="1"/>
    <col min="2059" max="2059" width="30.7109375" style="303" customWidth="1"/>
    <col min="2060" max="2304" width="9.140625" style="303"/>
    <col min="2305" max="2305" width="30.7109375" style="303" customWidth="1"/>
    <col min="2306" max="2306" width="9.85546875" style="303" bestFit="1" customWidth="1"/>
    <col min="2307" max="2314" width="7.7109375" style="303" customWidth="1"/>
    <col min="2315" max="2315" width="30.7109375" style="303" customWidth="1"/>
    <col min="2316" max="2560" width="9.140625" style="303"/>
    <col min="2561" max="2561" width="30.7109375" style="303" customWidth="1"/>
    <col min="2562" max="2562" width="9.85546875" style="303" bestFit="1" customWidth="1"/>
    <col min="2563" max="2570" width="7.7109375" style="303" customWidth="1"/>
    <col min="2571" max="2571" width="30.7109375" style="303" customWidth="1"/>
    <col min="2572" max="2816" width="9.140625" style="303"/>
    <col min="2817" max="2817" width="30.7109375" style="303" customWidth="1"/>
    <col min="2818" max="2818" width="9.85546875" style="303" bestFit="1" customWidth="1"/>
    <col min="2819" max="2826" width="7.7109375" style="303" customWidth="1"/>
    <col min="2827" max="2827" width="30.7109375" style="303" customWidth="1"/>
    <col min="2828" max="3072" width="9.140625" style="303"/>
    <col min="3073" max="3073" width="30.7109375" style="303" customWidth="1"/>
    <col min="3074" max="3074" width="9.85546875" style="303" bestFit="1" customWidth="1"/>
    <col min="3075" max="3082" width="7.7109375" style="303" customWidth="1"/>
    <col min="3083" max="3083" width="30.7109375" style="303" customWidth="1"/>
    <col min="3084" max="3328" width="9.140625" style="303"/>
    <col min="3329" max="3329" width="30.7109375" style="303" customWidth="1"/>
    <col min="3330" max="3330" width="9.85546875" style="303" bestFit="1" customWidth="1"/>
    <col min="3331" max="3338" width="7.7109375" style="303" customWidth="1"/>
    <col min="3339" max="3339" width="30.7109375" style="303" customWidth="1"/>
    <col min="3340" max="3584" width="9.140625" style="303"/>
    <col min="3585" max="3585" width="30.7109375" style="303" customWidth="1"/>
    <col min="3586" max="3586" width="9.85546875" style="303" bestFit="1" customWidth="1"/>
    <col min="3587" max="3594" width="7.7109375" style="303" customWidth="1"/>
    <col min="3595" max="3595" width="30.7109375" style="303" customWidth="1"/>
    <col min="3596" max="3840" width="9.140625" style="303"/>
    <col min="3841" max="3841" width="30.7109375" style="303" customWidth="1"/>
    <col min="3842" max="3842" width="9.85546875" style="303" bestFit="1" customWidth="1"/>
    <col min="3843" max="3850" width="7.7109375" style="303" customWidth="1"/>
    <col min="3851" max="3851" width="30.7109375" style="303" customWidth="1"/>
    <col min="3852" max="4096" width="9.140625" style="303"/>
    <col min="4097" max="4097" width="30.7109375" style="303" customWidth="1"/>
    <col min="4098" max="4098" width="9.85546875" style="303" bestFit="1" customWidth="1"/>
    <col min="4099" max="4106" width="7.7109375" style="303" customWidth="1"/>
    <col min="4107" max="4107" width="30.7109375" style="303" customWidth="1"/>
    <col min="4108" max="4352" width="9.140625" style="303"/>
    <col min="4353" max="4353" width="30.7109375" style="303" customWidth="1"/>
    <col min="4354" max="4354" width="9.85546875" style="303" bestFit="1" customWidth="1"/>
    <col min="4355" max="4362" width="7.7109375" style="303" customWidth="1"/>
    <col min="4363" max="4363" width="30.7109375" style="303" customWidth="1"/>
    <col min="4364" max="4608" width="9.140625" style="303"/>
    <col min="4609" max="4609" width="30.7109375" style="303" customWidth="1"/>
    <col min="4610" max="4610" width="9.85546875" style="303" bestFit="1" customWidth="1"/>
    <col min="4611" max="4618" width="7.7109375" style="303" customWidth="1"/>
    <col min="4619" max="4619" width="30.7109375" style="303" customWidth="1"/>
    <col min="4620" max="4864" width="9.140625" style="303"/>
    <col min="4865" max="4865" width="30.7109375" style="303" customWidth="1"/>
    <col min="4866" max="4866" width="9.85546875" style="303" bestFit="1" customWidth="1"/>
    <col min="4867" max="4874" width="7.7109375" style="303" customWidth="1"/>
    <col min="4875" max="4875" width="30.7109375" style="303" customWidth="1"/>
    <col min="4876" max="5120" width="9.140625" style="303"/>
    <col min="5121" max="5121" width="30.7109375" style="303" customWidth="1"/>
    <col min="5122" max="5122" width="9.85546875" style="303" bestFit="1" customWidth="1"/>
    <col min="5123" max="5130" width="7.7109375" style="303" customWidth="1"/>
    <col min="5131" max="5131" width="30.7109375" style="303" customWidth="1"/>
    <col min="5132" max="5376" width="9.140625" style="303"/>
    <col min="5377" max="5377" width="30.7109375" style="303" customWidth="1"/>
    <col min="5378" max="5378" width="9.85546875" style="303" bestFit="1" customWidth="1"/>
    <col min="5379" max="5386" width="7.7109375" style="303" customWidth="1"/>
    <col min="5387" max="5387" width="30.7109375" style="303" customWidth="1"/>
    <col min="5388" max="5632" width="9.140625" style="303"/>
    <col min="5633" max="5633" width="30.7109375" style="303" customWidth="1"/>
    <col min="5634" max="5634" width="9.85546875" style="303" bestFit="1" customWidth="1"/>
    <col min="5635" max="5642" width="7.7109375" style="303" customWidth="1"/>
    <col min="5643" max="5643" width="30.7109375" style="303" customWidth="1"/>
    <col min="5644" max="5888" width="9.140625" style="303"/>
    <col min="5889" max="5889" width="30.7109375" style="303" customWidth="1"/>
    <col min="5890" max="5890" width="9.85546875" style="303" bestFit="1" customWidth="1"/>
    <col min="5891" max="5898" width="7.7109375" style="303" customWidth="1"/>
    <col min="5899" max="5899" width="30.7109375" style="303" customWidth="1"/>
    <col min="5900" max="6144" width="9.140625" style="303"/>
    <col min="6145" max="6145" width="30.7109375" style="303" customWidth="1"/>
    <col min="6146" max="6146" width="9.85546875" style="303" bestFit="1" customWidth="1"/>
    <col min="6147" max="6154" width="7.7109375" style="303" customWidth="1"/>
    <col min="6155" max="6155" width="30.7109375" style="303" customWidth="1"/>
    <col min="6156" max="6400" width="9.140625" style="303"/>
    <col min="6401" max="6401" width="30.7109375" style="303" customWidth="1"/>
    <col min="6402" max="6402" width="9.85546875" style="303" bestFit="1" customWidth="1"/>
    <col min="6403" max="6410" width="7.7109375" style="303" customWidth="1"/>
    <col min="6411" max="6411" width="30.7109375" style="303" customWidth="1"/>
    <col min="6412" max="6656" width="9.140625" style="303"/>
    <col min="6657" max="6657" width="30.7109375" style="303" customWidth="1"/>
    <col min="6658" max="6658" width="9.85546875" style="303" bestFit="1" customWidth="1"/>
    <col min="6659" max="6666" width="7.7109375" style="303" customWidth="1"/>
    <col min="6667" max="6667" width="30.7109375" style="303" customWidth="1"/>
    <col min="6668" max="6912" width="9.140625" style="303"/>
    <col min="6913" max="6913" width="30.7109375" style="303" customWidth="1"/>
    <col min="6914" max="6914" width="9.85546875" style="303" bestFit="1" customWidth="1"/>
    <col min="6915" max="6922" width="7.7109375" style="303" customWidth="1"/>
    <col min="6923" max="6923" width="30.7109375" style="303" customWidth="1"/>
    <col min="6924" max="7168" width="9.140625" style="303"/>
    <col min="7169" max="7169" width="30.7109375" style="303" customWidth="1"/>
    <col min="7170" max="7170" width="9.85546875" style="303" bestFit="1" customWidth="1"/>
    <col min="7171" max="7178" width="7.7109375" style="303" customWidth="1"/>
    <col min="7179" max="7179" width="30.7109375" style="303" customWidth="1"/>
    <col min="7180" max="7424" width="9.140625" style="303"/>
    <col min="7425" max="7425" width="30.7109375" style="303" customWidth="1"/>
    <col min="7426" max="7426" width="9.85546875" style="303" bestFit="1" customWidth="1"/>
    <col min="7427" max="7434" width="7.7109375" style="303" customWidth="1"/>
    <col min="7435" max="7435" width="30.7109375" style="303" customWidth="1"/>
    <col min="7436" max="7680" width="9.140625" style="303"/>
    <col min="7681" max="7681" width="30.7109375" style="303" customWidth="1"/>
    <col min="7682" max="7682" width="9.85546875" style="303" bestFit="1" customWidth="1"/>
    <col min="7683" max="7690" width="7.7109375" style="303" customWidth="1"/>
    <col min="7691" max="7691" width="30.7109375" style="303" customWidth="1"/>
    <col min="7692" max="7936" width="9.140625" style="303"/>
    <col min="7937" max="7937" width="30.7109375" style="303" customWidth="1"/>
    <col min="7938" max="7938" width="9.85546875" style="303" bestFit="1" customWidth="1"/>
    <col min="7939" max="7946" width="7.7109375" style="303" customWidth="1"/>
    <col min="7947" max="7947" width="30.7109375" style="303" customWidth="1"/>
    <col min="7948" max="8192" width="9.140625" style="303"/>
    <col min="8193" max="8193" width="30.7109375" style="303" customWidth="1"/>
    <col min="8194" max="8194" width="9.85546875" style="303" bestFit="1" customWidth="1"/>
    <col min="8195" max="8202" width="7.7109375" style="303" customWidth="1"/>
    <col min="8203" max="8203" width="30.7109375" style="303" customWidth="1"/>
    <col min="8204" max="8448" width="9.140625" style="303"/>
    <col min="8449" max="8449" width="30.7109375" style="303" customWidth="1"/>
    <col min="8450" max="8450" width="9.85546875" style="303" bestFit="1" customWidth="1"/>
    <col min="8451" max="8458" width="7.7109375" style="303" customWidth="1"/>
    <col min="8459" max="8459" width="30.7109375" style="303" customWidth="1"/>
    <col min="8460" max="8704" width="9.140625" style="303"/>
    <col min="8705" max="8705" width="30.7109375" style="303" customWidth="1"/>
    <col min="8706" max="8706" width="9.85546875" style="303" bestFit="1" customWidth="1"/>
    <col min="8707" max="8714" width="7.7109375" style="303" customWidth="1"/>
    <col min="8715" max="8715" width="30.7109375" style="303" customWidth="1"/>
    <col min="8716" max="8960" width="9.140625" style="303"/>
    <col min="8961" max="8961" width="30.7109375" style="303" customWidth="1"/>
    <col min="8962" max="8962" width="9.85546875" style="303" bestFit="1" customWidth="1"/>
    <col min="8963" max="8970" width="7.7109375" style="303" customWidth="1"/>
    <col min="8971" max="8971" width="30.7109375" style="303" customWidth="1"/>
    <col min="8972" max="9216" width="9.140625" style="303"/>
    <col min="9217" max="9217" width="30.7109375" style="303" customWidth="1"/>
    <col min="9218" max="9218" width="9.85546875" style="303" bestFit="1" customWidth="1"/>
    <col min="9219" max="9226" width="7.7109375" style="303" customWidth="1"/>
    <col min="9227" max="9227" width="30.7109375" style="303" customWidth="1"/>
    <col min="9228" max="9472" width="9.140625" style="303"/>
    <col min="9473" max="9473" width="30.7109375" style="303" customWidth="1"/>
    <col min="9474" max="9474" width="9.85546875" style="303" bestFit="1" customWidth="1"/>
    <col min="9475" max="9482" width="7.7109375" style="303" customWidth="1"/>
    <col min="9483" max="9483" width="30.7109375" style="303" customWidth="1"/>
    <col min="9484" max="9728" width="9.140625" style="303"/>
    <col min="9729" max="9729" width="30.7109375" style="303" customWidth="1"/>
    <col min="9730" max="9730" width="9.85546875" style="303" bestFit="1" customWidth="1"/>
    <col min="9731" max="9738" width="7.7109375" style="303" customWidth="1"/>
    <col min="9739" max="9739" width="30.7109375" style="303" customWidth="1"/>
    <col min="9740" max="9984" width="9.140625" style="303"/>
    <col min="9985" max="9985" width="30.7109375" style="303" customWidth="1"/>
    <col min="9986" max="9986" width="9.85546875" style="303" bestFit="1" customWidth="1"/>
    <col min="9987" max="9994" width="7.7109375" style="303" customWidth="1"/>
    <col min="9995" max="9995" width="30.7109375" style="303" customWidth="1"/>
    <col min="9996" max="10240" width="9.140625" style="303"/>
    <col min="10241" max="10241" width="30.7109375" style="303" customWidth="1"/>
    <col min="10242" max="10242" width="9.85546875" style="303" bestFit="1" customWidth="1"/>
    <col min="10243" max="10250" width="7.7109375" style="303" customWidth="1"/>
    <col min="10251" max="10251" width="30.7109375" style="303" customWidth="1"/>
    <col min="10252" max="10496" width="9.140625" style="303"/>
    <col min="10497" max="10497" width="30.7109375" style="303" customWidth="1"/>
    <col min="10498" max="10498" width="9.85546875" style="303" bestFit="1" customWidth="1"/>
    <col min="10499" max="10506" width="7.7109375" style="303" customWidth="1"/>
    <col min="10507" max="10507" width="30.7109375" style="303" customWidth="1"/>
    <col min="10508" max="10752" width="9.140625" style="303"/>
    <col min="10753" max="10753" width="30.7109375" style="303" customWidth="1"/>
    <col min="10754" max="10754" width="9.85546875" style="303" bestFit="1" customWidth="1"/>
    <col min="10755" max="10762" width="7.7109375" style="303" customWidth="1"/>
    <col min="10763" max="10763" width="30.7109375" style="303" customWidth="1"/>
    <col min="10764" max="11008" width="9.140625" style="303"/>
    <col min="11009" max="11009" width="30.7109375" style="303" customWidth="1"/>
    <col min="11010" max="11010" width="9.85546875" style="303" bestFit="1" customWidth="1"/>
    <col min="11011" max="11018" width="7.7109375" style="303" customWidth="1"/>
    <col min="11019" max="11019" width="30.7109375" style="303" customWidth="1"/>
    <col min="11020" max="11264" width="9.140625" style="303"/>
    <col min="11265" max="11265" width="30.7109375" style="303" customWidth="1"/>
    <col min="11266" max="11266" width="9.85546875" style="303" bestFit="1" customWidth="1"/>
    <col min="11267" max="11274" width="7.7109375" style="303" customWidth="1"/>
    <col min="11275" max="11275" width="30.7109375" style="303" customWidth="1"/>
    <col min="11276" max="11520" width="9.140625" style="303"/>
    <col min="11521" max="11521" width="30.7109375" style="303" customWidth="1"/>
    <col min="11522" max="11522" width="9.85546875" style="303" bestFit="1" customWidth="1"/>
    <col min="11523" max="11530" width="7.7109375" style="303" customWidth="1"/>
    <col min="11531" max="11531" width="30.7109375" style="303" customWidth="1"/>
    <col min="11532" max="11776" width="9.140625" style="303"/>
    <col min="11777" max="11777" width="30.7109375" style="303" customWidth="1"/>
    <col min="11778" max="11778" width="9.85546875" style="303" bestFit="1" customWidth="1"/>
    <col min="11779" max="11786" width="7.7109375" style="303" customWidth="1"/>
    <col min="11787" max="11787" width="30.7109375" style="303" customWidth="1"/>
    <col min="11788" max="12032" width="9.140625" style="303"/>
    <col min="12033" max="12033" width="30.7109375" style="303" customWidth="1"/>
    <col min="12034" max="12034" width="9.85546875" style="303" bestFit="1" customWidth="1"/>
    <col min="12035" max="12042" width="7.7109375" style="303" customWidth="1"/>
    <col min="12043" max="12043" width="30.7109375" style="303" customWidth="1"/>
    <col min="12044" max="12288" width="9.140625" style="303"/>
    <col min="12289" max="12289" width="30.7109375" style="303" customWidth="1"/>
    <col min="12290" max="12290" width="9.85546875" style="303" bestFit="1" customWidth="1"/>
    <col min="12291" max="12298" width="7.7109375" style="303" customWidth="1"/>
    <col min="12299" max="12299" width="30.7109375" style="303" customWidth="1"/>
    <col min="12300" max="12544" width="9.140625" style="303"/>
    <col min="12545" max="12545" width="30.7109375" style="303" customWidth="1"/>
    <col min="12546" max="12546" width="9.85546875" style="303" bestFit="1" customWidth="1"/>
    <col min="12547" max="12554" width="7.7109375" style="303" customWidth="1"/>
    <col min="12555" max="12555" width="30.7109375" style="303" customWidth="1"/>
    <col min="12556" max="12800" width="9.140625" style="303"/>
    <col min="12801" max="12801" width="30.7109375" style="303" customWidth="1"/>
    <col min="12802" max="12802" width="9.85546875" style="303" bestFit="1" customWidth="1"/>
    <col min="12803" max="12810" width="7.7109375" style="303" customWidth="1"/>
    <col min="12811" max="12811" width="30.7109375" style="303" customWidth="1"/>
    <col min="12812" max="13056" width="9.140625" style="303"/>
    <col min="13057" max="13057" width="30.7109375" style="303" customWidth="1"/>
    <col min="13058" max="13058" width="9.85546875" style="303" bestFit="1" customWidth="1"/>
    <col min="13059" max="13066" width="7.7109375" style="303" customWidth="1"/>
    <col min="13067" max="13067" width="30.7109375" style="303" customWidth="1"/>
    <col min="13068" max="13312" width="9.140625" style="303"/>
    <col min="13313" max="13313" width="30.7109375" style="303" customWidth="1"/>
    <col min="13314" max="13314" width="9.85546875" style="303" bestFit="1" customWidth="1"/>
    <col min="13315" max="13322" width="7.7109375" style="303" customWidth="1"/>
    <col min="13323" max="13323" width="30.7109375" style="303" customWidth="1"/>
    <col min="13324" max="13568" width="9.140625" style="303"/>
    <col min="13569" max="13569" width="30.7109375" style="303" customWidth="1"/>
    <col min="13570" max="13570" width="9.85546875" style="303" bestFit="1" customWidth="1"/>
    <col min="13571" max="13578" width="7.7109375" style="303" customWidth="1"/>
    <col min="13579" max="13579" width="30.7109375" style="303" customWidth="1"/>
    <col min="13580" max="13824" width="9.140625" style="303"/>
    <col min="13825" max="13825" width="30.7109375" style="303" customWidth="1"/>
    <col min="13826" max="13826" width="9.85546875" style="303" bestFit="1" customWidth="1"/>
    <col min="13827" max="13834" width="7.7109375" style="303" customWidth="1"/>
    <col min="13835" max="13835" width="30.7109375" style="303" customWidth="1"/>
    <col min="13836" max="14080" width="9.140625" style="303"/>
    <col min="14081" max="14081" width="30.7109375" style="303" customWidth="1"/>
    <col min="14082" max="14082" width="9.85546875" style="303" bestFit="1" customWidth="1"/>
    <col min="14083" max="14090" width="7.7109375" style="303" customWidth="1"/>
    <col min="14091" max="14091" width="30.7109375" style="303" customWidth="1"/>
    <col min="14092" max="14336" width="9.140625" style="303"/>
    <col min="14337" max="14337" width="30.7109375" style="303" customWidth="1"/>
    <col min="14338" max="14338" width="9.85546875" style="303" bestFit="1" customWidth="1"/>
    <col min="14339" max="14346" width="7.7109375" style="303" customWidth="1"/>
    <col min="14347" max="14347" width="30.7109375" style="303" customWidth="1"/>
    <col min="14348" max="14592" width="9.140625" style="303"/>
    <col min="14593" max="14593" width="30.7109375" style="303" customWidth="1"/>
    <col min="14594" max="14594" width="9.85546875" style="303" bestFit="1" customWidth="1"/>
    <col min="14595" max="14602" width="7.7109375" style="303" customWidth="1"/>
    <col min="14603" max="14603" width="30.7109375" style="303" customWidth="1"/>
    <col min="14604" max="14848" width="9.140625" style="303"/>
    <col min="14849" max="14849" width="30.7109375" style="303" customWidth="1"/>
    <col min="14850" max="14850" width="9.85546875" style="303" bestFit="1" customWidth="1"/>
    <col min="14851" max="14858" width="7.7109375" style="303" customWidth="1"/>
    <col min="14859" max="14859" width="30.7109375" style="303" customWidth="1"/>
    <col min="14860" max="15104" width="9.140625" style="303"/>
    <col min="15105" max="15105" width="30.7109375" style="303" customWidth="1"/>
    <col min="15106" max="15106" width="9.85546875" style="303" bestFit="1" customWidth="1"/>
    <col min="15107" max="15114" width="7.7109375" style="303" customWidth="1"/>
    <col min="15115" max="15115" width="30.7109375" style="303" customWidth="1"/>
    <col min="15116" max="15360" width="9.140625" style="303"/>
    <col min="15361" max="15361" width="30.7109375" style="303" customWidth="1"/>
    <col min="15362" max="15362" width="9.85546875" style="303" bestFit="1" customWidth="1"/>
    <col min="15363" max="15370" width="7.7109375" style="303" customWidth="1"/>
    <col min="15371" max="15371" width="30.7109375" style="303" customWidth="1"/>
    <col min="15372" max="15616" width="9.140625" style="303"/>
    <col min="15617" max="15617" width="30.7109375" style="303" customWidth="1"/>
    <col min="15618" max="15618" width="9.85546875" style="303" bestFit="1" customWidth="1"/>
    <col min="15619" max="15626" width="7.7109375" style="303" customWidth="1"/>
    <col min="15627" max="15627" width="30.7109375" style="303" customWidth="1"/>
    <col min="15628" max="15872" width="9.140625" style="303"/>
    <col min="15873" max="15873" width="30.7109375" style="303" customWidth="1"/>
    <col min="15874" max="15874" width="9.85546875" style="303" bestFit="1" customWidth="1"/>
    <col min="15875" max="15882" width="7.7109375" style="303" customWidth="1"/>
    <col min="15883" max="15883" width="30.7109375" style="303" customWidth="1"/>
    <col min="15884" max="16128" width="9.140625" style="303"/>
    <col min="16129" max="16129" width="30.7109375" style="303" customWidth="1"/>
    <col min="16130" max="16130" width="9.85546875" style="303" bestFit="1" customWidth="1"/>
    <col min="16131" max="16138" width="7.7109375" style="303" customWidth="1"/>
    <col min="16139" max="16139" width="30.7109375" style="303" customWidth="1"/>
    <col min="16140" max="16384" width="9.140625" style="303"/>
  </cols>
  <sheetData>
    <row r="1" spans="1:11" ht="20.25" customHeight="1" x14ac:dyDescent="0.2">
      <c r="A1" s="1114" t="s">
        <v>713</v>
      </c>
      <c r="B1" s="1114"/>
      <c r="C1" s="1114"/>
      <c r="D1" s="1114"/>
      <c r="E1" s="1114"/>
      <c r="F1" s="1114"/>
      <c r="G1" s="1114"/>
      <c r="H1" s="1114"/>
      <c r="I1" s="1114"/>
      <c r="J1" s="1114"/>
      <c r="K1" s="1114"/>
    </row>
    <row r="2" spans="1:11" ht="20.25" customHeight="1" x14ac:dyDescent="0.2">
      <c r="A2" s="1115" t="s">
        <v>734</v>
      </c>
      <c r="B2" s="1115"/>
      <c r="C2" s="1115"/>
      <c r="D2" s="1115"/>
      <c r="E2" s="1115"/>
      <c r="F2" s="1115"/>
      <c r="G2" s="1115"/>
      <c r="H2" s="1115"/>
      <c r="I2" s="1115"/>
      <c r="J2" s="1115"/>
      <c r="K2" s="1115"/>
    </row>
    <row r="3" spans="1:11" ht="20.25" customHeight="1" x14ac:dyDescent="0.2">
      <c r="A3" s="1116">
        <v>2014</v>
      </c>
      <c r="B3" s="1116"/>
      <c r="C3" s="1116"/>
      <c r="D3" s="1116"/>
      <c r="E3" s="1116"/>
      <c r="F3" s="1116"/>
      <c r="G3" s="1116"/>
      <c r="H3" s="1116"/>
      <c r="I3" s="1116"/>
      <c r="J3" s="1116"/>
      <c r="K3" s="1116"/>
    </row>
    <row r="4" spans="1:11" s="101" customFormat="1" ht="20.25" customHeight="1" x14ac:dyDescent="0.2">
      <c r="A4" s="816" t="s">
        <v>351</v>
      </c>
      <c r="B4" s="817"/>
      <c r="C4" s="817"/>
      <c r="D4" s="817"/>
      <c r="E4" s="817"/>
      <c r="F4" s="817"/>
      <c r="G4" s="817"/>
      <c r="H4" s="817"/>
      <c r="I4" s="817"/>
      <c r="J4" s="817"/>
      <c r="K4" s="809" t="s">
        <v>352</v>
      </c>
    </row>
    <row r="5" spans="1:11" s="101" customFormat="1" ht="30" customHeight="1" thickBot="1" x14ac:dyDescent="0.25">
      <c r="A5" s="1258" t="s">
        <v>353</v>
      </c>
      <c r="B5" s="1260" t="s">
        <v>676</v>
      </c>
      <c r="C5" s="1260"/>
      <c r="D5" s="1260"/>
      <c r="E5" s="1261" t="s">
        <v>586</v>
      </c>
      <c r="F5" s="1261"/>
      <c r="G5" s="1261"/>
      <c r="H5" s="1261" t="s">
        <v>587</v>
      </c>
      <c r="I5" s="1261"/>
      <c r="J5" s="1261"/>
      <c r="K5" s="1262" t="s">
        <v>354</v>
      </c>
    </row>
    <row r="6" spans="1:11" s="101" customFormat="1" ht="30" customHeight="1" thickTop="1" x14ac:dyDescent="0.2">
      <c r="A6" s="1259"/>
      <c r="B6" s="739" t="s">
        <v>670</v>
      </c>
      <c r="C6" s="740" t="s">
        <v>1394</v>
      </c>
      <c r="D6" s="740" t="s">
        <v>517</v>
      </c>
      <c r="E6" s="739" t="s">
        <v>46</v>
      </c>
      <c r="F6" s="740" t="s">
        <v>1394</v>
      </c>
      <c r="G6" s="740" t="s">
        <v>517</v>
      </c>
      <c r="H6" s="739" t="s">
        <v>46</v>
      </c>
      <c r="I6" s="740" t="s">
        <v>1394</v>
      </c>
      <c r="J6" s="740" t="s">
        <v>517</v>
      </c>
      <c r="K6" s="1263"/>
    </row>
    <row r="7" spans="1:11" s="101" customFormat="1" ht="23.25" customHeight="1" x14ac:dyDescent="0.2">
      <c r="A7" s="843" t="s">
        <v>810</v>
      </c>
      <c r="B7" s="737">
        <f>D7+C7</f>
        <v>19</v>
      </c>
      <c r="C7" s="738">
        <f>I7+F7</f>
        <v>10</v>
      </c>
      <c r="D7" s="738">
        <f>J7+G7</f>
        <v>9</v>
      </c>
      <c r="E7" s="737">
        <f>G7+F7</f>
        <v>10</v>
      </c>
      <c r="F7" s="738">
        <v>5</v>
      </c>
      <c r="G7" s="738">
        <v>5</v>
      </c>
      <c r="H7" s="737">
        <f>J7+I7</f>
        <v>9</v>
      </c>
      <c r="I7" s="738">
        <v>5</v>
      </c>
      <c r="J7" s="738">
        <v>4</v>
      </c>
      <c r="K7" s="838" t="s">
        <v>809</v>
      </c>
    </row>
    <row r="8" spans="1:11" s="101" customFormat="1" ht="23.25" customHeight="1" thickBot="1" x14ac:dyDescent="0.25">
      <c r="A8" s="844" t="s">
        <v>811</v>
      </c>
      <c r="B8" s="323">
        <f t="shared" ref="B8:B17" si="0">D8+C8</f>
        <v>198</v>
      </c>
      <c r="C8" s="324">
        <f t="shared" ref="C8:C17" si="1">I8+F8</f>
        <v>106</v>
      </c>
      <c r="D8" s="324">
        <f t="shared" ref="D8:D17" si="2">J8+G8</f>
        <v>92</v>
      </c>
      <c r="E8" s="323">
        <f t="shared" ref="E8:E17" si="3">G8+F8</f>
        <v>118</v>
      </c>
      <c r="F8" s="324">
        <v>59</v>
      </c>
      <c r="G8" s="324">
        <v>59</v>
      </c>
      <c r="H8" s="323">
        <f t="shared" ref="H8:H17" si="4">J8+I8</f>
        <v>80</v>
      </c>
      <c r="I8" s="324">
        <v>47</v>
      </c>
      <c r="J8" s="324">
        <v>33</v>
      </c>
      <c r="K8" s="839" t="s">
        <v>811</v>
      </c>
    </row>
    <row r="9" spans="1:11" ht="23.25" customHeight="1" thickTop="1" thickBot="1" x14ac:dyDescent="0.25">
      <c r="A9" s="379" t="s">
        <v>355</v>
      </c>
      <c r="B9" s="737">
        <f t="shared" si="0"/>
        <v>351</v>
      </c>
      <c r="C9" s="738">
        <f t="shared" si="1"/>
        <v>191</v>
      </c>
      <c r="D9" s="738">
        <f t="shared" si="2"/>
        <v>160</v>
      </c>
      <c r="E9" s="737">
        <f t="shared" si="3"/>
        <v>209</v>
      </c>
      <c r="F9" s="535">
        <v>122</v>
      </c>
      <c r="G9" s="535">
        <v>87</v>
      </c>
      <c r="H9" s="737">
        <f t="shared" si="4"/>
        <v>142</v>
      </c>
      <c r="I9" s="535">
        <v>69</v>
      </c>
      <c r="J9" s="535">
        <v>73</v>
      </c>
      <c r="K9" s="840" t="s">
        <v>356</v>
      </c>
    </row>
    <row r="10" spans="1:11" ht="23.25" customHeight="1" thickTop="1" x14ac:dyDescent="0.2">
      <c r="A10" s="906" t="s">
        <v>357</v>
      </c>
      <c r="B10" s="323">
        <f t="shared" si="0"/>
        <v>1406</v>
      </c>
      <c r="C10" s="324">
        <f t="shared" si="1"/>
        <v>774</v>
      </c>
      <c r="D10" s="324">
        <f t="shared" si="2"/>
        <v>632</v>
      </c>
      <c r="E10" s="255">
        <f t="shared" si="3"/>
        <v>867</v>
      </c>
      <c r="F10" s="992">
        <v>485</v>
      </c>
      <c r="G10" s="992">
        <v>382</v>
      </c>
      <c r="H10" s="255">
        <f t="shared" si="4"/>
        <v>539</v>
      </c>
      <c r="I10" s="580">
        <v>289</v>
      </c>
      <c r="J10" s="580">
        <v>250</v>
      </c>
      <c r="K10" s="901" t="s">
        <v>358</v>
      </c>
    </row>
    <row r="11" spans="1:11" ht="33" customHeight="1" x14ac:dyDescent="0.2">
      <c r="A11" s="1092" t="s">
        <v>1415</v>
      </c>
      <c r="B11" s="757">
        <f t="shared" ref="B11:J11" si="5">SUM(B7:B10)</f>
        <v>1974</v>
      </c>
      <c r="C11" s="907">
        <f t="shared" si="5"/>
        <v>1081</v>
      </c>
      <c r="D11" s="907">
        <f t="shared" si="5"/>
        <v>893</v>
      </c>
      <c r="E11" s="757">
        <f t="shared" si="5"/>
        <v>1204</v>
      </c>
      <c r="F11" s="753">
        <f t="shared" si="5"/>
        <v>671</v>
      </c>
      <c r="G11" s="993">
        <f t="shared" si="5"/>
        <v>533</v>
      </c>
      <c r="H11" s="757">
        <f t="shared" si="5"/>
        <v>770</v>
      </c>
      <c r="I11" s="753">
        <f t="shared" si="5"/>
        <v>410</v>
      </c>
      <c r="J11" s="753">
        <f t="shared" si="5"/>
        <v>360</v>
      </c>
      <c r="K11" s="908" t="s">
        <v>1110</v>
      </c>
    </row>
    <row r="12" spans="1:11" ht="23.25" customHeight="1" thickBot="1" x14ac:dyDescent="0.25">
      <c r="A12" s="904" t="s">
        <v>359</v>
      </c>
      <c r="B12" s="323">
        <f t="shared" si="0"/>
        <v>4401</v>
      </c>
      <c r="C12" s="324">
        <f t="shared" si="1"/>
        <v>2394</v>
      </c>
      <c r="D12" s="324">
        <f t="shared" si="2"/>
        <v>2007</v>
      </c>
      <c r="E12" s="323">
        <f t="shared" si="3"/>
        <v>2794</v>
      </c>
      <c r="F12" s="644">
        <v>1529</v>
      </c>
      <c r="G12" s="644">
        <v>1265</v>
      </c>
      <c r="H12" s="323">
        <f t="shared" si="4"/>
        <v>1607</v>
      </c>
      <c r="I12" s="644">
        <v>865</v>
      </c>
      <c r="J12" s="644">
        <v>742</v>
      </c>
      <c r="K12" s="905" t="s">
        <v>360</v>
      </c>
    </row>
    <row r="13" spans="1:11" ht="23.25" customHeight="1" thickTop="1" thickBot="1" x14ac:dyDescent="0.25">
      <c r="A13" s="903" t="s">
        <v>812</v>
      </c>
      <c r="B13" s="737">
        <f t="shared" si="0"/>
        <v>13649</v>
      </c>
      <c r="C13" s="738">
        <f t="shared" si="1"/>
        <v>6748</v>
      </c>
      <c r="D13" s="738">
        <f t="shared" si="2"/>
        <v>6901</v>
      </c>
      <c r="E13" s="737">
        <f t="shared" si="3"/>
        <v>9656</v>
      </c>
      <c r="F13" s="535">
        <v>4777</v>
      </c>
      <c r="G13" s="535">
        <v>4879</v>
      </c>
      <c r="H13" s="737">
        <f t="shared" si="4"/>
        <v>3993</v>
      </c>
      <c r="I13" s="535">
        <v>1971</v>
      </c>
      <c r="J13" s="535">
        <v>2022</v>
      </c>
      <c r="K13" s="840" t="s">
        <v>812</v>
      </c>
    </row>
    <row r="14" spans="1:11" ht="23.25" customHeight="1" thickTop="1" x14ac:dyDescent="0.2">
      <c r="A14" s="900" t="s">
        <v>813</v>
      </c>
      <c r="B14" s="323">
        <f t="shared" si="0"/>
        <v>4262</v>
      </c>
      <c r="C14" s="324">
        <f t="shared" si="1"/>
        <v>1813</v>
      </c>
      <c r="D14" s="324">
        <f t="shared" si="2"/>
        <v>2449</v>
      </c>
      <c r="E14" s="323">
        <f t="shared" si="3"/>
        <v>2977</v>
      </c>
      <c r="F14" s="580">
        <v>1298</v>
      </c>
      <c r="G14" s="580">
        <v>1679</v>
      </c>
      <c r="H14" s="323">
        <f t="shared" si="4"/>
        <v>1285</v>
      </c>
      <c r="I14" s="580">
        <v>515</v>
      </c>
      <c r="J14" s="580">
        <v>770</v>
      </c>
      <c r="K14" s="901" t="s">
        <v>813</v>
      </c>
    </row>
    <row r="15" spans="1:11" ht="23.25" customHeight="1" x14ac:dyDescent="0.2">
      <c r="A15" s="846" t="s">
        <v>814</v>
      </c>
      <c r="B15" s="737">
        <f t="shared" si="0"/>
        <v>1029</v>
      </c>
      <c r="C15" s="738">
        <f t="shared" si="1"/>
        <v>389</v>
      </c>
      <c r="D15" s="738">
        <f t="shared" si="2"/>
        <v>640</v>
      </c>
      <c r="E15" s="737">
        <f t="shared" si="3"/>
        <v>761</v>
      </c>
      <c r="F15" s="648">
        <v>296</v>
      </c>
      <c r="G15" s="648">
        <v>465</v>
      </c>
      <c r="H15" s="737">
        <f t="shared" si="4"/>
        <v>268</v>
      </c>
      <c r="I15" s="648">
        <v>93</v>
      </c>
      <c r="J15" s="648">
        <v>175</v>
      </c>
      <c r="K15" s="842" t="s">
        <v>814</v>
      </c>
    </row>
    <row r="16" spans="1:11" ht="23.25" customHeight="1" x14ac:dyDescent="0.2">
      <c r="A16" s="845" t="s">
        <v>815</v>
      </c>
      <c r="B16" s="323">
        <f t="shared" si="0"/>
        <v>117</v>
      </c>
      <c r="C16" s="324">
        <f t="shared" si="1"/>
        <v>42</v>
      </c>
      <c r="D16" s="324">
        <f t="shared" si="2"/>
        <v>75</v>
      </c>
      <c r="E16" s="323">
        <f t="shared" si="3"/>
        <v>89</v>
      </c>
      <c r="F16" s="647">
        <v>37</v>
      </c>
      <c r="G16" s="647">
        <v>52</v>
      </c>
      <c r="H16" s="323">
        <f t="shared" si="4"/>
        <v>28</v>
      </c>
      <c r="I16" s="647">
        <v>5</v>
      </c>
      <c r="J16" s="647">
        <v>23</v>
      </c>
      <c r="K16" s="841" t="s">
        <v>815</v>
      </c>
    </row>
    <row r="17" spans="1:241" ht="23.25" customHeight="1" x14ac:dyDescent="0.2">
      <c r="A17" s="846" t="s">
        <v>808</v>
      </c>
      <c r="B17" s="737">
        <f t="shared" si="0"/>
        <v>11</v>
      </c>
      <c r="C17" s="738">
        <f t="shared" si="1"/>
        <v>1</v>
      </c>
      <c r="D17" s="738">
        <f t="shared" si="2"/>
        <v>10</v>
      </c>
      <c r="E17" s="737">
        <f t="shared" si="3"/>
        <v>8</v>
      </c>
      <c r="F17" s="648">
        <v>1</v>
      </c>
      <c r="G17" s="648">
        <v>7</v>
      </c>
      <c r="H17" s="737">
        <f t="shared" si="4"/>
        <v>3</v>
      </c>
      <c r="I17" s="648">
        <v>0</v>
      </c>
      <c r="J17" s="648">
        <v>3</v>
      </c>
      <c r="K17" s="842" t="s">
        <v>808</v>
      </c>
    </row>
    <row r="18" spans="1:241" ht="28.5" customHeight="1" x14ac:dyDescent="0.2">
      <c r="A18" s="1093" t="s">
        <v>1416</v>
      </c>
      <c r="B18" s="894">
        <f t="shared" ref="B18:J18" si="6">SUM(B12:B17)</f>
        <v>23469</v>
      </c>
      <c r="C18" s="893">
        <f t="shared" si="6"/>
        <v>11387</v>
      </c>
      <c r="D18" s="893">
        <f t="shared" si="6"/>
        <v>12082</v>
      </c>
      <c r="E18" s="894">
        <f t="shared" si="6"/>
        <v>16285</v>
      </c>
      <c r="F18" s="902">
        <f t="shared" si="6"/>
        <v>7938</v>
      </c>
      <c r="G18" s="902">
        <f t="shared" si="6"/>
        <v>8347</v>
      </c>
      <c r="H18" s="894">
        <f t="shared" si="6"/>
        <v>7184</v>
      </c>
      <c r="I18" s="902">
        <f t="shared" si="6"/>
        <v>3449</v>
      </c>
      <c r="J18" s="902">
        <f t="shared" si="6"/>
        <v>3735</v>
      </c>
      <c r="K18" s="909" t="s">
        <v>1111</v>
      </c>
    </row>
    <row r="19" spans="1:241" ht="24.75" customHeight="1" x14ac:dyDescent="0.2">
      <c r="A19" s="751" t="s">
        <v>66</v>
      </c>
      <c r="B19" s="752">
        <f>+B11+B18</f>
        <v>25443</v>
      </c>
      <c r="C19" s="752">
        <f t="shared" ref="C19:J19" si="7">+C11+C18</f>
        <v>12468</v>
      </c>
      <c r="D19" s="752">
        <f t="shared" si="7"/>
        <v>12975</v>
      </c>
      <c r="E19" s="752">
        <f t="shared" si="7"/>
        <v>17489</v>
      </c>
      <c r="F19" s="752">
        <f t="shared" si="7"/>
        <v>8609</v>
      </c>
      <c r="G19" s="752">
        <f t="shared" si="7"/>
        <v>8880</v>
      </c>
      <c r="H19" s="752">
        <f t="shared" si="7"/>
        <v>7954</v>
      </c>
      <c r="I19" s="752">
        <f t="shared" si="7"/>
        <v>3859</v>
      </c>
      <c r="J19" s="752">
        <f t="shared" si="7"/>
        <v>4095</v>
      </c>
      <c r="K19" s="754" t="s">
        <v>943</v>
      </c>
    </row>
    <row r="20" spans="1:241" ht="33.75" customHeight="1" x14ac:dyDescent="0.2">
      <c r="A20" s="749" t="s">
        <v>361</v>
      </c>
      <c r="B20" s="750">
        <f>B11/B19*100</f>
        <v>7.7585190425657355</v>
      </c>
      <c r="C20" s="750">
        <f t="shared" ref="C20:J20" si="8">C11/C19*100</f>
        <v>8.6701957009945456</v>
      </c>
      <c r="D20" s="750">
        <f t="shared" si="8"/>
        <v>6.8824662813102124</v>
      </c>
      <c r="E20" s="750">
        <f t="shared" si="8"/>
        <v>6.884327291440334</v>
      </c>
      <c r="F20" s="750">
        <f t="shared" si="8"/>
        <v>7.7941688930189335</v>
      </c>
      <c r="G20" s="750">
        <f t="shared" si="8"/>
        <v>6.0022522522522523</v>
      </c>
      <c r="H20" s="750">
        <f t="shared" si="8"/>
        <v>9.6806638169474475</v>
      </c>
      <c r="I20" s="750">
        <f t="shared" si="8"/>
        <v>10.624514122829749</v>
      </c>
      <c r="J20" s="750">
        <f t="shared" si="8"/>
        <v>8.791208791208792</v>
      </c>
      <c r="K20" s="895" t="s">
        <v>362</v>
      </c>
      <c r="L20" s="304"/>
      <c r="M20" s="304"/>
      <c r="N20" s="304"/>
      <c r="O20" s="304"/>
      <c r="P20" s="304"/>
      <c r="Q20" s="304"/>
      <c r="R20" s="304"/>
      <c r="S20" s="304"/>
      <c r="T20" s="304"/>
      <c r="U20" s="304"/>
      <c r="V20" s="304"/>
      <c r="W20" s="304"/>
      <c r="X20" s="304"/>
      <c r="Y20" s="304"/>
      <c r="Z20" s="304"/>
      <c r="AA20" s="304"/>
      <c r="AB20" s="304"/>
      <c r="AC20" s="304"/>
      <c r="AD20" s="304"/>
      <c r="AE20" s="304"/>
      <c r="AF20" s="304"/>
      <c r="AG20" s="304"/>
      <c r="AH20" s="304"/>
      <c r="AI20" s="304"/>
      <c r="AJ20" s="304"/>
      <c r="AK20" s="304"/>
      <c r="AL20" s="304"/>
      <c r="AM20" s="304"/>
      <c r="AN20" s="304"/>
      <c r="AO20" s="304"/>
      <c r="AP20" s="304"/>
      <c r="AQ20" s="304"/>
      <c r="AR20" s="304"/>
      <c r="AS20" s="304"/>
      <c r="AT20" s="304"/>
      <c r="AU20" s="304"/>
      <c r="AV20" s="304"/>
      <c r="AW20" s="304"/>
      <c r="AX20" s="304"/>
      <c r="AY20" s="304"/>
      <c r="AZ20" s="304"/>
      <c r="BA20" s="304"/>
      <c r="BB20" s="304"/>
      <c r="BC20" s="304"/>
      <c r="BD20" s="304"/>
      <c r="BE20" s="304"/>
      <c r="BF20" s="304"/>
      <c r="BG20" s="304"/>
      <c r="BH20" s="304"/>
      <c r="BI20" s="304"/>
      <c r="BJ20" s="304"/>
      <c r="BK20" s="304"/>
      <c r="BL20" s="304"/>
      <c r="BM20" s="304"/>
      <c r="BN20" s="304"/>
      <c r="BO20" s="304"/>
      <c r="BP20" s="304"/>
      <c r="BQ20" s="304"/>
      <c r="BR20" s="304"/>
      <c r="BS20" s="304"/>
      <c r="BT20" s="304"/>
      <c r="BU20" s="304"/>
      <c r="BV20" s="304"/>
      <c r="BW20" s="304"/>
      <c r="BX20" s="304"/>
      <c r="BY20" s="304"/>
      <c r="BZ20" s="304"/>
      <c r="CA20" s="304"/>
      <c r="CB20" s="304"/>
      <c r="CC20" s="304"/>
      <c r="CD20" s="304"/>
      <c r="CE20" s="304"/>
      <c r="CF20" s="304"/>
      <c r="CG20" s="304"/>
      <c r="CH20" s="304"/>
      <c r="CI20" s="304"/>
      <c r="CJ20" s="304"/>
      <c r="CK20" s="304"/>
      <c r="CL20" s="304"/>
      <c r="CM20" s="304"/>
      <c r="CN20" s="304"/>
      <c r="CO20" s="304"/>
      <c r="CP20" s="304"/>
      <c r="CQ20" s="304"/>
      <c r="CR20" s="304"/>
      <c r="CS20" s="304"/>
      <c r="CT20" s="304"/>
      <c r="CU20" s="304"/>
      <c r="CV20" s="304"/>
      <c r="CW20" s="304"/>
      <c r="CX20" s="304"/>
      <c r="CY20" s="304"/>
      <c r="CZ20" s="304"/>
      <c r="DA20" s="304"/>
      <c r="DB20" s="304"/>
      <c r="DC20" s="304"/>
      <c r="DD20" s="304"/>
      <c r="DE20" s="304"/>
      <c r="DF20" s="304"/>
      <c r="DG20" s="304"/>
      <c r="DH20" s="304"/>
      <c r="DI20" s="304"/>
      <c r="DJ20" s="304"/>
      <c r="DK20" s="304"/>
      <c r="DL20" s="304"/>
      <c r="DM20" s="304"/>
      <c r="DN20" s="304"/>
      <c r="DO20" s="304"/>
      <c r="DP20" s="304"/>
      <c r="DQ20" s="304"/>
      <c r="DR20" s="304"/>
      <c r="DS20" s="304"/>
      <c r="DT20" s="304"/>
      <c r="DU20" s="304"/>
      <c r="DV20" s="304"/>
      <c r="DW20" s="304"/>
      <c r="DX20" s="304"/>
      <c r="DY20" s="304"/>
      <c r="DZ20" s="304"/>
      <c r="EA20" s="304"/>
      <c r="EB20" s="304"/>
      <c r="EC20" s="304"/>
      <c r="ED20" s="304"/>
      <c r="EE20" s="304"/>
      <c r="EF20" s="304"/>
      <c r="EG20" s="304"/>
      <c r="EH20" s="304"/>
      <c r="EI20" s="304"/>
      <c r="EJ20" s="304"/>
      <c r="EK20" s="304"/>
      <c r="EL20" s="304"/>
      <c r="EM20" s="304"/>
      <c r="EN20" s="304"/>
      <c r="EO20" s="304"/>
      <c r="EP20" s="304"/>
      <c r="EQ20" s="304"/>
      <c r="ER20" s="304"/>
      <c r="ES20" s="304"/>
      <c r="ET20" s="304"/>
      <c r="EU20" s="304"/>
      <c r="EV20" s="304"/>
      <c r="EW20" s="304"/>
      <c r="EX20" s="304"/>
      <c r="EY20" s="304"/>
      <c r="EZ20" s="304"/>
      <c r="FA20" s="304"/>
      <c r="FB20" s="304"/>
      <c r="FC20" s="304"/>
      <c r="FD20" s="304"/>
      <c r="FE20" s="304"/>
      <c r="FF20" s="304"/>
      <c r="FG20" s="304"/>
      <c r="FH20" s="304"/>
      <c r="FI20" s="304"/>
      <c r="FJ20" s="304"/>
      <c r="FK20" s="304"/>
      <c r="FL20" s="304"/>
      <c r="FM20" s="304"/>
      <c r="FN20" s="304"/>
      <c r="FO20" s="304"/>
      <c r="FP20" s="304"/>
      <c r="FQ20" s="304"/>
      <c r="FR20" s="304"/>
      <c r="FS20" s="304"/>
      <c r="FT20" s="304"/>
      <c r="FU20" s="304"/>
      <c r="FV20" s="304"/>
      <c r="FW20" s="304"/>
      <c r="FX20" s="304"/>
      <c r="FY20" s="304"/>
      <c r="FZ20" s="304"/>
      <c r="GA20" s="304"/>
      <c r="GB20" s="304"/>
      <c r="GC20" s="304"/>
      <c r="GD20" s="304"/>
      <c r="GE20" s="304"/>
      <c r="GF20" s="304"/>
      <c r="GG20" s="304"/>
      <c r="GH20" s="304"/>
      <c r="GI20" s="304"/>
      <c r="GJ20" s="304"/>
      <c r="GK20" s="304"/>
      <c r="GL20" s="304"/>
      <c r="GM20" s="304"/>
      <c r="GN20" s="304"/>
      <c r="GO20" s="304"/>
      <c r="GP20" s="304"/>
      <c r="GQ20" s="304"/>
      <c r="GR20" s="304"/>
      <c r="GS20" s="304"/>
      <c r="GT20" s="304"/>
      <c r="GU20" s="304"/>
      <c r="GV20" s="304"/>
      <c r="GW20" s="304"/>
      <c r="GX20" s="304"/>
      <c r="GY20" s="304"/>
      <c r="GZ20" s="304"/>
      <c r="HA20" s="304"/>
      <c r="HB20" s="304"/>
      <c r="HC20" s="304"/>
      <c r="HD20" s="304"/>
      <c r="HE20" s="304"/>
      <c r="HF20" s="304"/>
      <c r="HG20" s="304"/>
      <c r="HH20" s="304"/>
      <c r="HI20" s="304"/>
      <c r="HJ20" s="304"/>
      <c r="HK20" s="304"/>
      <c r="HL20" s="304"/>
      <c r="HM20" s="304"/>
      <c r="HN20" s="304"/>
      <c r="HO20" s="304"/>
      <c r="HP20" s="304"/>
      <c r="HQ20" s="304"/>
      <c r="HR20" s="304"/>
      <c r="HS20" s="304"/>
      <c r="HT20" s="304"/>
      <c r="HU20" s="304"/>
      <c r="HV20" s="304"/>
      <c r="HW20" s="304"/>
      <c r="HX20" s="304"/>
      <c r="HY20" s="304"/>
      <c r="HZ20" s="304"/>
      <c r="IA20" s="304"/>
      <c r="IB20" s="304"/>
      <c r="IC20" s="304"/>
      <c r="ID20" s="304"/>
      <c r="IE20" s="304"/>
      <c r="IF20" s="304"/>
      <c r="IG20" s="304"/>
    </row>
    <row r="21" spans="1:241" ht="32.25" customHeight="1" x14ac:dyDescent="0.2">
      <c r="A21" s="755" t="s">
        <v>363</v>
      </c>
      <c r="B21" s="756">
        <f>B18/B19*100</f>
        <v>92.241480957434263</v>
      </c>
      <c r="C21" s="756">
        <f t="shared" ref="C21:J21" si="9">C18/C19*100</f>
        <v>91.32980429900546</v>
      </c>
      <c r="D21" s="756">
        <f t="shared" si="9"/>
        <v>93.117533718689799</v>
      </c>
      <c r="E21" s="756">
        <f t="shared" si="9"/>
        <v>93.115672708559671</v>
      </c>
      <c r="F21" s="756">
        <f t="shared" si="9"/>
        <v>92.205831106981066</v>
      </c>
      <c r="G21" s="756">
        <f t="shared" si="9"/>
        <v>93.997747747747752</v>
      </c>
      <c r="H21" s="756">
        <f t="shared" si="9"/>
        <v>90.319336183052556</v>
      </c>
      <c r="I21" s="756">
        <f t="shared" si="9"/>
        <v>89.375485877170249</v>
      </c>
      <c r="J21" s="756">
        <f t="shared" si="9"/>
        <v>91.208791208791212</v>
      </c>
      <c r="K21" s="757" t="s">
        <v>364</v>
      </c>
      <c r="L21" s="304"/>
      <c r="M21" s="304"/>
      <c r="N21" s="304"/>
      <c r="O21" s="304"/>
      <c r="P21" s="304"/>
      <c r="Q21" s="304"/>
      <c r="R21" s="304"/>
      <c r="S21" s="304"/>
      <c r="T21" s="304"/>
      <c r="U21" s="304"/>
      <c r="V21" s="304"/>
      <c r="W21" s="304"/>
      <c r="X21" s="304"/>
      <c r="Y21" s="304"/>
      <c r="Z21" s="304"/>
      <c r="AA21" s="304"/>
      <c r="AB21" s="304"/>
      <c r="AC21" s="304"/>
      <c r="AD21" s="304"/>
      <c r="AE21" s="304"/>
      <c r="AF21" s="304"/>
      <c r="AG21" s="304"/>
      <c r="AH21" s="304"/>
      <c r="AI21" s="304"/>
      <c r="AJ21" s="304"/>
      <c r="AK21" s="304"/>
      <c r="AL21" s="304"/>
      <c r="AM21" s="304"/>
      <c r="AN21" s="304"/>
      <c r="AO21" s="304"/>
      <c r="AP21" s="304"/>
      <c r="AQ21" s="304"/>
      <c r="AR21" s="304"/>
      <c r="AS21" s="304"/>
      <c r="AT21" s="304"/>
      <c r="AU21" s="304"/>
      <c r="AV21" s="304"/>
      <c r="AW21" s="304"/>
      <c r="AX21" s="304"/>
      <c r="AY21" s="304"/>
      <c r="AZ21" s="304"/>
      <c r="BA21" s="304"/>
      <c r="BB21" s="304"/>
      <c r="BC21" s="304"/>
      <c r="BD21" s="304"/>
      <c r="BE21" s="304"/>
      <c r="BF21" s="304"/>
      <c r="BG21" s="304"/>
      <c r="BH21" s="304"/>
      <c r="BI21" s="304"/>
      <c r="BJ21" s="304"/>
      <c r="BK21" s="304"/>
      <c r="BL21" s="304"/>
      <c r="BM21" s="304"/>
      <c r="BN21" s="304"/>
      <c r="BO21" s="304"/>
      <c r="BP21" s="304"/>
      <c r="BQ21" s="304"/>
      <c r="BR21" s="304"/>
      <c r="BS21" s="304"/>
      <c r="BT21" s="304"/>
      <c r="BU21" s="304"/>
      <c r="BV21" s="304"/>
      <c r="BW21" s="304"/>
      <c r="BX21" s="304"/>
      <c r="BY21" s="304"/>
      <c r="BZ21" s="304"/>
      <c r="CA21" s="304"/>
      <c r="CB21" s="304"/>
      <c r="CC21" s="304"/>
      <c r="CD21" s="304"/>
      <c r="CE21" s="304"/>
      <c r="CF21" s="304"/>
      <c r="CG21" s="304"/>
      <c r="CH21" s="304"/>
      <c r="CI21" s="304"/>
      <c r="CJ21" s="304"/>
      <c r="CK21" s="304"/>
      <c r="CL21" s="304"/>
      <c r="CM21" s="304"/>
      <c r="CN21" s="304"/>
      <c r="CO21" s="304"/>
      <c r="CP21" s="304"/>
      <c r="CQ21" s="304"/>
      <c r="CR21" s="304"/>
      <c r="CS21" s="304"/>
      <c r="CT21" s="304"/>
      <c r="CU21" s="304"/>
      <c r="CV21" s="304"/>
      <c r="CW21" s="304"/>
      <c r="CX21" s="304"/>
      <c r="CY21" s="304"/>
      <c r="CZ21" s="304"/>
      <c r="DA21" s="304"/>
      <c r="DB21" s="304"/>
      <c r="DC21" s="304"/>
      <c r="DD21" s="304"/>
      <c r="DE21" s="304"/>
      <c r="DF21" s="304"/>
      <c r="DG21" s="304"/>
      <c r="DH21" s="304"/>
      <c r="DI21" s="304"/>
      <c r="DJ21" s="304"/>
      <c r="DK21" s="304"/>
      <c r="DL21" s="304"/>
      <c r="DM21" s="304"/>
      <c r="DN21" s="304"/>
      <c r="DO21" s="304"/>
      <c r="DP21" s="304"/>
      <c r="DQ21" s="304"/>
      <c r="DR21" s="304"/>
      <c r="DS21" s="304"/>
      <c r="DT21" s="304"/>
      <c r="DU21" s="304"/>
      <c r="DV21" s="304"/>
      <c r="DW21" s="304"/>
      <c r="DX21" s="304"/>
      <c r="DY21" s="304"/>
      <c r="DZ21" s="304"/>
      <c r="EA21" s="304"/>
      <c r="EB21" s="304"/>
      <c r="EC21" s="304"/>
      <c r="ED21" s="304"/>
      <c r="EE21" s="304"/>
      <c r="EF21" s="304"/>
      <c r="EG21" s="304"/>
      <c r="EH21" s="304"/>
      <c r="EI21" s="304"/>
      <c r="EJ21" s="304"/>
      <c r="EK21" s="304"/>
      <c r="EL21" s="304"/>
      <c r="EM21" s="304"/>
      <c r="EN21" s="304"/>
      <c r="EO21" s="304"/>
      <c r="EP21" s="304"/>
      <c r="EQ21" s="304"/>
      <c r="ER21" s="304"/>
      <c r="ES21" s="304"/>
      <c r="ET21" s="304"/>
      <c r="EU21" s="304"/>
      <c r="EV21" s="304"/>
      <c r="EW21" s="304"/>
      <c r="EX21" s="304"/>
      <c r="EY21" s="304"/>
      <c r="EZ21" s="304"/>
      <c r="FA21" s="304"/>
      <c r="FB21" s="304"/>
      <c r="FC21" s="304"/>
      <c r="FD21" s="304"/>
      <c r="FE21" s="304"/>
      <c r="FF21" s="304"/>
      <c r="FG21" s="304"/>
      <c r="FH21" s="304"/>
      <c r="FI21" s="304"/>
      <c r="FJ21" s="304"/>
      <c r="FK21" s="304"/>
      <c r="FL21" s="304"/>
      <c r="FM21" s="304"/>
      <c r="FN21" s="304"/>
      <c r="FO21" s="304"/>
      <c r="FP21" s="304"/>
      <c r="FQ21" s="304"/>
      <c r="FR21" s="304"/>
      <c r="FS21" s="304"/>
      <c r="FT21" s="304"/>
      <c r="FU21" s="304"/>
      <c r="FV21" s="304"/>
      <c r="FW21" s="304"/>
      <c r="FX21" s="304"/>
      <c r="FY21" s="304"/>
      <c r="FZ21" s="304"/>
      <c r="GA21" s="304"/>
      <c r="GB21" s="304"/>
      <c r="GC21" s="304"/>
      <c r="GD21" s="304"/>
      <c r="GE21" s="304"/>
      <c r="GF21" s="304"/>
      <c r="GG21" s="304"/>
      <c r="GH21" s="304"/>
      <c r="GI21" s="304"/>
      <c r="GJ21" s="304"/>
      <c r="GK21" s="304"/>
      <c r="GL21" s="304"/>
      <c r="GM21" s="304"/>
      <c r="GN21" s="304"/>
      <c r="GO21" s="304"/>
      <c r="GP21" s="304"/>
      <c r="GQ21" s="304"/>
      <c r="GR21" s="304"/>
      <c r="GS21" s="304"/>
      <c r="GT21" s="304"/>
      <c r="GU21" s="304"/>
      <c r="GV21" s="304"/>
      <c r="GW21" s="304"/>
      <c r="GX21" s="304"/>
      <c r="GY21" s="304"/>
      <c r="GZ21" s="304"/>
      <c r="HA21" s="304"/>
      <c r="HB21" s="304"/>
      <c r="HC21" s="304"/>
      <c r="HD21" s="304"/>
      <c r="HE21" s="304"/>
      <c r="HF21" s="304"/>
      <c r="HG21" s="304"/>
      <c r="HH21" s="304"/>
      <c r="HI21" s="304"/>
      <c r="HJ21" s="304"/>
      <c r="HK21" s="304"/>
      <c r="HL21" s="304"/>
      <c r="HM21" s="304"/>
      <c r="HN21" s="304"/>
      <c r="HO21" s="304"/>
      <c r="HP21" s="304"/>
      <c r="HQ21" s="304"/>
      <c r="HR21" s="304"/>
      <c r="HS21" s="304"/>
      <c r="HT21" s="304"/>
      <c r="HU21" s="304"/>
      <c r="HV21" s="304"/>
      <c r="HW21" s="304"/>
      <c r="HX21" s="304"/>
      <c r="HY21" s="304"/>
      <c r="HZ21" s="304"/>
      <c r="IA21" s="304"/>
      <c r="IB21" s="304"/>
      <c r="IC21" s="304"/>
      <c r="ID21" s="304"/>
      <c r="IE21" s="304"/>
      <c r="IF21" s="304"/>
      <c r="IG21" s="304"/>
    </row>
    <row r="22" spans="1:241" x14ac:dyDescent="0.25">
      <c r="B22" s="28"/>
      <c r="C22" s="28"/>
      <c r="D22" s="28"/>
      <c r="E22" s="28"/>
      <c r="F22" s="28"/>
      <c r="G22" s="28"/>
      <c r="H22" s="28"/>
      <c r="I22" s="28"/>
      <c r="J22" s="28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" footer="0"/>
  <pageSetup paperSize="9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5"/>
  <sheetViews>
    <sheetView view="pageBreakPreview" topLeftCell="A13" zoomScale="80" zoomScaleNormal="100" zoomScaleSheetLayoutView="80" workbookViewId="0">
      <selection activeCell="F29" sqref="F29"/>
    </sheetView>
  </sheetViews>
  <sheetFormatPr defaultRowHeight="15" x14ac:dyDescent="0.25"/>
  <cols>
    <col min="1" max="1" width="27.7109375" style="103" customWidth="1"/>
    <col min="2" max="2" width="11.5703125" style="105" customWidth="1"/>
    <col min="3" max="11" width="8.7109375" style="103" customWidth="1"/>
    <col min="12" max="12" width="12.28515625" style="103" customWidth="1"/>
    <col min="13" max="13" width="10.7109375" style="105" customWidth="1"/>
    <col min="14" max="14" width="29" style="103" customWidth="1"/>
    <col min="15" max="257" width="9.140625" style="40"/>
    <col min="258" max="258" width="25.7109375" style="40" customWidth="1"/>
    <col min="259" max="259" width="10.7109375" style="40" customWidth="1"/>
    <col min="260" max="268" width="8.7109375" style="40" customWidth="1"/>
    <col min="269" max="269" width="10.7109375" style="40" customWidth="1"/>
    <col min="270" max="270" width="25.7109375" style="40" customWidth="1"/>
    <col min="271" max="513" width="9.140625" style="40"/>
    <col min="514" max="514" width="25.7109375" style="40" customWidth="1"/>
    <col min="515" max="515" width="10.7109375" style="40" customWidth="1"/>
    <col min="516" max="524" width="8.7109375" style="40" customWidth="1"/>
    <col min="525" max="525" width="10.7109375" style="40" customWidth="1"/>
    <col min="526" max="526" width="25.7109375" style="40" customWidth="1"/>
    <col min="527" max="769" width="9.140625" style="40"/>
    <col min="770" max="770" width="25.7109375" style="40" customWidth="1"/>
    <col min="771" max="771" width="10.7109375" style="40" customWidth="1"/>
    <col min="772" max="780" width="8.7109375" style="40" customWidth="1"/>
    <col min="781" max="781" width="10.7109375" style="40" customWidth="1"/>
    <col min="782" max="782" width="25.7109375" style="40" customWidth="1"/>
    <col min="783" max="1025" width="9.140625" style="40"/>
    <col min="1026" max="1026" width="25.7109375" style="40" customWidth="1"/>
    <col min="1027" max="1027" width="10.7109375" style="40" customWidth="1"/>
    <col min="1028" max="1036" width="8.7109375" style="40" customWidth="1"/>
    <col min="1037" max="1037" width="10.7109375" style="40" customWidth="1"/>
    <col min="1038" max="1038" width="25.7109375" style="40" customWidth="1"/>
    <col min="1039" max="1281" width="9.140625" style="40"/>
    <col min="1282" max="1282" width="25.7109375" style="40" customWidth="1"/>
    <col min="1283" max="1283" width="10.7109375" style="40" customWidth="1"/>
    <col min="1284" max="1292" width="8.7109375" style="40" customWidth="1"/>
    <col min="1293" max="1293" width="10.7109375" style="40" customWidth="1"/>
    <col min="1294" max="1294" width="25.7109375" style="40" customWidth="1"/>
    <col min="1295" max="1537" width="9.140625" style="40"/>
    <col min="1538" max="1538" width="25.7109375" style="40" customWidth="1"/>
    <col min="1539" max="1539" width="10.7109375" style="40" customWidth="1"/>
    <col min="1540" max="1548" width="8.7109375" style="40" customWidth="1"/>
    <col min="1549" max="1549" width="10.7109375" style="40" customWidth="1"/>
    <col min="1550" max="1550" width="25.7109375" style="40" customWidth="1"/>
    <col min="1551" max="1793" width="9.140625" style="40"/>
    <col min="1794" max="1794" width="25.7109375" style="40" customWidth="1"/>
    <col min="1795" max="1795" width="10.7109375" style="40" customWidth="1"/>
    <col min="1796" max="1804" width="8.7109375" style="40" customWidth="1"/>
    <col min="1805" max="1805" width="10.7109375" style="40" customWidth="1"/>
    <col min="1806" max="1806" width="25.7109375" style="40" customWidth="1"/>
    <col min="1807" max="2049" width="9.140625" style="40"/>
    <col min="2050" max="2050" width="25.7109375" style="40" customWidth="1"/>
    <col min="2051" max="2051" width="10.7109375" style="40" customWidth="1"/>
    <col min="2052" max="2060" width="8.7109375" style="40" customWidth="1"/>
    <col min="2061" max="2061" width="10.7109375" style="40" customWidth="1"/>
    <col min="2062" max="2062" width="25.7109375" style="40" customWidth="1"/>
    <col min="2063" max="2305" width="9.140625" style="40"/>
    <col min="2306" max="2306" width="25.7109375" style="40" customWidth="1"/>
    <col min="2307" max="2307" width="10.7109375" style="40" customWidth="1"/>
    <col min="2308" max="2316" width="8.7109375" style="40" customWidth="1"/>
    <col min="2317" max="2317" width="10.7109375" style="40" customWidth="1"/>
    <col min="2318" max="2318" width="25.7109375" style="40" customWidth="1"/>
    <col min="2319" max="2561" width="9.140625" style="40"/>
    <col min="2562" max="2562" width="25.7109375" style="40" customWidth="1"/>
    <col min="2563" max="2563" width="10.7109375" style="40" customWidth="1"/>
    <col min="2564" max="2572" width="8.7109375" style="40" customWidth="1"/>
    <col min="2573" max="2573" width="10.7109375" style="40" customWidth="1"/>
    <col min="2574" max="2574" width="25.7109375" style="40" customWidth="1"/>
    <col min="2575" max="2817" width="9.140625" style="40"/>
    <col min="2818" max="2818" width="25.7109375" style="40" customWidth="1"/>
    <col min="2819" max="2819" width="10.7109375" style="40" customWidth="1"/>
    <col min="2820" max="2828" width="8.7109375" style="40" customWidth="1"/>
    <col min="2829" max="2829" width="10.7109375" style="40" customWidth="1"/>
    <col min="2830" max="2830" width="25.7109375" style="40" customWidth="1"/>
    <col min="2831" max="3073" width="9.140625" style="40"/>
    <col min="3074" max="3074" width="25.7109375" style="40" customWidth="1"/>
    <col min="3075" max="3075" width="10.7109375" style="40" customWidth="1"/>
    <col min="3076" max="3084" width="8.7109375" style="40" customWidth="1"/>
    <col min="3085" max="3085" width="10.7109375" style="40" customWidth="1"/>
    <col min="3086" max="3086" width="25.7109375" style="40" customWidth="1"/>
    <col min="3087" max="3329" width="9.140625" style="40"/>
    <col min="3330" max="3330" width="25.7109375" style="40" customWidth="1"/>
    <col min="3331" max="3331" width="10.7109375" style="40" customWidth="1"/>
    <col min="3332" max="3340" width="8.7109375" style="40" customWidth="1"/>
    <col min="3341" max="3341" width="10.7109375" style="40" customWidth="1"/>
    <col min="3342" max="3342" width="25.7109375" style="40" customWidth="1"/>
    <col min="3343" max="3585" width="9.140625" style="40"/>
    <col min="3586" max="3586" width="25.7109375" style="40" customWidth="1"/>
    <col min="3587" max="3587" width="10.7109375" style="40" customWidth="1"/>
    <col min="3588" max="3596" width="8.7109375" style="40" customWidth="1"/>
    <col min="3597" max="3597" width="10.7109375" style="40" customWidth="1"/>
    <col min="3598" max="3598" width="25.7109375" style="40" customWidth="1"/>
    <col min="3599" max="3841" width="9.140625" style="40"/>
    <col min="3842" max="3842" width="25.7109375" style="40" customWidth="1"/>
    <col min="3843" max="3843" width="10.7109375" style="40" customWidth="1"/>
    <col min="3844" max="3852" width="8.7109375" style="40" customWidth="1"/>
    <col min="3853" max="3853" width="10.7109375" style="40" customWidth="1"/>
    <col min="3854" max="3854" width="25.7109375" style="40" customWidth="1"/>
    <col min="3855" max="4097" width="9.140625" style="40"/>
    <col min="4098" max="4098" width="25.7109375" style="40" customWidth="1"/>
    <col min="4099" max="4099" width="10.7109375" style="40" customWidth="1"/>
    <col min="4100" max="4108" width="8.7109375" style="40" customWidth="1"/>
    <col min="4109" max="4109" width="10.7109375" style="40" customWidth="1"/>
    <col min="4110" max="4110" width="25.7109375" style="40" customWidth="1"/>
    <col min="4111" max="4353" width="9.140625" style="40"/>
    <col min="4354" max="4354" width="25.7109375" style="40" customWidth="1"/>
    <col min="4355" max="4355" width="10.7109375" style="40" customWidth="1"/>
    <col min="4356" max="4364" width="8.7109375" style="40" customWidth="1"/>
    <col min="4365" max="4365" width="10.7109375" style="40" customWidth="1"/>
    <col min="4366" max="4366" width="25.7109375" style="40" customWidth="1"/>
    <col min="4367" max="4609" width="9.140625" style="40"/>
    <col min="4610" max="4610" width="25.7109375" style="40" customWidth="1"/>
    <col min="4611" max="4611" width="10.7109375" style="40" customWidth="1"/>
    <col min="4612" max="4620" width="8.7109375" style="40" customWidth="1"/>
    <col min="4621" max="4621" width="10.7109375" style="40" customWidth="1"/>
    <col min="4622" max="4622" width="25.7109375" style="40" customWidth="1"/>
    <col min="4623" max="4865" width="9.140625" style="40"/>
    <col min="4866" max="4866" width="25.7109375" style="40" customWidth="1"/>
    <col min="4867" max="4867" width="10.7109375" style="40" customWidth="1"/>
    <col min="4868" max="4876" width="8.7109375" style="40" customWidth="1"/>
    <col min="4877" max="4877" width="10.7109375" style="40" customWidth="1"/>
    <col min="4878" max="4878" width="25.7109375" style="40" customWidth="1"/>
    <col min="4879" max="5121" width="9.140625" style="40"/>
    <col min="5122" max="5122" width="25.7109375" style="40" customWidth="1"/>
    <col min="5123" max="5123" width="10.7109375" style="40" customWidth="1"/>
    <col min="5124" max="5132" width="8.7109375" style="40" customWidth="1"/>
    <col min="5133" max="5133" width="10.7109375" style="40" customWidth="1"/>
    <col min="5134" max="5134" width="25.7109375" style="40" customWidth="1"/>
    <col min="5135" max="5377" width="9.140625" style="40"/>
    <col min="5378" max="5378" width="25.7109375" style="40" customWidth="1"/>
    <col min="5379" max="5379" width="10.7109375" style="40" customWidth="1"/>
    <col min="5380" max="5388" width="8.7109375" style="40" customWidth="1"/>
    <col min="5389" max="5389" width="10.7109375" style="40" customWidth="1"/>
    <col min="5390" max="5390" width="25.7109375" style="40" customWidth="1"/>
    <col min="5391" max="5633" width="9.140625" style="40"/>
    <col min="5634" max="5634" width="25.7109375" style="40" customWidth="1"/>
    <col min="5635" max="5635" width="10.7109375" style="40" customWidth="1"/>
    <col min="5636" max="5644" width="8.7109375" style="40" customWidth="1"/>
    <col min="5645" max="5645" width="10.7109375" style="40" customWidth="1"/>
    <col min="5646" max="5646" width="25.7109375" style="40" customWidth="1"/>
    <col min="5647" max="5889" width="9.140625" style="40"/>
    <col min="5890" max="5890" width="25.7109375" style="40" customWidth="1"/>
    <col min="5891" max="5891" width="10.7109375" style="40" customWidth="1"/>
    <col min="5892" max="5900" width="8.7109375" style="40" customWidth="1"/>
    <col min="5901" max="5901" width="10.7109375" style="40" customWidth="1"/>
    <col min="5902" max="5902" width="25.7109375" style="40" customWidth="1"/>
    <col min="5903" max="6145" width="9.140625" style="40"/>
    <col min="6146" max="6146" width="25.7109375" style="40" customWidth="1"/>
    <col min="6147" max="6147" width="10.7109375" style="40" customWidth="1"/>
    <col min="6148" max="6156" width="8.7109375" style="40" customWidth="1"/>
    <col min="6157" max="6157" width="10.7109375" style="40" customWidth="1"/>
    <col min="6158" max="6158" width="25.7109375" style="40" customWidth="1"/>
    <col min="6159" max="6401" width="9.140625" style="40"/>
    <col min="6402" max="6402" width="25.7109375" style="40" customWidth="1"/>
    <col min="6403" max="6403" width="10.7109375" style="40" customWidth="1"/>
    <col min="6404" max="6412" width="8.7109375" style="40" customWidth="1"/>
    <col min="6413" max="6413" width="10.7109375" style="40" customWidth="1"/>
    <col min="6414" max="6414" width="25.7109375" style="40" customWidth="1"/>
    <col min="6415" max="6657" width="9.140625" style="40"/>
    <col min="6658" max="6658" width="25.7109375" style="40" customWidth="1"/>
    <col min="6659" max="6659" width="10.7109375" style="40" customWidth="1"/>
    <col min="6660" max="6668" width="8.7109375" style="40" customWidth="1"/>
    <col min="6669" max="6669" width="10.7109375" style="40" customWidth="1"/>
    <col min="6670" max="6670" width="25.7109375" style="40" customWidth="1"/>
    <col min="6671" max="6913" width="9.140625" style="40"/>
    <col min="6914" max="6914" width="25.7109375" style="40" customWidth="1"/>
    <col min="6915" max="6915" width="10.7109375" style="40" customWidth="1"/>
    <col min="6916" max="6924" width="8.7109375" style="40" customWidth="1"/>
    <col min="6925" max="6925" width="10.7109375" style="40" customWidth="1"/>
    <col min="6926" max="6926" width="25.7109375" style="40" customWidth="1"/>
    <col min="6927" max="7169" width="9.140625" style="40"/>
    <col min="7170" max="7170" width="25.7109375" style="40" customWidth="1"/>
    <col min="7171" max="7171" width="10.7109375" style="40" customWidth="1"/>
    <col min="7172" max="7180" width="8.7109375" style="40" customWidth="1"/>
    <col min="7181" max="7181" width="10.7109375" style="40" customWidth="1"/>
    <col min="7182" max="7182" width="25.7109375" style="40" customWidth="1"/>
    <col min="7183" max="7425" width="9.140625" style="40"/>
    <col min="7426" max="7426" width="25.7109375" style="40" customWidth="1"/>
    <col min="7427" max="7427" width="10.7109375" style="40" customWidth="1"/>
    <col min="7428" max="7436" width="8.7109375" style="40" customWidth="1"/>
    <col min="7437" max="7437" width="10.7109375" style="40" customWidth="1"/>
    <col min="7438" max="7438" width="25.7109375" style="40" customWidth="1"/>
    <col min="7439" max="7681" width="9.140625" style="40"/>
    <col min="7682" max="7682" width="25.7109375" style="40" customWidth="1"/>
    <col min="7683" max="7683" width="10.7109375" style="40" customWidth="1"/>
    <col min="7684" max="7692" width="8.7109375" style="40" customWidth="1"/>
    <col min="7693" max="7693" width="10.7109375" style="40" customWidth="1"/>
    <col min="7694" max="7694" width="25.7109375" style="40" customWidth="1"/>
    <col min="7695" max="7937" width="9.140625" style="40"/>
    <col min="7938" max="7938" width="25.7109375" style="40" customWidth="1"/>
    <col min="7939" max="7939" width="10.7109375" style="40" customWidth="1"/>
    <col min="7940" max="7948" width="8.7109375" style="40" customWidth="1"/>
    <col min="7949" max="7949" width="10.7109375" style="40" customWidth="1"/>
    <col min="7950" max="7950" width="25.7109375" style="40" customWidth="1"/>
    <col min="7951" max="8193" width="9.140625" style="40"/>
    <col min="8194" max="8194" width="25.7109375" style="40" customWidth="1"/>
    <col min="8195" max="8195" width="10.7109375" style="40" customWidth="1"/>
    <col min="8196" max="8204" width="8.7109375" style="40" customWidth="1"/>
    <col min="8205" max="8205" width="10.7109375" style="40" customWidth="1"/>
    <col min="8206" max="8206" width="25.7109375" style="40" customWidth="1"/>
    <col min="8207" max="8449" width="9.140625" style="40"/>
    <col min="8450" max="8450" width="25.7109375" style="40" customWidth="1"/>
    <col min="8451" max="8451" width="10.7109375" style="40" customWidth="1"/>
    <col min="8452" max="8460" width="8.7109375" style="40" customWidth="1"/>
    <col min="8461" max="8461" width="10.7109375" style="40" customWidth="1"/>
    <col min="8462" max="8462" width="25.7109375" style="40" customWidth="1"/>
    <col min="8463" max="8705" width="9.140625" style="40"/>
    <col min="8706" max="8706" width="25.7109375" style="40" customWidth="1"/>
    <col min="8707" max="8707" width="10.7109375" style="40" customWidth="1"/>
    <col min="8708" max="8716" width="8.7109375" style="40" customWidth="1"/>
    <col min="8717" max="8717" width="10.7109375" style="40" customWidth="1"/>
    <col min="8718" max="8718" width="25.7109375" style="40" customWidth="1"/>
    <col min="8719" max="8961" width="9.140625" style="40"/>
    <col min="8962" max="8962" width="25.7109375" style="40" customWidth="1"/>
    <col min="8963" max="8963" width="10.7109375" style="40" customWidth="1"/>
    <col min="8964" max="8972" width="8.7109375" style="40" customWidth="1"/>
    <col min="8973" max="8973" width="10.7109375" style="40" customWidth="1"/>
    <col min="8974" max="8974" width="25.7109375" style="40" customWidth="1"/>
    <col min="8975" max="9217" width="9.140625" style="40"/>
    <col min="9218" max="9218" width="25.7109375" style="40" customWidth="1"/>
    <col min="9219" max="9219" width="10.7109375" style="40" customWidth="1"/>
    <col min="9220" max="9228" width="8.7109375" style="40" customWidth="1"/>
    <col min="9229" max="9229" width="10.7109375" style="40" customWidth="1"/>
    <col min="9230" max="9230" width="25.7109375" style="40" customWidth="1"/>
    <col min="9231" max="9473" width="9.140625" style="40"/>
    <col min="9474" max="9474" width="25.7109375" style="40" customWidth="1"/>
    <col min="9475" max="9475" width="10.7109375" style="40" customWidth="1"/>
    <col min="9476" max="9484" width="8.7109375" style="40" customWidth="1"/>
    <col min="9485" max="9485" width="10.7109375" style="40" customWidth="1"/>
    <col min="9486" max="9486" width="25.7109375" style="40" customWidth="1"/>
    <col min="9487" max="9729" width="9.140625" style="40"/>
    <col min="9730" max="9730" width="25.7109375" style="40" customWidth="1"/>
    <col min="9731" max="9731" width="10.7109375" style="40" customWidth="1"/>
    <col min="9732" max="9740" width="8.7109375" style="40" customWidth="1"/>
    <col min="9741" max="9741" width="10.7109375" style="40" customWidth="1"/>
    <col min="9742" max="9742" width="25.7109375" style="40" customWidth="1"/>
    <col min="9743" max="9985" width="9.140625" style="40"/>
    <col min="9986" max="9986" width="25.7109375" style="40" customWidth="1"/>
    <col min="9987" max="9987" width="10.7109375" style="40" customWidth="1"/>
    <col min="9988" max="9996" width="8.7109375" style="40" customWidth="1"/>
    <col min="9997" max="9997" width="10.7109375" style="40" customWidth="1"/>
    <col min="9998" max="9998" width="25.7109375" style="40" customWidth="1"/>
    <col min="9999" max="10241" width="9.140625" style="40"/>
    <col min="10242" max="10242" width="25.7109375" style="40" customWidth="1"/>
    <col min="10243" max="10243" width="10.7109375" style="40" customWidth="1"/>
    <col min="10244" max="10252" width="8.7109375" style="40" customWidth="1"/>
    <col min="10253" max="10253" width="10.7109375" style="40" customWidth="1"/>
    <col min="10254" max="10254" width="25.7109375" style="40" customWidth="1"/>
    <col min="10255" max="10497" width="9.140625" style="40"/>
    <col min="10498" max="10498" width="25.7109375" style="40" customWidth="1"/>
    <col min="10499" max="10499" width="10.7109375" style="40" customWidth="1"/>
    <col min="10500" max="10508" width="8.7109375" style="40" customWidth="1"/>
    <col min="10509" max="10509" width="10.7109375" style="40" customWidth="1"/>
    <col min="10510" max="10510" width="25.7109375" style="40" customWidth="1"/>
    <col min="10511" max="10753" width="9.140625" style="40"/>
    <col min="10754" max="10754" width="25.7109375" style="40" customWidth="1"/>
    <col min="10755" max="10755" width="10.7109375" style="40" customWidth="1"/>
    <col min="10756" max="10764" width="8.7109375" style="40" customWidth="1"/>
    <col min="10765" max="10765" width="10.7109375" style="40" customWidth="1"/>
    <col min="10766" max="10766" width="25.7109375" style="40" customWidth="1"/>
    <col min="10767" max="11009" width="9.140625" style="40"/>
    <col min="11010" max="11010" width="25.7109375" style="40" customWidth="1"/>
    <col min="11011" max="11011" width="10.7109375" style="40" customWidth="1"/>
    <col min="11012" max="11020" width="8.7109375" style="40" customWidth="1"/>
    <col min="11021" max="11021" width="10.7109375" style="40" customWidth="1"/>
    <col min="11022" max="11022" width="25.7109375" style="40" customWidth="1"/>
    <col min="11023" max="11265" width="9.140625" style="40"/>
    <col min="11266" max="11266" width="25.7109375" style="40" customWidth="1"/>
    <col min="11267" max="11267" width="10.7109375" style="40" customWidth="1"/>
    <col min="11268" max="11276" width="8.7109375" style="40" customWidth="1"/>
    <col min="11277" max="11277" width="10.7109375" style="40" customWidth="1"/>
    <col min="11278" max="11278" width="25.7109375" style="40" customWidth="1"/>
    <col min="11279" max="11521" width="9.140625" style="40"/>
    <col min="11522" max="11522" width="25.7109375" style="40" customWidth="1"/>
    <col min="11523" max="11523" width="10.7109375" style="40" customWidth="1"/>
    <col min="11524" max="11532" width="8.7109375" style="40" customWidth="1"/>
    <col min="11533" max="11533" width="10.7109375" style="40" customWidth="1"/>
    <col min="11534" max="11534" width="25.7109375" style="40" customWidth="1"/>
    <col min="11535" max="11777" width="9.140625" style="40"/>
    <col min="11778" max="11778" width="25.7109375" style="40" customWidth="1"/>
    <col min="11779" max="11779" width="10.7109375" style="40" customWidth="1"/>
    <col min="11780" max="11788" width="8.7109375" style="40" customWidth="1"/>
    <col min="11789" max="11789" width="10.7109375" style="40" customWidth="1"/>
    <col min="11790" max="11790" width="25.7109375" style="40" customWidth="1"/>
    <col min="11791" max="12033" width="9.140625" style="40"/>
    <col min="12034" max="12034" width="25.7109375" style="40" customWidth="1"/>
    <col min="12035" max="12035" width="10.7109375" style="40" customWidth="1"/>
    <col min="12036" max="12044" width="8.7109375" style="40" customWidth="1"/>
    <col min="12045" max="12045" width="10.7109375" style="40" customWidth="1"/>
    <col min="12046" max="12046" width="25.7109375" style="40" customWidth="1"/>
    <col min="12047" max="12289" width="9.140625" style="40"/>
    <col min="12290" max="12290" width="25.7109375" style="40" customWidth="1"/>
    <col min="12291" max="12291" width="10.7109375" style="40" customWidth="1"/>
    <col min="12292" max="12300" width="8.7109375" style="40" customWidth="1"/>
    <col min="12301" max="12301" width="10.7109375" style="40" customWidth="1"/>
    <col min="12302" max="12302" width="25.7109375" style="40" customWidth="1"/>
    <col min="12303" max="12545" width="9.140625" style="40"/>
    <col min="12546" max="12546" width="25.7109375" style="40" customWidth="1"/>
    <col min="12547" max="12547" width="10.7109375" style="40" customWidth="1"/>
    <col min="12548" max="12556" width="8.7109375" style="40" customWidth="1"/>
    <col min="12557" max="12557" width="10.7109375" style="40" customWidth="1"/>
    <col min="12558" max="12558" width="25.7109375" style="40" customWidth="1"/>
    <col min="12559" max="12801" width="9.140625" style="40"/>
    <col min="12802" max="12802" width="25.7109375" style="40" customWidth="1"/>
    <col min="12803" max="12803" width="10.7109375" style="40" customWidth="1"/>
    <col min="12804" max="12812" width="8.7109375" style="40" customWidth="1"/>
    <col min="12813" max="12813" width="10.7109375" style="40" customWidth="1"/>
    <col min="12814" max="12814" width="25.7109375" style="40" customWidth="1"/>
    <col min="12815" max="13057" width="9.140625" style="40"/>
    <col min="13058" max="13058" width="25.7109375" style="40" customWidth="1"/>
    <col min="13059" max="13059" width="10.7109375" style="40" customWidth="1"/>
    <col min="13060" max="13068" width="8.7109375" style="40" customWidth="1"/>
    <col min="13069" max="13069" width="10.7109375" style="40" customWidth="1"/>
    <col min="13070" max="13070" width="25.7109375" style="40" customWidth="1"/>
    <col min="13071" max="13313" width="9.140625" style="40"/>
    <col min="13314" max="13314" width="25.7109375" style="40" customWidth="1"/>
    <col min="13315" max="13315" width="10.7109375" style="40" customWidth="1"/>
    <col min="13316" max="13324" width="8.7109375" style="40" customWidth="1"/>
    <col min="13325" max="13325" width="10.7109375" style="40" customWidth="1"/>
    <col min="13326" max="13326" width="25.7109375" style="40" customWidth="1"/>
    <col min="13327" max="13569" width="9.140625" style="40"/>
    <col min="13570" max="13570" width="25.7109375" style="40" customWidth="1"/>
    <col min="13571" max="13571" width="10.7109375" style="40" customWidth="1"/>
    <col min="13572" max="13580" width="8.7109375" style="40" customWidth="1"/>
    <col min="13581" max="13581" width="10.7109375" style="40" customWidth="1"/>
    <col min="13582" max="13582" width="25.7109375" style="40" customWidth="1"/>
    <col min="13583" max="13825" width="9.140625" style="40"/>
    <col min="13826" max="13826" width="25.7109375" style="40" customWidth="1"/>
    <col min="13827" max="13827" width="10.7109375" style="40" customWidth="1"/>
    <col min="13828" max="13836" width="8.7109375" style="40" customWidth="1"/>
    <col min="13837" max="13837" width="10.7109375" style="40" customWidth="1"/>
    <col min="13838" max="13838" width="25.7109375" style="40" customWidth="1"/>
    <col min="13839" max="14081" width="9.140625" style="40"/>
    <col min="14082" max="14082" width="25.7109375" style="40" customWidth="1"/>
    <col min="14083" max="14083" width="10.7109375" style="40" customWidth="1"/>
    <col min="14084" max="14092" width="8.7109375" style="40" customWidth="1"/>
    <col min="14093" max="14093" width="10.7109375" style="40" customWidth="1"/>
    <col min="14094" max="14094" width="25.7109375" style="40" customWidth="1"/>
    <col min="14095" max="14337" width="9.140625" style="40"/>
    <col min="14338" max="14338" width="25.7109375" style="40" customWidth="1"/>
    <col min="14339" max="14339" width="10.7109375" style="40" customWidth="1"/>
    <col min="14340" max="14348" width="8.7109375" style="40" customWidth="1"/>
    <col min="14349" max="14349" width="10.7109375" style="40" customWidth="1"/>
    <col min="14350" max="14350" width="25.7109375" style="40" customWidth="1"/>
    <col min="14351" max="14593" width="9.140625" style="40"/>
    <col min="14594" max="14594" width="25.7109375" style="40" customWidth="1"/>
    <col min="14595" max="14595" width="10.7109375" style="40" customWidth="1"/>
    <col min="14596" max="14604" width="8.7109375" style="40" customWidth="1"/>
    <col min="14605" max="14605" width="10.7109375" style="40" customWidth="1"/>
    <col min="14606" max="14606" width="25.7109375" style="40" customWidth="1"/>
    <col min="14607" max="14849" width="9.140625" style="40"/>
    <col min="14850" max="14850" width="25.7109375" style="40" customWidth="1"/>
    <col min="14851" max="14851" width="10.7109375" style="40" customWidth="1"/>
    <col min="14852" max="14860" width="8.7109375" style="40" customWidth="1"/>
    <col min="14861" max="14861" width="10.7109375" style="40" customWidth="1"/>
    <col min="14862" max="14862" width="25.7109375" style="40" customWidth="1"/>
    <col min="14863" max="15105" width="9.140625" style="40"/>
    <col min="15106" max="15106" width="25.7109375" style="40" customWidth="1"/>
    <col min="15107" max="15107" width="10.7109375" style="40" customWidth="1"/>
    <col min="15108" max="15116" width="8.7109375" style="40" customWidth="1"/>
    <col min="15117" max="15117" width="10.7109375" style="40" customWidth="1"/>
    <col min="15118" max="15118" width="25.7109375" style="40" customWidth="1"/>
    <col min="15119" max="15361" width="9.140625" style="40"/>
    <col min="15362" max="15362" width="25.7109375" style="40" customWidth="1"/>
    <col min="15363" max="15363" width="10.7109375" style="40" customWidth="1"/>
    <col min="15364" max="15372" width="8.7109375" style="40" customWidth="1"/>
    <col min="15373" max="15373" width="10.7109375" style="40" customWidth="1"/>
    <col min="15374" max="15374" width="25.7109375" style="40" customWidth="1"/>
    <col min="15375" max="15617" width="9.140625" style="40"/>
    <col min="15618" max="15618" width="25.7109375" style="40" customWidth="1"/>
    <col min="15619" max="15619" width="10.7109375" style="40" customWidth="1"/>
    <col min="15620" max="15628" width="8.7109375" style="40" customWidth="1"/>
    <col min="15629" max="15629" width="10.7109375" style="40" customWidth="1"/>
    <col min="15630" max="15630" width="25.7109375" style="40" customWidth="1"/>
    <col min="15631" max="15873" width="9.140625" style="40"/>
    <col min="15874" max="15874" width="25.7109375" style="40" customWidth="1"/>
    <col min="15875" max="15875" width="10.7109375" style="40" customWidth="1"/>
    <col min="15876" max="15884" width="8.7109375" style="40" customWidth="1"/>
    <col min="15885" max="15885" width="10.7109375" style="40" customWidth="1"/>
    <col min="15886" max="15886" width="25.7109375" style="40" customWidth="1"/>
    <col min="15887" max="16129" width="9.140625" style="40"/>
    <col min="16130" max="16130" width="25.7109375" style="40" customWidth="1"/>
    <col min="16131" max="16131" width="10.7109375" style="40" customWidth="1"/>
    <col min="16132" max="16140" width="8.7109375" style="40" customWidth="1"/>
    <col min="16141" max="16141" width="10.7109375" style="40" customWidth="1"/>
    <col min="16142" max="16142" width="25.7109375" style="40" customWidth="1"/>
    <col min="16143" max="16384" width="9.140625" style="40"/>
  </cols>
  <sheetData>
    <row r="1" spans="1:14" s="34" customFormat="1" ht="21.95" customHeight="1" x14ac:dyDescent="0.2">
      <c r="A1" s="1146" t="s">
        <v>1008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</row>
    <row r="2" spans="1:14" s="36" customFormat="1" ht="19.5" customHeight="1" x14ac:dyDescent="0.2">
      <c r="A2" s="1147" t="s">
        <v>1009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</row>
    <row r="3" spans="1:14" s="264" customFormat="1" ht="12.75" customHeight="1" x14ac:dyDescent="0.25">
      <c r="A3" s="1147">
        <v>2014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</row>
    <row r="4" spans="1:14" ht="11.25" customHeight="1" x14ac:dyDescent="0.3">
      <c r="A4" s="806" t="s">
        <v>365</v>
      </c>
      <c r="B4" s="824"/>
      <c r="C4" s="825"/>
      <c r="D4" s="825"/>
      <c r="E4" s="810"/>
      <c r="F4" s="810"/>
      <c r="G4" s="810"/>
      <c r="H4" s="810"/>
      <c r="I4" s="810"/>
      <c r="J4" s="407"/>
      <c r="K4" s="825"/>
      <c r="L4" s="810"/>
      <c r="M4" s="824"/>
      <c r="N4" s="826" t="s">
        <v>366</v>
      </c>
    </row>
    <row r="5" spans="1:14" ht="15.75" customHeight="1" thickBot="1" x14ac:dyDescent="0.25">
      <c r="A5" s="1281" t="s">
        <v>1011</v>
      </c>
      <c r="B5" s="1281" t="s">
        <v>121</v>
      </c>
      <c r="C5" s="1284" t="s">
        <v>672</v>
      </c>
      <c r="D5" s="1288" t="s">
        <v>1010</v>
      </c>
      <c r="E5" s="1289"/>
      <c r="F5" s="1289"/>
      <c r="G5" s="1289"/>
      <c r="H5" s="1289"/>
      <c r="I5" s="1289"/>
      <c r="J5" s="1289"/>
      <c r="K5" s="1289"/>
      <c r="L5" s="1290"/>
      <c r="M5" s="1286" t="s">
        <v>122</v>
      </c>
      <c r="N5" s="1286" t="s">
        <v>367</v>
      </c>
    </row>
    <row r="6" spans="1:14" ht="36.75" customHeight="1" thickTop="1" x14ac:dyDescent="0.2">
      <c r="A6" s="1282"/>
      <c r="B6" s="1283"/>
      <c r="C6" s="1285"/>
      <c r="D6" s="146" t="s">
        <v>573</v>
      </c>
      <c r="E6" s="162" t="s">
        <v>280</v>
      </c>
      <c r="F6" s="669" t="s">
        <v>278</v>
      </c>
      <c r="G6" s="669" t="s">
        <v>107</v>
      </c>
      <c r="H6" s="669" t="s">
        <v>105</v>
      </c>
      <c r="I6" s="669" t="s">
        <v>103</v>
      </c>
      <c r="J6" s="669" t="s">
        <v>101</v>
      </c>
      <c r="K6" s="669" t="s">
        <v>99</v>
      </c>
      <c r="L6" s="179" t="s">
        <v>798</v>
      </c>
      <c r="M6" s="1287"/>
      <c r="N6" s="1287"/>
    </row>
    <row r="7" spans="1:14" ht="13.5" thickBot="1" x14ac:dyDescent="0.25">
      <c r="A7" s="1279" t="s">
        <v>1013</v>
      </c>
      <c r="B7" s="847" t="s">
        <v>368</v>
      </c>
      <c r="C7" s="592">
        <f>SUM(D7:L7)</f>
        <v>332</v>
      </c>
      <c r="D7" s="994">
        <v>0</v>
      </c>
      <c r="E7" s="994">
        <v>36</v>
      </c>
      <c r="F7" s="994">
        <v>43</v>
      </c>
      <c r="G7" s="994">
        <v>68</v>
      </c>
      <c r="H7" s="994">
        <v>86</v>
      </c>
      <c r="I7" s="994">
        <v>76</v>
      </c>
      <c r="J7" s="994">
        <v>21</v>
      </c>
      <c r="K7" s="994">
        <v>2</v>
      </c>
      <c r="L7" s="994">
        <v>0</v>
      </c>
      <c r="M7" s="848" t="s">
        <v>172</v>
      </c>
      <c r="N7" s="1265" t="s">
        <v>1012</v>
      </c>
    </row>
    <row r="8" spans="1:14" ht="14.25" thickTop="1" thickBot="1" x14ac:dyDescent="0.25">
      <c r="A8" s="1275"/>
      <c r="B8" s="724" t="s">
        <v>369</v>
      </c>
      <c r="C8" s="592">
        <f t="shared" ref="C8:C45" si="0">SUM(D8:L8)</f>
        <v>819</v>
      </c>
      <c r="D8" s="995">
        <v>2</v>
      </c>
      <c r="E8" s="995">
        <v>35</v>
      </c>
      <c r="F8" s="995">
        <v>55</v>
      </c>
      <c r="G8" s="995">
        <v>163</v>
      </c>
      <c r="H8" s="995">
        <v>262</v>
      </c>
      <c r="I8" s="995">
        <v>220</v>
      </c>
      <c r="J8" s="995">
        <v>77</v>
      </c>
      <c r="K8" s="995">
        <v>5</v>
      </c>
      <c r="L8" s="995">
        <v>0</v>
      </c>
      <c r="M8" s="441" t="s">
        <v>175</v>
      </c>
      <c r="N8" s="1266"/>
    </row>
    <row r="9" spans="1:14" s="37" customFormat="1" ht="14.25" thickTop="1" thickBot="1" x14ac:dyDescent="0.25">
      <c r="A9" s="1275"/>
      <c r="B9" s="724" t="s">
        <v>66</v>
      </c>
      <c r="C9" s="592">
        <f t="shared" si="0"/>
        <v>1151</v>
      </c>
      <c r="D9" s="543">
        <f>SUM(D7:D8)</f>
        <v>2</v>
      </c>
      <c r="E9" s="543">
        <f t="shared" ref="E9:L9" si="1">SUM(E7:E8)</f>
        <v>71</v>
      </c>
      <c r="F9" s="543">
        <f t="shared" si="1"/>
        <v>98</v>
      </c>
      <c r="G9" s="543">
        <f t="shared" si="1"/>
        <v>231</v>
      </c>
      <c r="H9" s="543">
        <f t="shared" si="1"/>
        <v>348</v>
      </c>
      <c r="I9" s="543">
        <f t="shared" si="1"/>
        <v>296</v>
      </c>
      <c r="J9" s="543">
        <f t="shared" si="1"/>
        <v>98</v>
      </c>
      <c r="K9" s="543">
        <f t="shared" si="1"/>
        <v>7</v>
      </c>
      <c r="L9" s="543">
        <f t="shared" si="1"/>
        <v>0</v>
      </c>
      <c r="M9" s="441" t="s">
        <v>248</v>
      </c>
      <c r="N9" s="1266"/>
    </row>
    <row r="10" spans="1:14" ht="14.25" thickTop="1" thickBot="1" x14ac:dyDescent="0.25">
      <c r="A10" s="1274" t="s">
        <v>370</v>
      </c>
      <c r="B10" s="849" t="s">
        <v>368</v>
      </c>
      <c r="C10" s="594">
        <f t="shared" si="0"/>
        <v>1078</v>
      </c>
      <c r="D10" s="996">
        <v>0</v>
      </c>
      <c r="E10" s="996">
        <v>29</v>
      </c>
      <c r="F10" s="996">
        <v>70</v>
      </c>
      <c r="G10" s="996">
        <v>168</v>
      </c>
      <c r="H10" s="996">
        <v>244</v>
      </c>
      <c r="I10" s="996">
        <v>311</v>
      </c>
      <c r="J10" s="996">
        <v>228</v>
      </c>
      <c r="K10" s="996">
        <v>27</v>
      </c>
      <c r="L10" s="996">
        <v>1</v>
      </c>
      <c r="M10" s="850" t="s">
        <v>172</v>
      </c>
      <c r="N10" s="1269" t="s">
        <v>371</v>
      </c>
    </row>
    <row r="11" spans="1:14" ht="14.25" thickTop="1" thickBot="1" x14ac:dyDescent="0.25">
      <c r="A11" s="1274"/>
      <c r="B11" s="849" t="s">
        <v>369</v>
      </c>
      <c r="C11" s="594">
        <f t="shared" si="0"/>
        <v>4854</v>
      </c>
      <c r="D11" s="996">
        <v>14</v>
      </c>
      <c r="E11" s="996">
        <v>132</v>
      </c>
      <c r="F11" s="996">
        <v>258</v>
      </c>
      <c r="G11" s="996">
        <v>678</v>
      </c>
      <c r="H11" s="996">
        <v>1443</v>
      </c>
      <c r="I11" s="996">
        <v>1693</v>
      </c>
      <c r="J11" s="996">
        <v>614</v>
      </c>
      <c r="K11" s="996">
        <v>22</v>
      </c>
      <c r="L11" s="996">
        <v>0</v>
      </c>
      <c r="M11" s="850" t="s">
        <v>175</v>
      </c>
      <c r="N11" s="1269"/>
    </row>
    <row r="12" spans="1:14" s="37" customFormat="1" ht="14.25" thickTop="1" thickBot="1" x14ac:dyDescent="0.25">
      <c r="A12" s="1274"/>
      <c r="B12" s="849" t="s">
        <v>66</v>
      </c>
      <c r="C12" s="594">
        <f t="shared" si="0"/>
        <v>5932</v>
      </c>
      <c r="D12" s="542">
        <f>SUM(D10:D11)</f>
        <v>14</v>
      </c>
      <c r="E12" s="542">
        <f>SUM(E10:E11)</f>
        <v>161</v>
      </c>
      <c r="F12" s="542">
        <f t="shared" ref="F12:L12" si="2">SUM(F10:F11)</f>
        <v>328</v>
      </c>
      <c r="G12" s="542">
        <f t="shared" si="2"/>
        <v>846</v>
      </c>
      <c r="H12" s="542">
        <f t="shared" si="2"/>
        <v>1687</v>
      </c>
      <c r="I12" s="542">
        <f t="shared" si="2"/>
        <v>2004</v>
      </c>
      <c r="J12" s="542">
        <f t="shared" si="2"/>
        <v>842</v>
      </c>
      <c r="K12" s="542">
        <f t="shared" si="2"/>
        <v>49</v>
      </c>
      <c r="L12" s="542">
        <f t="shared" si="2"/>
        <v>1</v>
      </c>
      <c r="M12" s="850" t="s">
        <v>248</v>
      </c>
      <c r="N12" s="1269"/>
    </row>
    <row r="13" spans="1:14" ht="14.25" thickTop="1" thickBot="1" x14ac:dyDescent="0.25">
      <c r="A13" s="1275" t="s">
        <v>597</v>
      </c>
      <c r="B13" s="724" t="s">
        <v>368</v>
      </c>
      <c r="C13" s="592">
        <f t="shared" si="0"/>
        <v>1209</v>
      </c>
      <c r="D13" s="995">
        <v>0</v>
      </c>
      <c r="E13" s="995">
        <v>19</v>
      </c>
      <c r="F13" s="995">
        <v>56</v>
      </c>
      <c r="G13" s="995">
        <v>134</v>
      </c>
      <c r="H13" s="995">
        <v>213</v>
      </c>
      <c r="I13" s="995">
        <v>329</v>
      </c>
      <c r="J13" s="995">
        <v>369</v>
      </c>
      <c r="K13" s="995">
        <v>89</v>
      </c>
      <c r="L13" s="995">
        <v>0</v>
      </c>
      <c r="M13" s="441" t="s">
        <v>172</v>
      </c>
      <c r="N13" s="1266" t="s">
        <v>588</v>
      </c>
    </row>
    <row r="14" spans="1:14" ht="14.25" thickTop="1" thickBot="1" x14ac:dyDescent="0.25">
      <c r="A14" s="1275"/>
      <c r="B14" s="724" t="s">
        <v>369</v>
      </c>
      <c r="C14" s="592">
        <f t="shared" si="0"/>
        <v>4663</v>
      </c>
      <c r="D14" s="995">
        <v>13</v>
      </c>
      <c r="E14" s="995">
        <v>106</v>
      </c>
      <c r="F14" s="995">
        <v>225</v>
      </c>
      <c r="G14" s="995">
        <v>634</v>
      </c>
      <c r="H14" s="995">
        <v>1355</v>
      </c>
      <c r="I14" s="995">
        <v>1580</v>
      </c>
      <c r="J14" s="995">
        <v>691</v>
      </c>
      <c r="K14" s="995">
        <v>56</v>
      </c>
      <c r="L14" s="995">
        <v>3</v>
      </c>
      <c r="M14" s="441" t="s">
        <v>175</v>
      </c>
      <c r="N14" s="1266"/>
    </row>
    <row r="15" spans="1:14" s="37" customFormat="1" ht="14.25" thickTop="1" thickBot="1" x14ac:dyDescent="0.25">
      <c r="A15" s="1275"/>
      <c r="B15" s="724" t="s">
        <v>66</v>
      </c>
      <c r="C15" s="592">
        <f t="shared" si="0"/>
        <v>5872</v>
      </c>
      <c r="D15" s="543">
        <f>SUM(D13:D14)</f>
        <v>13</v>
      </c>
      <c r="E15" s="543">
        <f>SUM(E13:E14)</f>
        <v>125</v>
      </c>
      <c r="F15" s="543">
        <f t="shared" ref="F15:L15" si="3">SUM(F13:F14)</f>
        <v>281</v>
      </c>
      <c r="G15" s="543">
        <f t="shared" si="3"/>
        <v>768</v>
      </c>
      <c r="H15" s="543">
        <f t="shared" si="3"/>
        <v>1568</v>
      </c>
      <c r="I15" s="543">
        <f t="shared" si="3"/>
        <v>1909</v>
      </c>
      <c r="J15" s="543">
        <f t="shared" si="3"/>
        <v>1060</v>
      </c>
      <c r="K15" s="543">
        <f t="shared" si="3"/>
        <v>145</v>
      </c>
      <c r="L15" s="543">
        <f t="shared" si="3"/>
        <v>3</v>
      </c>
      <c r="M15" s="441" t="s">
        <v>248</v>
      </c>
      <c r="N15" s="1266"/>
    </row>
    <row r="16" spans="1:14" ht="14.25" thickTop="1" thickBot="1" x14ac:dyDescent="0.25">
      <c r="A16" s="1274" t="s">
        <v>372</v>
      </c>
      <c r="B16" s="849" t="s">
        <v>368</v>
      </c>
      <c r="C16" s="594">
        <f t="shared" si="0"/>
        <v>2438</v>
      </c>
      <c r="D16" s="996">
        <v>4</v>
      </c>
      <c r="E16" s="996">
        <v>51</v>
      </c>
      <c r="F16" s="996">
        <v>101</v>
      </c>
      <c r="G16" s="996">
        <v>246</v>
      </c>
      <c r="H16" s="996">
        <v>563</v>
      </c>
      <c r="I16" s="996">
        <v>739</v>
      </c>
      <c r="J16" s="996">
        <v>598</v>
      </c>
      <c r="K16" s="996">
        <v>136</v>
      </c>
      <c r="L16" s="996">
        <v>0</v>
      </c>
      <c r="M16" s="850" t="s">
        <v>172</v>
      </c>
      <c r="N16" s="1269" t="s">
        <v>373</v>
      </c>
    </row>
    <row r="17" spans="1:14" ht="14.25" thickTop="1" thickBot="1" x14ac:dyDescent="0.25">
      <c r="A17" s="1274"/>
      <c r="B17" s="849" t="s">
        <v>369</v>
      </c>
      <c r="C17" s="594">
        <f t="shared" si="0"/>
        <v>4391</v>
      </c>
      <c r="D17" s="996">
        <v>6</v>
      </c>
      <c r="E17" s="996">
        <v>120</v>
      </c>
      <c r="F17" s="996">
        <v>224</v>
      </c>
      <c r="G17" s="996">
        <v>579</v>
      </c>
      <c r="H17" s="996">
        <v>1187</v>
      </c>
      <c r="I17" s="996">
        <v>1405</v>
      </c>
      <c r="J17" s="996">
        <v>752</v>
      </c>
      <c r="K17" s="996">
        <v>115</v>
      </c>
      <c r="L17" s="996">
        <v>3</v>
      </c>
      <c r="M17" s="850" t="s">
        <v>175</v>
      </c>
      <c r="N17" s="1269"/>
    </row>
    <row r="18" spans="1:14" s="37" customFormat="1" ht="14.25" thickTop="1" thickBot="1" x14ac:dyDescent="0.25">
      <c r="A18" s="1274"/>
      <c r="B18" s="849" t="s">
        <v>66</v>
      </c>
      <c r="C18" s="594">
        <f t="shared" si="0"/>
        <v>6829</v>
      </c>
      <c r="D18" s="542">
        <f>SUM(D16:D17)</f>
        <v>10</v>
      </c>
      <c r="E18" s="542">
        <f>SUM(E16:E17)</f>
        <v>171</v>
      </c>
      <c r="F18" s="542">
        <f t="shared" ref="F18:L18" si="4">SUM(F16:F17)</f>
        <v>325</v>
      </c>
      <c r="G18" s="542">
        <f t="shared" si="4"/>
        <v>825</v>
      </c>
      <c r="H18" s="542">
        <f t="shared" si="4"/>
        <v>1750</v>
      </c>
      <c r="I18" s="542">
        <f t="shared" si="4"/>
        <v>2144</v>
      </c>
      <c r="J18" s="542">
        <f t="shared" si="4"/>
        <v>1350</v>
      </c>
      <c r="K18" s="542">
        <f t="shared" si="4"/>
        <v>251</v>
      </c>
      <c r="L18" s="542">
        <f t="shared" si="4"/>
        <v>3</v>
      </c>
      <c r="M18" s="850" t="s">
        <v>248</v>
      </c>
      <c r="N18" s="1269"/>
    </row>
    <row r="19" spans="1:14" ht="14.25" thickTop="1" thickBot="1" x14ac:dyDescent="0.25">
      <c r="A19" s="1275" t="s">
        <v>598</v>
      </c>
      <c r="B19" s="724" t="s">
        <v>368</v>
      </c>
      <c r="C19" s="592">
        <f t="shared" si="0"/>
        <v>2368</v>
      </c>
      <c r="D19" s="995">
        <v>5</v>
      </c>
      <c r="E19" s="995">
        <v>111</v>
      </c>
      <c r="F19" s="995">
        <v>153</v>
      </c>
      <c r="G19" s="995">
        <v>237</v>
      </c>
      <c r="H19" s="995">
        <v>405</v>
      </c>
      <c r="I19" s="995">
        <v>551</v>
      </c>
      <c r="J19" s="995">
        <v>681</v>
      </c>
      <c r="K19" s="995">
        <v>223</v>
      </c>
      <c r="L19" s="995">
        <v>2</v>
      </c>
      <c r="M19" s="441" t="s">
        <v>172</v>
      </c>
      <c r="N19" s="1266" t="s">
        <v>589</v>
      </c>
    </row>
    <row r="20" spans="1:14" ht="14.25" thickTop="1" thickBot="1" x14ac:dyDescent="0.25">
      <c r="A20" s="1275"/>
      <c r="B20" s="724" t="s">
        <v>369</v>
      </c>
      <c r="C20" s="592">
        <f t="shared" si="0"/>
        <v>1342</v>
      </c>
      <c r="D20" s="995">
        <v>2</v>
      </c>
      <c r="E20" s="995">
        <v>47</v>
      </c>
      <c r="F20" s="995">
        <v>54</v>
      </c>
      <c r="G20" s="995">
        <v>133</v>
      </c>
      <c r="H20" s="995">
        <v>255</v>
      </c>
      <c r="I20" s="995">
        <v>379</v>
      </c>
      <c r="J20" s="995">
        <v>363</v>
      </c>
      <c r="K20" s="995">
        <v>109</v>
      </c>
      <c r="L20" s="995">
        <v>0</v>
      </c>
      <c r="M20" s="441" t="s">
        <v>175</v>
      </c>
      <c r="N20" s="1266"/>
    </row>
    <row r="21" spans="1:14" s="37" customFormat="1" ht="14.25" thickTop="1" thickBot="1" x14ac:dyDescent="0.25">
      <c r="A21" s="1275"/>
      <c r="B21" s="724" t="s">
        <v>66</v>
      </c>
      <c r="C21" s="592">
        <f t="shared" si="0"/>
        <v>3710</v>
      </c>
      <c r="D21" s="543">
        <f>SUM(D19:D20)</f>
        <v>7</v>
      </c>
      <c r="E21" s="543">
        <f>SUM(E19:E20)</f>
        <v>158</v>
      </c>
      <c r="F21" s="543">
        <f t="shared" ref="F21:L21" si="5">SUM(F19:F20)</f>
        <v>207</v>
      </c>
      <c r="G21" s="543">
        <f t="shared" si="5"/>
        <v>370</v>
      </c>
      <c r="H21" s="543">
        <f t="shared" si="5"/>
        <v>660</v>
      </c>
      <c r="I21" s="543">
        <f t="shared" si="5"/>
        <v>930</v>
      </c>
      <c r="J21" s="543">
        <f t="shared" si="5"/>
        <v>1044</v>
      </c>
      <c r="K21" s="543">
        <f t="shared" si="5"/>
        <v>332</v>
      </c>
      <c r="L21" s="543">
        <f t="shared" si="5"/>
        <v>2</v>
      </c>
      <c r="M21" s="441" t="s">
        <v>248</v>
      </c>
      <c r="N21" s="1266"/>
    </row>
    <row r="22" spans="1:14" ht="14.25" thickTop="1" thickBot="1" x14ac:dyDescent="0.25">
      <c r="A22" s="1274" t="s">
        <v>608</v>
      </c>
      <c r="B22" s="849" t="s">
        <v>368</v>
      </c>
      <c r="C22" s="594">
        <f t="shared" si="0"/>
        <v>4</v>
      </c>
      <c r="D22" s="996">
        <v>0</v>
      </c>
      <c r="E22" s="996">
        <v>0</v>
      </c>
      <c r="F22" s="996">
        <v>0</v>
      </c>
      <c r="G22" s="996">
        <v>1</v>
      </c>
      <c r="H22" s="996">
        <v>0</v>
      </c>
      <c r="I22" s="996">
        <v>1</v>
      </c>
      <c r="J22" s="996">
        <v>2</v>
      </c>
      <c r="K22" s="996">
        <v>0</v>
      </c>
      <c r="L22" s="996">
        <v>0</v>
      </c>
      <c r="M22" s="850" t="s">
        <v>197</v>
      </c>
      <c r="N22" s="1269" t="s">
        <v>602</v>
      </c>
    </row>
    <row r="23" spans="1:14" ht="14.25" thickTop="1" thickBot="1" x14ac:dyDescent="0.25">
      <c r="A23" s="1274"/>
      <c r="B23" s="849" t="s">
        <v>369</v>
      </c>
      <c r="C23" s="594">
        <f t="shared" si="0"/>
        <v>12</v>
      </c>
      <c r="D23" s="996">
        <v>0</v>
      </c>
      <c r="E23" s="996">
        <v>0</v>
      </c>
      <c r="F23" s="996">
        <v>0</v>
      </c>
      <c r="G23" s="996">
        <v>3</v>
      </c>
      <c r="H23" s="996">
        <v>4</v>
      </c>
      <c r="I23" s="996">
        <v>3</v>
      </c>
      <c r="J23" s="996">
        <v>2</v>
      </c>
      <c r="K23" s="996">
        <v>0</v>
      </c>
      <c r="L23" s="996">
        <v>0</v>
      </c>
      <c r="M23" s="850" t="s">
        <v>199</v>
      </c>
      <c r="N23" s="1269"/>
    </row>
    <row r="24" spans="1:14" s="37" customFormat="1" ht="14.25" thickTop="1" thickBot="1" x14ac:dyDescent="0.25">
      <c r="A24" s="1274"/>
      <c r="B24" s="849" t="s">
        <v>66</v>
      </c>
      <c r="C24" s="594">
        <f t="shared" si="0"/>
        <v>16</v>
      </c>
      <c r="D24" s="542">
        <f t="shared" ref="D24:L24" si="6">SUM(D22:D23)</f>
        <v>0</v>
      </c>
      <c r="E24" s="542">
        <f t="shared" si="6"/>
        <v>0</v>
      </c>
      <c r="F24" s="542">
        <f t="shared" si="6"/>
        <v>0</v>
      </c>
      <c r="G24" s="542">
        <f t="shared" si="6"/>
        <v>4</v>
      </c>
      <c r="H24" s="542">
        <f t="shared" si="6"/>
        <v>4</v>
      </c>
      <c r="I24" s="542">
        <f t="shared" si="6"/>
        <v>4</v>
      </c>
      <c r="J24" s="542">
        <f t="shared" si="6"/>
        <v>4</v>
      </c>
      <c r="K24" s="542">
        <f t="shared" si="6"/>
        <v>0</v>
      </c>
      <c r="L24" s="542">
        <f t="shared" si="6"/>
        <v>0</v>
      </c>
      <c r="M24" s="850" t="s">
        <v>248</v>
      </c>
      <c r="N24" s="1269"/>
    </row>
    <row r="25" spans="1:14" ht="14.25" thickTop="1" thickBot="1" x14ac:dyDescent="0.25">
      <c r="A25" s="1275" t="s">
        <v>1014</v>
      </c>
      <c r="B25" s="724" t="s">
        <v>368</v>
      </c>
      <c r="C25" s="592">
        <f t="shared" si="0"/>
        <v>15</v>
      </c>
      <c r="D25" s="995">
        <v>0</v>
      </c>
      <c r="E25" s="995">
        <v>2</v>
      </c>
      <c r="F25" s="995">
        <v>1</v>
      </c>
      <c r="G25" s="995">
        <v>1</v>
      </c>
      <c r="H25" s="995">
        <v>2</v>
      </c>
      <c r="I25" s="995">
        <v>1</v>
      </c>
      <c r="J25" s="995">
        <v>5</v>
      </c>
      <c r="K25" s="995">
        <v>3</v>
      </c>
      <c r="L25" s="995">
        <v>0</v>
      </c>
      <c r="M25" s="441" t="s">
        <v>172</v>
      </c>
      <c r="N25" s="1266" t="s">
        <v>590</v>
      </c>
    </row>
    <row r="26" spans="1:14" ht="14.25" thickTop="1" thickBot="1" x14ac:dyDescent="0.25">
      <c r="A26" s="1275"/>
      <c r="B26" s="724" t="s">
        <v>369</v>
      </c>
      <c r="C26" s="592">
        <f t="shared" si="0"/>
        <v>260</v>
      </c>
      <c r="D26" s="995">
        <v>0</v>
      </c>
      <c r="E26" s="995">
        <v>3</v>
      </c>
      <c r="F26" s="995">
        <v>12</v>
      </c>
      <c r="G26" s="995">
        <v>37</v>
      </c>
      <c r="H26" s="995">
        <v>58</v>
      </c>
      <c r="I26" s="995">
        <v>96</v>
      </c>
      <c r="J26" s="995">
        <v>50</v>
      </c>
      <c r="K26" s="995">
        <v>4</v>
      </c>
      <c r="L26" s="995">
        <v>0</v>
      </c>
      <c r="M26" s="441" t="s">
        <v>175</v>
      </c>
      <c r="N26" s="1266"/>
    </row>
    <row r="27" spans="1:14" s="37" customFormat="1" ht="14.25" thickTop="1" thickBot="1" x14ac:dyDescent="0.25">
      <c r="A27" s="1275"/>
      <c r="B27" s="724" t="s">
        <v>66</v>
      </c>
      <c r="C27" s="592">
        <f t="shared" si="0"/>
        <v>275</v>
      </c>
      <c r="D27" s="543">
        <v>0</v>
      </c>
      <c r="E27" s="543">
        <f>SUM(E25:E26)</f>
        <v>5</v>
      </c>
      <c r="F27" s="543">
        <f t="shared" ref="F27:L27" si="7">SUM(F25:F26)</f>
        <v>13</v>
      </c>
      <c r="G27" s="543">
        <f t="shared" si="7"/>
        <v>38</v>
      </c>
      <c r="H27" s="543">
        <f t="shared" si="7"/>
        <v>60</v>
      </c>
      <c r="I27" s="543">
        <f t="shared" si="7"/>
        <v>97</v>
      </c>
      <c r="J27" s="543">
        <f t="shared" si="7"/>
        <v>55</v>
      </c>
      <c r="K27" s="543">
        <f t="shared" si="7"/>
        <v>7</v>
      </c>
      <c r="L27" s="543">
        <f t="shared" si="7"/>
        <v>0</v>
      </c>
      <c r="M27" s="441" t="s">
        <v>248</v>
      </c>
      <c r="N27" s="1266"/>
    </row>
    <row r="28" spans="1:14" ht="14.25" thickTop="1" thickBot="1" x14ac:dyDescent="0.25">
      <c r="A28" s="1274" t="s">
        <v>609</v>
      </c>
      <c r="B28" s="849" t="s">
        <v>368</v>
      </c>
      <c r="C28" s="594">
        <f t="shared" si="0"/>
        <v>36</v>
      </c>
      <c r="D28" s="996">
        <v>0</v>
      </c>
      <c r="E28" s="996">
        <v>5</v>
      </c>
      <c r="F28" s="996">
        <v>1</v>
      </c>
      <c r="G28" s="996">
        <v>3</v>
      </c>
      <c r="H28" s="996">
        <v>7</v>
      </c>
      <c r="I28" s="996">
        <v>8</v>
      </c>
      <c r="J28" s="996">
        <v>9</v>
      </c>
      <c r="K28" s="996">
        <v>3</v>
      </c>
      <c r="L28" s="996">
        <v>0</v>
      </c>
      <c r="M28" s="850" t="s">
        <v>197</v>
      </c>
      <c r="N28" s="1269" t="s">
        <v>603</v>
      </c>
    </row>
    <row r="29" spans="1:14" ht="14.25" thickTop="1" thickBot="1" x14ac:dyDescent="0.25">
      <c r="A29" s="1274"/>
      <c r="B29" s="849" t="s">
        <v>369</v>
      </c>
      <c r="C29" s="594">
        <f t="shared" si="0"/>
        <v>293</v>
      </c>
      <c r="D29" s="996">
        <v>0</v>
      </c>
      <c r="E29" s="996">
        <v>25</v>
      </c>
      <c r="F29" s="996">
        <v>20</v>
      </c>
      <c r="G29" s="996">
        <v>27</v>
      </c>
      <c r="H29" s="996">
        <v>78</v>
      </c>
      <c r="I29" s="996">
        <v>92</v>
      </c>
      <c r="J29" s="996">
        <v>45</v>
      </c>
      <c r="K29" s="996">
        <v>5</v>
      </c>
      <c r="L29" s="996">
        <v>1</v>
      </c>
      <c r="M29" s="850" t="s">
        <v>199</v>
      </c>
      <c r="N29" s="1269"/>
    </row>
    <row r="30" spans="1:14" s="37" customFormat="1" ht="14.25" thickTop="1" thickBot="1" x14ac:dyDescent="0.25">
      <c r="A30" s="1274"/>
      <c r="B30" s="849" t="s">
        <v>66</v>
      </c>
      <c r="C30" s="594">
        <f t="shared" si="0"/>
        <v>329</v>
      </c>
      <c r="D30" s="542">
        <v>0</v>
      </c>
      <c r="E30" s="542">
        <f t="shared" ref="E30:L30" si="8">SUM(E28:E29)</f>
        <v>30</v>
      </c>
      <c r="F30" s="542">
        <f t="shared" si="8"/>
        <v>21</v>
      </c>
      <c r="G30" s="542">
        <f t="shared" si="8"/>
        <v>30</v>
      </c>
      <c r="H30" s="542">
        <f t="shared" si="8"/>
        <v>85</v>
      </c>
      <c r="I30" s="542">
        <f t="shared" si="8"/>
        <v>100</v>
      </c>
      <c r="J30" s="542">
        <f>SUM(J28:J29)</f>
        <v>54</v>
      </c>
      <c r="K30" s="542">
        <f t="shared" si="8"/>
        <v>8</v>
      </c>
      <c r="L30" s="542">
        <f t="shared" si="8"/>
        <v>1</v>
      </c>
      <c r="M30" s="850" t="s">
        <v>248</v>
      </c>
      <c r="N30" s="1269"/>
    </row>
    <row r="31" spans="1:14" ht="14.25" thickTop="1" thickBot="1" x14ac:dyDescent="0.25">
      <c r="A31" s="1275" t="s">
        <v>607</v>
      </c>
      <c r="B31" s="724" t="s">
        <v>368</v>
      </c>
      <c r="C31" s="592">
        <f t="shared" si="0"/>
        <v>14</v>
      </c>
      <c r="D31" s="995">
        <v>0</v>
      </c>
      <c r="E31" s="995">
        <v>4</v>
      </c>
      <c r="F31" s="995">
        <v>2</v>
      </c>
      <c r="G31" s="995">
        <v>3</v>
      </c>
      <c r="H31" s="995">
        <v>1</v>
      </c>
      <c r="I31" s="995">
        <v>3</v>
      </c>
      <c r="J31" s="995">
        <v>1</v>
      </c>
      <c r="K31" s="995">
        <v>0</v>
      </c>
      <c r="L31" s="995">
        <v>0</v>
      </c>
      <c r="M31" s="441" t="s">
        <v>172</v>
      </c>
      <c r="N31" s="1266" t="s">
        <v>591</v>
      </c>
    </row>
    <row r="32" spans="1:14" ht="14.25" thickTop="1" thickBot="1" x14ac:dyDescent="0.25">
      <c r="A32" s="1275"/>
      <c r="B32" s="724" t="s">
        <v>369</v>
      </c>
      <c r="C32" s="592">
        <f t="shared" si="0"/>
        <v>240</v>
      </c>
      <c r="D32" s="995">
        <v>0</v>
      </c>
      <c r="E32" s="995">
        <v>13</v>
      </c>
      <c r="F32" s="995">
        <v>17</v>
      </c>
      <c r="G32" s="995">
        <v>37</v>
      </c>
      <c r="H32" s="995">
        <v>55</v>
      </c>
      <c r="I32" s="995">
        <v>76</v>
      </c>
      <c r="J32" s="995">
        <v>36</v>
      </c>
      <c r="K32" s="995">
        <v>6</v>
      </c>
      <c r="L32" s="995">
        <v>0</v>
      </c>
      <c r="M32" s="441" t="s">
        <v>175</v>
      </c>
      <c r="N32" s="1266"/>
    </row>
    <row r="33" spans="1:17" s="37" customFormat="1" ht="14.25" thickTop="1" thickBot="1" x14ac:dyDescent="0.25">
      <c r="A33" s="1275"/>
      <c r="B33" s="724" t="s">
        <v>66</v>
      </c>
      <c r="C33" s="592">
        <f t="shared" si="0"/>
        <v>254</v>
      </c>
      <c r="D33" s="543">
        <v>0</v>
      </c>
      <c r="E33" s="543">
        <f t="shared" ref="E33:L33" si="9">SUM(E31:E32)</f>
        <v>17</v>
      </c>
      <c r="F33" s="543">
        <f t="shared" si="9"/>
        <v>19</v>
      </c>
      <c r="G33" s="543">
        <f t="shared" si="9"/>
        <v>40</v>
      </c>
      <c r="H33" s="543">
        <f t="shared" si="9"/>
        <v>56</v>
      </c>
      <c r="I33" s="543">
        <f t="shared" si="9"/>
        <v>79</v>
      </c>
      <c r="J33" s="543">
        <f>SUM(J31:J32)</f>
        <v>37</v>
      </c>
      <c r="K33" s="543">
        <f t="shared" si="9"/>
        <v>6</v>
      </c>
      <c r="L33" s="543">
        <f t="shared" si="9"/>
        <v>0</v>
      </c>
      <c r="M33" s="441" t="s">
        <v>248</v>
      </c>
      <c r="N33" s="1266"/>
    </row>
    <row r="34" spans="1:17" ht="14.25" thickTop="1" thickBot="1" x14ac:dyDescent="0.25">
      <c r="A34" s="1274" t="s">
        <v>1015</v>
      </c>
      <c r="B34" s="849" t="s">
        <v>368</v>
      </c>
      <c r="C34" s="594">
        <f t="shared" si="0"/>
        <v>114</v>
      </c>
      <c r="D34" s="996">
        <v>0</v>
      </c>
      <c r="E34" s="996">
        <v>7</v>
      </c>
      <c r="F34" s="996">
        <v>13</v>
      </c>
      <c r="G34" s="996">
        <v>13</v>
      </c>
      <c r="H34" s="996">
        <v>18</v>
      </c>
      <c r="I34" s="996">
        <v>26</v>
      </c>
      <c r="J34" s="996">
        <v>28</v>
      </c>
      <c r="K34" s="996">
        <v>8</v>
      </c>
      <c r="L34" s="996">
        <v>1</v>
      </c>
      <c r="M34" s="850" t="s">
        <v>172</v>
      </c>
      <c r="N34" s="1269" t="s">
        <v>592</v>
      </c>
    </row>
    <row r="35" spans="1:17" ht="14.25" thickTop="1" thickBot="1" x14ac:dyDescent="0.25">
      <c r="A35" s="1274"/>
      <c r="B35" s="849" t="s">
        <v>369</v>
      </c>
      <c r="C35" s="594">
        <f t="shared" si="0"/>
        <v>319</v>
      </c>
      <c r="D35" s="996">
        <v>0</v>
      </c>
      <c r="E35" s="996">
        <v>10</v>
      </c>
      <c r="F35" s="996">
        <v>19</v>
      </c>
      <c r="G35" s="996">
        <v>40</v>
      </c>
      <c r="H35" s="996">
        <v>98</v>
      </c>
      <c r="I35" s="996">
        <v>97</v>
      </c>
      <c r="J35" s="996">
        <v>49</v>
      </c>
      <c r="K35" s="996">
        <v>6</v>
      </c>
      <c r="L35" s="996">
        <v>0</v>
      </c>
      <c r="M35" s="850" t="s">
        <v>175</v>
      </c>
      <c r="N35" s="1269"/>
    </row>
    <row r="36" spans="1:17" s="37" customFormat="1" ht="13.5" thickTop="1" x14ac:dyDescent="0.2">
      <c r="A36" s="1278"/>
      <c r="B36" s="854" t="s">
        <v>66</v>
      </c>
      <c r="C36" s="604">
        <f t="shared" si="0"/>
        <v>433</v>
      </c>
      <c r="D36" s="544">
        <v>0</v>
      </c>
      <c r="E36" s="544">
        <f t="shared" ref="E36:L36" si="10">SUM(E34:E35)</f>
        <v>17</v>
      </c>
      <c r="F36" s="544">
        <f t="shared" si="10"/>
        <v>32</v>
      </c>
      <c r="G36" s="544">
        <f t="shared" si="10"/>
        <v>53</v>
      </c>
      <c r="H36" s="544">
        <f t="shared" si="10"/>
        <v>116</v>
      </c>
      <c r="I36" s="544">
        <f t="shared" si="10"/>
        <v>123</v>
      </c>
      <c r="J36" s="544">
        <f t="shared" si="10"/>
        <v>77</v>
      </c>
      <c r="K36" s="544">
        <f t="shared" si="10"/>
        <v>14</v>
      </c>
      <c r="L36" s="544">
        <f t="shared" si="10"/>
        <v>1</v>
      </c>
      <c r="M36" s="855" t="s">
        <v>248</v>
      </c>
      <c r="N36" s="1273"/>
    </row>
    <row r="37" spans="1:17" ht="13.5" thickBot="1" x14ac:dyDescent="0.25">
      <c r="A37" s="1279" t="s">
        <v>1016</v>
      </c>
      <c r="B37" s="847" t="s">
        <v>368</v>
      </c>
      <c r="C37" s="599">
        <f t="shared" si="0"/>
        <v>7608</v>
      </c>
      <c r="D37" s="711">
        <f>SUM(D7,D10,D13,D16,D19,D22,D25,D28,D31,D34)</f>
        <v>9</v>
      </c>
      <c r="E37" s="711">
        <f t="shared" ref="E37:L38" si="11">SUM(E7,E10,E13,E16,E19,E22,E25,E28,E31,E34)</f>
        <v>264</v>
      </c>
      <c r="F37" s="711">
        <f t="shared" si="11"/>
        <v>440</v>
      </c>
      <c r="G37" s="711">
        <f t="shared" si="11"/>
        <v>874</v>
      </c>
      <c r="H37" s="711">
        <f t="shared" si="11"/>
        <v>1539</v>
      </c>
      <c r="I37" s="711">
        <f t="shared" si="11"/>
        <v>2045</v>
      </c>
      <c r="J37" s="711">
        <f t="shared" si="11"/>
        <v>1942</v>
      </c>
      <c r="K37" s="711">
        <f t="shared" si="11"/>
        <v>491</v>
      </c>
      <c r="L37" s="711">
        <f t="shared" si="11"/>
        <v>4</v>
      </c>
      <c r="M37" s="848" t="s">
        <v>172</v>
      </c>
      <c r="N37" s="1265" t="s">
        <v>706</v>
      </c>
    </row>
    <row r="38" spans="1:17" ht="14.25" thickTop="1" thickBot="1" x14ac:dyDescent="0.25">
      <c r="A38" s="1275"/>
      <c r="B38" s="724" t="s">
        <v>369</v>
      </c>
      <c r="C38" s="592">
        <f t="shared" si="0"/>
        <v>17193</v>
      </c>
      <c r="D38" s="511">
        <f>SUM(D8,D11,D14,D17,D20,D23,D26,D29,D32,D35)</f>
        <v>37</v>
      </c>
      <c r="E38" s="511">
        <f t="shared" si="11"/>
        <v>491</v>
      </c>
      <c r="F38" s="511">
        <f t="shared" si="11"/>
        <v>884</v>
      </c>
      <c r="G38" s="511">
        <f t="shared" si="11"/>
        <v>2331</v>
      </c>
      <c r="H38" s="511">
        <f t="shared" si="11"/>
        <v>4795</v>
      </c>
      <c r="I38" s="511">
        <f t="shared" si="11"/>
        <v>5641</v>
      </c>
      <c r="J38" s="511">
        <f t="shared" si="11"/>
        <v>2679</v>
      </c>
      <c r="K38" s="511">
        <f t="shared" si="11"/>
        <v>328</v>
      </c>
      <c r="L38" s="511">
        <f t="shared" si="11"/>
        <v>7</v>
      </c>
      <c r="M38" s="441" t="s">
        <v>175</v>
      </c>
      <c r="N38" s="1266"/>
    </row>
    <row r="39" spans="1:17" s="37" customFormat="1" ht="13.5" thickTop="1" x14ac:dyDescent="0.2">
      <c r="A39" s="1280"/>
      <c r="B39" s="725" t="s">
        <v>66</v>
      </c>
      <c r="C39" s="1003">
        <f t="shared" si="0"/>
        <v>24801</v>
      </c>
      <c r="D39" s="557">
        <f t="shared" ref="D39" si="12">SUM(D37:D38)</f>
        <v>46</v>
      </c>
      <c r="E39" s="557">
        <f t="shared" ref="E39:L39" si="13">SUM(E37:E38)</f>
        <v>755</v>
      </c>
      <c r="F39" s="557">
        <f t="shared" si="13"/>
        <v>1324</v>
      </c>
      <c r="G39" s="557">
        <f t="shared" si="13"/>
        <v>3205</v>
      </c>
      <c r="H39" s="557">
        <f t="shared" si="13"/>
        <v>6334</v>
      </c>
      <c r="I39" s="557">
        <f t="shared" si="13"/>
        <v>7686</v>
      </c>
      <c r="J39" s="557">
        <f t="shared" si="13"/>
        <v>4621</v>
      </c>
      <c r="K39" s="557">
        <f t="shared" si="13"/>
        <v>819</v>
      </c>
      <c r="L39" s="557">
        <f t="shared" si="13"/>
        <v>11</v>
      </c>
      <c r="M39" s="442" t="s">
        <v>248</v>
      </c>
      <c r="N39" s="1267"/>
    </row>
    <row r="40" spans="1:17" ht="13.5" thickBot="1" x14ac:dyDescent="0.25">
      <c r="A40" s="1291" t="s">
        <v>1031</v>
      </c>
      <c r="B40" s="859" t="s">
        <v>368</v>
      </c>
      <c r="C40" s="1002">
        <f t="shared" si="0"/>
        <v>346</v>
      </c>
      <c r="D40" s="997">
        <v>2</v>
      </c>
      <c r="E40" s="997">
        <v>72</v>
      </c>
      <c r="F40" s="997">
        <v>35</v>
      </c>
      <c r="G40" s="997">
        <v>45</v>
      </c>
      <c r="H40" s="997">
        <v>49</v>
      </c>
      <c r="I40" s="997">
        <v>46</v>
      </c>
      <c r="J40" s="997">
        <v>65</v>
      </c>
      <c r="K40" s="997">
        <v>29</v>
      </c>
      <c r="L40" s="998">
        <v>3</v>
      </c>
      <c r="M40" s="860" t="s">
        <v>172</v>
      </c>
      <c r="N40" s="1268" t="s">
        <v>789</v>
      </c>
    </row>
    <row r="41" spans="1:17" ht="14.25" thickTop="1" thickBot="1" x14ac:dyDescent="0.25">
      <c r="A41" s="1274"/>
      <c r="B41" s="849" t="s">
        <v>369</v>
      </c>
      <c r="C41" s="594">
        <f t="shared" si="0"/>
        <v>296</v>
      </c>
      <c r="D41" s="530">
        <v>0</v>
      </c>
      <c r="E41" s="530">
        <v>12</v>
      </c>
      <c r="F41" s="530">
        <v>12</v>
      </c>
      <c r="G41" s="530">
        <v>30</v>
      </c>
      <c r="H41" s="530">
        <v>65</v>
      </c>
      <c r="I41" s="530">
        <v>98</v>
      </c>
      <c r="J41" s="530">
        <v>57</v>
      </c>
      <c r="K41" s="530">
        <v>22</v>
      </c>
      <c r="L41" s="999">
        <v>0</v>
      </c>
      <c r="M41" s="850" t="s">
        <v>175</v>
      </c>
      <c r="N41" s="1269"/>
    </row>
    <row r="42" spans="1:17" s="37" customFormat="1" ht="13.5" thickTop="1" x14ac:dyDescent="0.2">
      <c r="A42" s="1292"/>
      <c r="B42" s="861" t="s">
        <v>66</v>
      </c>
      <c r="C42" s="1001">
        <f t="shared" si="0"/>
        <v>642</v>
      </c>
      <c r="D42" s="539">
        <f>SUM(D40:D41)</f>
        <v>2</v>
      </c>
      <c r="E42" s="539">
        <f t="shared" ref="E42:L42" si="14">SUM(E40:E41)</f>
        <v>84</v>
      </c>
      <c r="F42" s="539">
        <f t="shared" si="14"/>
        <v>47</v>
      </c>
      <c r="G42" s="539">
        <f t="shared" si="14"/>
        <v>75</v>
      </c>
      <c r="H42" s="539">
        <f t="shared" si="14"/>
        <v>114</v>
      </c>
      <c r="I42" s="539">
        <f t="shared" si="14"/>
        <v>144</v>
      </c>
      <c r="J42" s="539">
        <f t="shared" si="14"/>
        <v>122</v>
      </c>
      <c r="K42" s="539">
        <f t="shared" si="14"/>
        <v>51</v>
      </c>
      <c r="L42" s="1000">
        <f t="shared" si="14"/>
        <v>3</v>
      </c>
      <c r="M42" s="862" t="s">
        <v>248</v>
      </c>
      <c r="N42" s="1270"/>
    </row>
    <row r="43" spans="1:17" ht="13.5" thickBot="1" x14ac:dyDescent="0.25">
      <c r="A43" s="1276" t="s">
        <v>438</v>
      </c>
      <c r="B43" s="856" t="s">
        <v>368</v>
      </c>
      <c r="C43" s="599">
        <f t="shared" si="0"/>
        <v>7954</v>
      </c>
      <c r="D43" s="857">
        <f t="shared" ref="D43:D45" si="15">SUM(D37+D40)</f>
        <v>11</v>
      </c>
      <c r="E43" s="857">
        <f t="shared" ref="E43:L45" si="16">SUM(E37+E40)</f>
        <v>336</v>
      </c>
      <c r="F43" s="857">
        <f t="shared" si="16"/>
        <v>475</v>
      </c>
      <c r="G43" s="857">
        <f t="shared" si="16"/>
        <v>919</v>
      </c>
      <c r="H43" s="857">
        <f t="shared" si="16"/>
        <v>1588</v>
      </c>
      <c r="I43" s="857">
        <f t="shared" si="16"/>
        <v>2091</v>
      </c>
      <c r="J43" s="857">
        <f t="shared" si="16"/>
        <v>2007</v>
      </c>
      <c r="K43" s="857">
        <f t="shared" si="16"/>
        <v>520</v>
      </c>
      <c r="L43" s="857">
        <f t="shared" si="16"/>
        <v>7</v>
      </c>
      <c r="M43" s="858" t="s">
        <v>172</v>
      </c>
      <c r="N43" s="1271" t="s">
        <v>67</v>
      </c>
    </row>
    <row r="44" spans="1:17" ht="14.25" thickTop="1" thickBot="1" x14ac:dyDescent="0.25">
      <c r="A44" s="1275"/>
      <c r="B44" s="724" t="s">
        <v>369</v>
      </c>
      <c r="C44" s="592">
        <f t="shared" si="0"/>
        <v>17489</v>
      </c>
      <c r="D44" s="582">
        <f t="shared" si="15"/>
        <v>37</v>
      </c>
      <c r="E44" s="582">
        <f t="shared" si="16"/>
        <v>503</v>
      </c>
      <c r="F44" s="582">
        <f t="shared" si="16"/>
        <v>896</v>
      </c>
      <c r="G44" s="582">
        <f t="shared" si="16"/>
        <v>2361</v>
      </c>
      <c r="H44" s="582">
        <f t="shared" si="16"/>
        <v>4860</v>
      </c>
      <c r="I44" s="582">
        <f t="shared" si="16"/>
        <v>5739</v>
      </c>
      <c r="J44" s="582">
        <f t="shared" si="16"/>
        <v>2736</v>
      </c>
      <c r="K44" s="582">
        <f t="shared" si="16"/>
        <v>350</v>
      </c>
      <c r="L44" s="582">
        <f t="shared" si="16"/>
        <v>7</v>
      </c>
      <c r="M44" s="441" t="s">
        <v>175</v>
      </c>
      <c r="N44" s="1266"/>
    </row>
    <row r="45" spans="1:17" s="37" customFormat="1" ht="13.5" thickTop="1" x14ac:dyDescent="0.2">
      <c r="A45" s="1277"/>
      <c r="B45" s="851" t="s">
        <v>66</v>
      </c>
      <c r="C45" s="605">
        <f t="shared" si="0"/>
        <v>25443</v>
      </c>
      <c r="D45" s="852">
        <f t="shared" si="15"/>
        <v>48</v>
      </c>
      <c r="E45" s="852">
        <f t="shared" si="16"/>
        <v>839</v>
      </c>
      <c r="F45" s="852">
        <f t="shared" si="16"/>
        <v>1371</v>
      </c>
      <c r="G45" s="852">
        <f t="shared" si="16"/>
        <v>3280</v>
      </c>
      <c r="H45" s="852">
        <f t="shared" si="16"/>
        <v>6448</v>
      </c>
      <c r="I45" s="852">
        <f t="shared" si="16"/>
        <v>7830</v>
      </c>
      <c r="J45" s="852">
        <f t="shared" si="16"/>
        <v>4743</v>
      </c>
      <c r="K45" s="852">
        <f t="shared" si="16"/>
        <v>870</v>
      </c>
      <c r="L45" s="852">
        <f t="shared" si="16"/>
        <v>14</v>
      </c>
      <c r="M45" s="853" t="s">
        <v>248</v>
      </c>
      <c r="N45" s="1272"/>
    </row>
    <row r="46" spans="1:17" ht="17.25" customHeight="1" x14ac:dyDescent="0.25">
      <c r="A46" s="1264" t="s">
        <v>1017</v>
      </c>
      <c r="B46" s="1264"/>
      <c r="C46" s="1264"/>
      <c r="D46" s="1264"/>
      <c r="E46" s="1264"/>
      <c r="F46" s="1264"/>
      <c r="G46" s="1264"/>
      <c r="H46" s="1264"/>
      <c r="I46" s="1264"/>
      <c r="J46" s="1264"/>
      <c r="M46" s="103"/>
      <c r="N46" s="301" t="s">
        <v>375</v>
      </c>
      <c r="O46" s="301"/>
      <c r="P46" s="301"/>
      <c r="Q46" s="301"/>
    </row>
    <row r="47" spans="1:17" ht="20.25" customHeight="1" x14ac:dyDescent="0.25">
      <c r="B47" s="103"/>
      <c r="M47" s="103"/>
    </row>
    <row r="48" spans="1:17" ht="20.25" customHeight="1" x14ac:dyDescent="0.25">
      <c r="B48" s="103"/>
      <c r="M48" s="103"/>
    </row>
    <row r="49" spans="1:13" ht="20.25" customHeight="1" x14ac:dyDescent="0.25">
      <c r="B49" s="103"/>
      <c r="M49" s="103"/>
    </row>
    <row r="50" spans="1:13" ht="20.25" customHeight="1" x14ac:dyDescent="0.25">
      <c r="A50" s="302"/>
      <c r="B50" s="103"/>
      <c r="M50" s="103"/>
    </row>
    <row r="51" spans="1:13" ht="20.25" customHeight="1" x14ac:dyDescent="0.25">
      <c r="A51" s="302"/>
      <c r="B51" s="103"/>
      <c r="M51" s="103"/>
    </row>
    <row r="52" spans="1:13" ht="20.25" customHeight="1" x14ac:dyDescent="0.25">
      <c r="A52" s="302"/>
      <c r="B52" s="103"/>
      <c r="M52" s="103"/>
    </row>
    <row r="53" spans="1:13" x14ac:dyDescent="0.25">
      <c r="A53" s="33"/>
      <c r="B53" s="103"/>
      <c r="M53" s="103"/>
    </row>
    <row r="54" spans="1:13" x14ac:dyDescent="0.25">
      <c r="A54" s="302"/>
      <c r="B54" s="103"/>
      <c r="M54" s="103"/>
    </row>
    <row r="55" spans="1:13" x14ac:dyDescent="0.25">
      <c r="A55" s="33"/>
      <c r="B55" s="103"/>
      <c r="M55" s="103"/>
    </row>
    <row r="56" spans="1:13" x14ac:dyDescent="0.25">
      <c r="A56" s="33"/>
      <c r="B56" s="103"/>
      <c r="M56" s="103"/>
    </row>
    <row r="57" spans="1:13" ht="15.75" customHeight="1" x14ac:dyDescent="0.25">
      <c r="B57" s="103"/>
      <c r="M57" s="103"/>
    </row>
    <row r="58" spans="1:13" x14ac:dyDescent="0.25">
      <c r="B58" s="103"/>
      <c r="M58" s="103"/>
    </row>
    <row r="59" spans="1:13" x14ac:dyDescent="0.25">
      <c r="B59" s="103"/>
      <c r="M59" s="103"/>
    </row>
    <row r="60" spans="1:13" x14ac:dyDescent="0.25">
      <c r="B60" s="103"/>
      <c r="M60" s="103"/>
    </row>
    <row r="61" spans="1:13" x14ac:dyDescent="0.25">
      <c r="A61" s="40"/>
      <c r="B61" s="103"/>
      <c r="M61" s="103"/>
    </row>
    <row r="62" spans="1:13" x14ac:dyDescent="0.25">
      <c r="B62" s="103"/>
      <c r="M62" s="103"/>
    </row>
    <row r="63" spans="1:13" ht="16.5" customHeight="1" x14ac:dyDescent="0.25">
      <c r="B63" s="103"/>
      <c r="M63" s="103"/>
    </row>
    <row r="64" spans="1:13" x14ac:dyDescent="0.25">
      <c r="B64" s="103"/>
      <c r="M64" s="103"/>
    </row>
    <row r="65" spans="2:13" x14ac:dyDescent="0.25">
      <c r="B65" s="103"/>
      <c r="M65" s="103"/>
    </row>
    <row r="66" spans="2:13" x14ac:dyDescent="0.25">
      <c r="B66" s="103"/>
      <c r="M66" s="103"/>
    </row>
    <row r="67" spans="2:13" x14ac:dyDescent="0.25">
      <c r="B67" s="103"/>
      <c r="M67" s="103"/>
    </row>
    <row r="68" spans="2:13" x14ac:dyDescent="0.25">
      <c r="B68" s="103"/>
      <c r="M68" s="103"/>
    </row>
    <row r="69" spans="2:13" ht="16.5" customHeight="1" x14ac:dyDescent="0.25">
      <c r="B69" s="103"/>
      <c r="M69" s="103"/>
    </row>
    <row r="70" spans="2:13" x14ac:dyDescent="0.25">
      <c r="B70" s="103"/>
      <c r="M70" s="103"/>
    </row>
    <row r="71" spans="2:13" x14ac:dyDescent="0.25">
      <c r="B71" s="103"/>
      <c r="M71" s="103"/>
    </row>
    <row r="72" spans="2:13" ht="16.5" customHeight="1" x14ac:dyDescent="0.25">
      <c r="B72" s="103"/>
      <c r="M72" s="103"/>
    </row>
    <row r="73" spans="2:13" x14ac:dyDescent="0.25">
      <c r="B73" s="103"/>
      <c r="M73" s="103"/>
    </row>
    <row r="74" spans="2:13" x14ac:dyDescent="0.25">
      <c r="B74" s="103"/>
      <c r="M74" s="103"/>
    </row>
    <row r="75" spans="2:13" x14ac:dyDescent="0.25">
      <c r="B75" s="103"/>
      <c r="M75" s="103"/>
    </row>
    <row r="76" spans="2:13" x14ac:dyDescent="0.25">
      <c r="B76" s="103"/>
      <c r="M76" s="103"/>
    </row>
    <row r="77" spans="2:13" x14ac:dyDescent="0.25">
      <c r="B77" s="103"/>
      <c r="M77" s="103"/>
    </row>
    <row r="78" spans="2:13" x14ac:dyDescent="0.25">
      <c r="B78" s="103"/>
      <c r="M78" s="103"/>
    </row>
    <row r="79" spans="2:13" x14ac:dyDescent="0.25">
      <c r="B79" s="103"/>
      <c r="M79" s="103"/>
    </row>
    <row r="80" spans="2:13" x14ac:dyDescent="0.25">
      <c r="B80" s="103"/>
      <c r="M80" s="103"/>
    </row>
    <row r="81" spans="2:13" x14ac:dyDescent="0.25">
      <c r="B81" s="103"/>
      <c r="M81" s="103"/>
    </row>
    <row r="82" spans="2:13" x14ac:dyDescent="0.25">
      <c r="B82" s="103"/>
      <c r="M82" s="103"/>
    </row>
    <row r="83" spans="2:13" x14ac:dyDescent="0.25">
      <c r="B83" s="103"/>
      <c r="M83" s="103"/>
    </row>
    <row r="84" spans="2:13" x14ac:dyDescent="0.25">
      <c r="B84" s="103"/>
      <c r="M84" s="103"/>
    </row>
    <row r="85" spans="2:13" x14ac:dyDescent="0.25">
      <c r="B85" s="103"/>
      <c r="M85" s="103"/>
    </row>
    <row r="86" spans="2:13" x14ac:dyDescent="0.25">
      <c r="B86" s="103"/>
      <c r="M86" s="103"/>
    </row>
    <row r="87" spans="2:13" x14ac:dyDescent="0.25">
      <c r="B87" s="103"/>
      <c r="M87" s="103"/>
    </row>
    <row r="88" spans="2:13" x14ac:dyDescent="0.25">
      <c r="B88" s="103"/>
      <c r="M88" s="103"/>
    </row>
    <row r="89" spans="2:13" x14ac:dyDescent="0.25">
      <c r="B89" s="103"/>
      <c r="M89" s="103"/>
    </row>
    <row r="90" spans="2:13" x14ac:dyDescent="0.25">
      <c r="B90" s="103"/>
      <c r="M90" s="103"/>
    </row>
    <row r="91" spans="2:13" x14ac:dyDescent="0.25">
      <c r="B91" s="103"/>
      <c r="M91" s="103"/>
    </row>
    <row r="92" spans="2:13" x14ac:dyDescent="0.25">
      <c r="B92" s="103"/>
      <c r="M92" s="103"/>
    </row>
    <row r="93" spans="2:13" x14ac:dyDescent="0.25">
      <c r="B93" s="103"/>
      <c r="M93" s="103"/>
    </row>
    <row r="94" spans="2:13" x14ac:dyDescent="0.25">
      <c r="B94" s="103"/>
      <c r="M94" s="103"/>
    </row>
    <row r="95" spans="2:13" x14ac:dyDescent="0.25">
      <c r="B95" s="103"/>
      <c r="M95" s="103"/>
    </row>
    <row r="96" spans="2:13" x14ac:dyDescent="0.25">
      <c r="B96" s="103"/>
      <c r="M96" s="103"/>
    </row>
    <row r="97" spans="2:13" x14ac:dyDescent="0.25">
      <c r="B97" s="103"/>
      <c r="M97" s="103"/>
    </row>
    <row r="98" spans="2:13" x14ac:dyDescent="0.25">
      <c r="B98" s="103"/>
      <c r="M98" s="103"/>
    </row>
    <row r="99" spans="2:13" x14ac:dyDescent="0.25">
      <c r="B99" s="103"/>
      <c r="M99" s="103"/>
    </row>
    <row r="100" spans="2:13" x14ac:dyDescent="0.25">
      <c r="B100" s="103"/>
      <c r="M100" s="103"/>
    </row>
    <row r="101" spans="2:13" x14ac:dyDescent="0.25">
      <c r="B101" s="103"/>
      <c r="M101" s="103"/>
    </row>
    <row r="102" spans="2:13" x14ac:dyDescent="0.25">
      <c r="B102" s="103"/>
      <c r="M102" s="103"/>
    </row>
    <row r="103" spans="2:13" x14ac:dyDescent="0.25">
      <c r="B103" s="103"/>
      <c r="M103" s="103"/>
    </row>
    <row r="104" spans="2:13" x14ac:dyDescent="0.25">
      <c r="B104" s="103"/>
      <c r="M104" s="103"/>
    </row>
    <row r="105" spans="2:13" x14ac:dyDescent="0.25">
      <c r="B105" s="103"/>
      <c r="M105" s="103"/>
    </row>
    <row r="106" spans="2:13" x14ac:dyDescent="0.25">
      <c r="B106" s="103"/>
      <c r="M106" s="103"/>
    </row>
    <row r="107" spans="2:13" x14ac:dyDescent="0.25">
      <c r="B107" s="103"/>
      <c r="M107" s="103"/>
    </row>
    <row r="108" spans="2:13" x14ac:dyDescent="0.25">
      <c r="B108" s="103"/>
      <c r="M108" s="103"/>
    </row>
    <row r="109" spans="2:13" x14ac:dyDescent="0.25">
      <c r="B109" s="103"/>
      <c r="M109" s="103"/>
    </row>
    <row r="110" spans="2:13" x14ac:dyDescent="0.25">
      <c r="B110" s="103"/>
      <c r="M110" s="103"/>
    </row>
    <row r="111" spans="2:13" x14ac:dyDescent="0.25">
      <c r="B111" s="103"/>
      <c r="M111" s="103"/>
    </row>
    <row r="112" spans="2:13" x14ac:dyDescent="0.25">
      <c r="B112" s="103"/>
      <c r="M112" s="103"/>
    </row>
    <row r="113" spans="2:13" x14ac:dyDescent="0.25">
      <c r="B113" s="103"/>
      <c r="M113" s="103"/>
    </row>
    <row r="114" spans="2:13" x14ac:dyDescent="0.25">
      <c r="B114" s="103"/>
      <c r="M114" s="103"/>
    </row>
    <row r="115" spans="2:13" x14ac:dyDescent="0.25">
      <c r="B115" s="103"/>
      <c r="M115" s="103"/>
    </row>
    <row r="116" spans="2:13" x14ac:dyDescent="0.25">
      <c r="B116" s="103"/>
      <c r="M116" s="103"/>
    </row>
    <row r="117" spans="2:13" x14ac:dyDescent="0.25">
      <c r="B117" s="103"/>
      <c r="M117" s="103"/>
    </row>
    <row r="118" spans="2:13" x14ac:dyDescent="0.25">
      <c r="B118" s="103"/>
      <c r="M118" s="103"/>
    </row>
    <row r="119" spans="2:13" x14ac:dyDescent="0.25">
      <c r="B119" s="103"/>
      <c r="M119" s="103"/>
    </row>
    <row r="120" spans="2:13" x14ac:dyDescent="0.25">
      <c r="B120" s="103"/>
      <c r="M120" s="103"/>
    </row>
    <row r="121" spans="2:13" x14ac:dyDescent="0.25">
      <c r="B121" s="103"/>
      <c r="M121" s="103"/>
    </row>
    <row r="122" spans="2:13" x14ac:dyDescent="0.25">
      <c r="B122" s="103"/>
      <c r="M122" s="103"/>
    </row>
    <row r="123" spans="2:13" x14ac:dyDescent="0.25">
      <c r="B123" s="103"/>
      <c r="M123" s="103"/>
    </row>
    <row r="124" spans="2:13" x14ac:dyDescent="0.25">
      <c r="B124" s="103"/>
      <c r="M124" s="103"/>
    </row>
    <row r="125" spans="2:13" x14ac:dyDescent="0.25">
      <c r="B125" s="103"/>
      <c r="M125" s="103"/>
    </row>
    <row r="126" spans="2:13" x14ac:dyDescent="0.25">
      <c r="B126" s="103"/>
      <c r="M126" s="103"/>
    </row>
    <row r="127" spans="2:13" x14ac:dyDescent="0.25">
      <c r="B127" s="103"/>
      <c r="M127" s="103"/>
    </row>
    <row r="128" spans="2:13" x14ac:dyDescent="0.25">
      <c r="B128" s="103"/>
      <c r="M128" s="103"/>
    </row>
    <row r="129" spans="2:13" x14ac:dyDescent="0.25">
      <c r="B129" s="103"/>
      <c r="M129" s="103"/>
    </row>
    <row r="130" spans="2:13" x14ac:dyDescent="0.25">
      <c r="B130" s="103"/>
      <c r="M130" s="103"/>
    </row>
    <row r="131" spans="2:13" x14ac:dyDescent="0.25">
      <c r="B131" s="103"/>
      <c r="M131" s="103"/>
    </row>
    <row r="132" spans="2:13" x14ac:dyDescent="0.25">
      <c r="B132" s="103"/>
      <c r="M132" s="103"/>
    </row>
    <row r="133" spans="2:13" x14ac:dyDescent="0.25">
      <c r="B133" s="103"/>
      <c r="M133" s="103"/>
    </row>
    <row r="134" spans="2:13" x14ac:dyDescent="0.25">
      <c r="B134" s="103"/>
      <c r="M134" s="103"/>
    </row>
    <row r="135" spans="2:13" x14ac:dyDescent="0.25">
      <c r="B135" s="103"/>
      <c r="M135" s="103"/>
    </row>
    <row r="136" spans="2:13" x14ac:dyDescent="0.25">
      <c r="B136" s="103"/>
      <c r="M136" s="103"/>
    </row>
    <row r="137" spans="2:13" x14ac:dyDescent="0.25">
      <c r="B137" s="103"/>
      <c r="M137" s="103"/>
    </row>
    <row r="138" spans="2:13" x14ac:dyDescent="0.25">
      <c r="B138" s="103"/>
      <c r="M138" s="103"/>
    </row>
    <row r="139" spans="2:13" x14ac:dyDescent="0.25">
      <c r="B139" s="103"/>
      <c r="M139" s="103"/>
    </row>
    <row r="140" spans="2:13" x14ac:dyDescent="0.25">
      <c r="B140" s="103"/>
      <c r="M140" s="103"/>
    </row>
    <row r="141" spans="2:13" x14ac:dyDescent="0.25">
      <c r="B141" s="103"/>
      <c r="M141" s="103"/>
    </row>
    <row r="142" spans="2:13" x14ac:dyDescent="0.25">
      <c r="B142" s="103"/>
      <c r="M142" s="103"/>
    </row>
    <row r="143" spans="2:13" x14ac:dyDescent="0.25">
      <c r="B143" s="103"/>
      <c r="M143" s="103"/>
    </row>
    <row r="144" spans="2:13" x14ac:dyDescent="0.25">
      <c r="B144" s="103"/>
      <c r="M144" s="103"/>
    </row>
    <row r="145" spans="2:13" x14ac:dyDescent="0.25">
      <c r="B145" s="103"/>
      <c r="M145" s="103"/>
    </row>
    <row r="146" spans="2:13" x14ac:dyDescent="0.25">
      <c r="B146" s="103"/>
      <c r="M146" s="103"/>
    </row>
    <row r="147" spans="2:13" x14ac:dyDescent="0.25">
      <c r="B147" s="103"/>
      <c r="M147" s="103"/>
    </row>
    <row r="148" spans="2:13" x14ac:dyDescent="0.25">
      <c r="B148" s="103"/>
      <c r="M148" s="103"/>
    </row>
    <row r="149" spans="2:13" x14ac:dyDescent="0.25">
      <c r="B149" s="103"/>
      <c r="M149" s="103"/>
    </row>
    <row r="150" spans="2:13" x14ac:dyDescent="0.25">
      <c r="B150" s="103"/>
      <c r="M150" s="103"/>
    </row>
    <row r="151" spans="2:13" x14ac:dyDescent="0.25">
      <c r="B151" s="103"/>
      <c r="M151" s="103"/>
    </row>
    <row r="152" spans="2:13" x14ac:dyDescent="0.25">
      <c r="B152" s="103"/>
      <c r="M152" s="103"/>
    </row>
    <row r="153" spans="2:13" x14ac:dyDescent="0.25">
      <c r="B153" s="103"/>
      <c r="M153" s="103"/>
    </row>
    <row r="154" spans="2:13" x14ac:dyDescent="0.25">
      <c r="B154" s="103"/>
      <c r="M154" s="103"/>
    </row>
    <row r="155" spans="2:13" x14ac:dyDescent="0.25">
      <c r="B155" s="103"/>
      <c r="M155" s="103"/>
    </row>
    <row r="156" spans="2:13" x14ac:dyDescent="0.25">
      <c r="B156" s="103"/>
      <c r="M156" s="103"/>
    </row>
    <row r="157" spans="2:13" x14ac:dyDescent="0.25">
      <c r="B157" s="103"/>
      <c r="M157" s="103"/>
    </row>
    <row r="158" spans="2:13" x14ac:dyDescent="0.25">
      <c r="B158" s="103"/>
      <c r="M158" s="103"/>
    </row>
    <row r="159" spans="2:13" x14ac:dyDescent="0.25">
      <c r="B159" s="103"/>
      <c r="M159" s="103"/>
    </row>
    <row r="160" spans="2:13" x14ac:dyDescent="0.25">
      <c r="B160" s="103"/>
      <c r="M160" s="103"/>
    </row>
    <row r="161" spans="2:13" x14ac:dyDescent="0.25">
      <c r="B161" s="103"/>
      <c r="M161" s="103"/>
    </row>
    <row r="162" spans="2:13" x14ac:dyDescent="0.25">
      <c r="B162" s="103"/>
      <c r="M162" s="103"/>
    </row>
    <row r="163" spans="2:13" x14ac:dyDescent="0.25">
      <c r="B163" s="103"/>
      <c r="M163" s="103"/>
    </row>
    <row r="164" spans="2:13" x14ac:dyDescent="0.25">
      <c r="B164" s="103"/>
      <c r="M164" s="103"/>
    </row>
    <row r="165" spans="2:13" x14ac:dyDescent="0.25">
      <c r="B165" s="103"/>
      <c r="M165" s="103"/>
    </row>
    <row r="166" spans="2:13" x14ac:dyDescent="0.25">
      <c r="B166" s="103"/>
      <c r="M166" s="103"/>
    </row>
    <row r="167" spans="2:13" x14ac:dyDescent="0.25">
      <c r="B167" s="103"/>
      <c r="M167" s="103"/>
    </row>
    <row r="168" spans="2:13" x14ac:dyDescent="0.25">
      <c r="B168" s="103"/>
      <c r="M168" s="103"/>
    </row>
    <row r="169" spans="2:13" x14ac:dyDescent="0.25">
      <c r="B169" s="103"/>
      <c r="M169" s="103"/>
    </row>
    <row r="170" spans="2:13" x14ac:dyDescent="0.25">
      <c r="B170" s="103"/>
      <c r="M170" s="103"/>
    </row>
    <row r="171" spans="2:13" x14ac:dyDescent="0.25">
      <c r="B171" s="103"/>
      <c r="M171" s="103"/>
    </row>
    <row r="172" spans="2:13" x14ac:dyDescent="0.25">
      <c r="B172" s="103"/>
      <c r="M172" s="103"/>
    </row>
    <row r="173" spans="2:13" x14ac:dyDescent="0.25">
      <c r="B173" s="103"/>
      <c r="M173" s="103"/>
    </row>
    <row r="174" spans="2:13" x14ac:dyDescent="0.25">
      <c r="B174" s="103"/>
      <c r="M174" s="103"/>
    </row>
    <row r="175" spans="2:13" x14ac:dyDescent="0.25">
      <c r="B175" s="103"/>
      <c r="M175" s="103"/>
    </row>
    <row r="176" spans="2:13" x14ac:dyDescent="0.25">
      <c r="B176" s="103"/>
      <c r="M176" s="103"/>
    </row>
    <row r="177" spans="2:13" x14ac:dyDescent="0.25">
      <c r="B177" s="103"/>
      <c r="M177" s="103"/>
    </row>
    <row r="178" spans="2:13" x14ac:dyDescent="0.25">
      <c r="B178" s="103"/>
      <c r="M178" s="103"/>
    </row>
    <row r="179" spans="2:13" x14ac:dyDescent="0.25">
      <c r="B179" s="103"/>
      <c r="M179" s="103"/>
    </row>
    <row r="180" spans="2:13" x14ac:dyDescent="0.25">
      <c r="B180" s="103"/>
      <c r="M180" s="103"/>
    </row>
    <row r="181" spans="2:13" x14ac:dyDescent="0.25">
      <c r="B181" s="103"/>
      <c r="M181" s="103"/>
    </row>
    <row r="182" spans="2:13" x14ac:dyDescent="0.25">
      <c r="B182" s="103"/>
      <c r="M182" s="103"/>
    </row>
    <row r="183" spans="2:13" x14ac:dyDescent="0.25">
      <c r="B183" s="103"/>
      <c r="M183" s="103"/>
    </row>
    <row r="184" spans="2:13" x14ac:dyDescent="0.25">
      <c r="B184" s="103"/>
      <c r="M184" s="103"/>
    </row>
    <row r="185" spans="2:13" x14ac:dyDescent="0.25">
      <c r="B185" s="103"/>
      <c r="M185" s="103"/>
    </row>
  </sheetData>
  <mergeCells count="36">
    <mergeCell ref="A28:A30"/>
    <mergeCell ref="N28:N30"/>
    <mergeCell ref="A40:A42"/>
    <mergeCell ref="N7:N9"/>
    <mergeCell ref="N10:N12"/>
    <mergeCell ref="N13:N15"/>
    <mergeCell ref="A7:A9"/>
    <mergeCell ref="A10:A12"/>
    <mergeCell ref="A13:A15"/>
    <mergeCell ref="A22:A24"/>
    <mergeCell ref="N22:N24"/>
    <mergeCell ref="A1:N1"/>
    <mergeCell ref="A2:N2"/>
    <mergeCell ref="A3:N3"/>
    <mergeCell ref="A5:A6"/>
    <mergeCell ref="B5:B6"/>
    <mergeCell ref="C5:C6"/>
    <mergeCell ref="M5:M6"/>
    <mergeCell ref="N5:N6"/>
    <mergeCell ref="D5:L5"/>
    <mergeCell ref="A46:J46"/>
    <mergeCell ref="N37:N39"/>
    <mergeCell ref="N40:N42"/>
    <mergeCell ref="N43:N45"/>
    <mergeCell ref="N16:N18"/>
    <mergeCell ref="N31:N33"/>
    <mergeCell ref="N34:N36"/>
    <mergeCell ref="N19:N21"/>
    <mergeCell ref="N25:N27"/>
    <mergeCell ref="A16:A18"/>
    <mergeCell ref="A19:A21"/>
    <mergeCell ref="A43:A45"/>
    <mergeCell ref="A25:A27"/>
    <mergeCell ref="A31:A33"/>
    <mergeCell ref="A34:A36"/>
    <mergeCell ref="A37:A39"/>
  </mergeCells>
  <printOptions horizontalCentered="1" verticalCentered="1"/>
  <pageMargins left="0" right="0" top="0" bottom="0" header="0.51181102362204722" footer="0.51181102362204722"/>
  <pageSetup paperSize="9" scale="80" orientation="landscape" r:id="rId1"/>
  <headerFooter alignWithMargins="0"/>
  <rowBreaks count="1" manualBreakCount="1">
    <brk id="46" max="12" man="1"/>
  </rowBreaks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1"/>
  <sheetViews>
    <sheetView view="pageBreakPreview" zoomScaleNormal="100" zoomScaleSheetLayoutView="100" workbookViewId="0">
      <selection activeCell="M24" sqref="M24"/>
    </sheetView>
  </sheetViews>
  <sheetFormatPr defaultColWidth="9.140625" defaultRowHeight="15" x14ac:dyDescent="0.25"/>
  <cols>
    <col min="1" max="1" width="22.5703125" style="103" customWidth="1"/>
    <col min="2" max="2" width="10.7109375" style="105" customWidth="1"/>
    <col min="3" max="12" width="9.7109375" style="103" customWidth="1"/>
    <col min="13" max="13" width="10.7109375" style="105" customWidth="1"/>
    <col min="14" max="14" width="21" style="103" customWidth="1"/>
    <col min="15" max="256" width="9.140625" style="40"/>
    <col min="257" max="257" width="22.5703125" style="40" customWidth="1"/>
    <col min="258" max="258" width="10.7109375" style="40" customWidth="1"/>
    <col min="259" max="268" width="8.7109375" style="40" customWidth="1"/>
    <col min="269" max="269" width="10.7109375" style="40" customWidth="1"/>
    <col min="270" max="270" width="21" style="40" customWidth="1"/>
    <col min="271" max="512" width="9.140625" style="40"/>
    <col min="513" max="513" width="22.5703125" style="40" customWidth="1"/>
    <col min="514" max="514" width="10.7109375" style="40" customWidth="1"/>
    <col min="515" max="524" width="8.7109375" style="40" customWidth="1"/>
    <col min="525" max="525" width="10.7109375" style="40" customWidth="1"/>
    <col min="526" max="526" width="21" style="40" customWidth="1"/>
    <col min="527" max="768" width="9.140625" style="40"/>
    <col min="769" max="769" width="22.5703125" style="40" customWidth="1"/>
    <col min="770" max="770" width="10.7109375" style="40" customWidth="1"/>
    <col min="771" max="780" width="8.7109375" style="40" customWidth="1"/>
    <col min="781" max="781" width="10.7109375" style="40" customWidth="1"/>
    <col min="782" max="782" width="21" style="40" customWidth="1"/>
    <col min="783" max="1024" width="9.140625" style="40"/>
    <col min="1025" max="1025" width="22.5703125" style="40" customWidth="1"/>
    <col min="1026" max="1026" width="10.7109375" style="40" customWidth="1"/>
    <col min="1027" max="1036" width="8.7109375" style="40" customWidth="1"/>
    <col min="1037" max="1037" width="10.7109375" style="40" customWidth="1"/>
    <col min="1038" max="1038" width="21" style="40" customWidth="1"/>
    <col min="1039" max="1280" width="9.140625" style="40"/>
    <col min="1281" max="1281" width="22.5703125" style="40" customWidth="1"/>
    <col min="1282" max="1282" width="10.7109375" style="40" customWidth="1"/>
    <col min="1283" max="1292" width="8.7109375" style="40" customWidth="1"/>
    <col min="1293" max="1293" width="10.7109375" style="40" customWidth="1"/>
    <col min="1294" max="1294" width="21" style="40" customWidth="1"/>
    <col min="1295" max="1536" width="9.140625" style="40"/>
    <col min="1537" max="1537" width="22.5703125" style="40" customWidth="1"/>
    <col min="1538" max="1538" width="10.7109375" style="40" customWidth="1"/>
    <col min="1539" max="1548" width="8.7109375" style="40" customWidth="1"/>
    <col min="1549" max="1549" width="10.7109375" style="40" customWidth="1"/>
    <col min="1550" max="1550" width="21" style="40" customWidth="1"/>
    <col min="1551" max="1792" width="9.140625" style="40"/>
    <col min="1793" max="1793" width="22.5703125" style="40" customWidth="1"/>
    <col min="1794" max="1794" width="10.7109375" style="40" customWidth="1"/>
    <col min="1795" max="1804" width="8.7109375" style="40" customWidth="1"/>
    <col min="1805" max="1805" width="10.7109375" style="40" customWidth="1"/>
    <col min="1806" max="1806" width="21" style="40" customWidth="1"/>
    <col min="1807" max="2048" width="9.140625" style="40"/>
    <col min="2049" max="2049" width="22.5703125" style="40" customWidth="1"/>
    <col min="2050" max="2050" width="10.7109375" style="40" customWidth="1"/>
    <col min="2051" max="2060" width="8.7109375" style="40" customWidth="1"/>
    <col min="2061" max="2061" width="10.7109375" style="40" customWidth="1"/>
    <col min="2062" max="2062" width="21" style="40" customWidth="1"/>
    <col min="2063" max="2304" width="9.140625" style="40"/>
    <col min="2305" max="2305" width="22.5703125" style="40" customWidth="1"/>
    <col min="2306" max="2306" width="10.7109375" style="40" customWidth="1"/>
    <col min="2307" max="2316" width="8.7109375" style="40" customWidth="1"/>
    <col min="2317" max="2317" width="10.7109375" style="40" customWidth="1"/>
    <col min="2318" max="2318" width="21" style="40" customWidth="1"/>
    <col min="2319" max="2560" width="9.140625" style="40"/>
    <col min="2561" max="2561" width="22.5703125" style="40" customWidth="1"/>
    <col min="2562" max="2562" width="10.7109375" style="40" customWidth="1"/>
    <col min="2563" max="2572" width="8.7109375" style="40" customWidth="1"/>
    <col min="2573" max="2573" width="10.7109375" style="40" customWidth="1"/>
    <col min="2574" max="2574" width="21" style="40" customWidth="1"/>
    <col min="2575" max="2816" width="9.140625" style="40"/>
    <col min="2817" max="2817" width="22.5703125" style="40" customWidth="1"/>
    <col min="2818" max="2818" width="10.7109375" style="40" customWidth="1"/>
    <col min="2819" max="2828" width="8.7109375" style="40" customWidth="1"/>
    <col min="2829" max="2829" width="10.7109375" style="40" customWidth="1"/>
    <col min="2830" max="2830" width="21" style="40" customWidth="1"/>
    <col min="2831" max="3072" width="9.140625" style="40"/>
    <col min="3073" max="3073" width="22.5703125" style="40" customWidth="1"/>
    <col min="3074" max="3074" width="10.7109375" style="40" customWidth="1"/>
    <col min="3075" max="3084" width="8.7109375" style="40" customWidth="1"/>
    <col min="3085" max="3085" width="10.7109375" style="40" customWidth="1"/>
    <col min="3086" max="3086" width="21" style="40" customWidth="1"/>
    <col min="3087" max="3328" width="9.140625" style="40"/>
    <col min="3329" max="3329" width="22.5703125" style="40" customWidth="1"/>
    <col min="3330" max="3330" width="10.7109375" style="40" customWidth="1"/>
    <col min="3331" max="3340" width="8.7109375" style="40" customWidth="1"/>
    <col min="3341" max="3341" width="10.7109375" style="40" customWidth="1"/>
    <col min="3342" max="3342" width="21" style="40" customWidth="1"/>
    <col min="3343" max="3584" width="9.140625" style="40"/>
    <col min="3585" max="3585" width="22.5703125" style="40" customWidth="1"/>
    <col min="3586" max="3586" width="10.7109375" style="40" customWidth="1"/>
    <col min="3587" max="3596" width="8.7109375" style="40" customWidth="1"/>
    <col min="3597" max="3597" width="10.7109375" style="40" customWidth="1"/>
    <col min="3598" max="3598" width="21" style="40" customWidth="1"/>
    <col min="3599" max="3840" width="9.140625" style="40"/>
    <col min="3841" max="3841" width="22.5703125" style="40" customWidth="1"/>
    <col min="3842" max="3842" width="10.7109375" style="40" customWidth="1"/>
    <col min="3843" max="3852" width="8.7109375" style="40" customWidth="1"/>
    <col min="3853" max="3853" width="10.7109375" style="40" customWidth="1"/>
    <col min="3854" max="3854" width="21" style="40" customWidth="1"/>
    <col min="3855" max="4096" width="9.140625" style="40"/>
    <col min="4097" max="4097" width="22.5703125" style="40" customWidth="1"/>
    <col min="4098" max="4098" width="10.7109375" style="40" customWidth="1"/>
    <col min="4099" max="4108" width="8.7109375" style="40" customWidth="1"/>
    <col min="4109" max="4109" width="10.7109375" style="40" customWidth="1"/>
    <col min="4110" max="4110" width="21" style="40" customWidth="1"/>
    <col min="4111" max="4352" width="9.140625" style="40"/>
    <col min="4353" max="4353" width="22.5703125" style="40" customWidth="1"/>
    <col min="4354" max="4354" width="10.7109375" style="40" customWidth="1"/>
    <col min="4355" max="4364" width="8.7109375" style="40" customWidth="1"/>
    <col min="4365" max="4365" width="10.7109375" style="40" customWidth="1"/>
    <col min="4366" max="4366" width="21" style="40" customWidth="1"/>
    <col min="4367" max="4608" width="9.140625" style="40"/>
    <col min="4609" max="4609" width="22.5703125" style="40" customWidth="1"/>
    <col min="4610" max="4610" width="10.7109375" style="40" customWidth="1"/>
    <col min="4611" max="4620" width="8.7109375" style="40" customWidth="1"/>
    <col min="4621" max="4621" width="10.7109375" style="40" customWidth="1"/>
    <col min="4622" max="4622" width="21" style="40" customWidth="1"/>
    <col min="4623" max="4864" width="9.140625" style="40"/>
    <col min="4865" max="4865" width="22.5703125" style="40" customWidth="1"/>
    <col min="4866" max="4866" width="10.7109375" style="40" customWidth="1"/>
    <col min="4867" max="4876" width="8.7109375" style="40" customWidth="1"/>
    <col min="4877" max="4877" width="10.7109375" style="40" customWidth="1"/>
    <col min="4878" max="4878" width="21" style="40" customWidth="1"/>
    <col min="4879" max="5120" width="9.140625" style="40"/>
    <col min="5121" max="5121" width="22.5703125" style="40" customWidth="1"/>
    <col min="5122" max="5122" width="10.7109375" style="40" customWidth="1"/>
    <col min="5123" max="5132" width="8.7109375" style="40" customWidth="1"/>
    <col min="5133" max="5133" width="10.7109375" style="40" customWidth="1"/>
    <col min="5134" max="5134" width="21" style="40" customWidth="1"/>
    <col min="5135" max="5376" width="9.140625" style="40"/>
    <col min="5377" max="5377" width="22.5703125" style="40" customWidth="1"/>
    <col min="5378" max="5378" width="10.7109375" style="40" customWidth="1"/>
    <col min="5379" max="5388" width="8.7109375" style="40" customWidth="1"/>
    <col min="5389" max="5389" width="10.7109375" style="40" customWidth="1"/>
    <col min="5390" max="5390" width="21" style="40" customWidth="1"/>
    <col min="5391" max="5632" width="9.140625" style="40"/>
    <col min="5633" max="5633" width="22.5703125" style="40" customWidth="1"/>
    <col min="5634" max="5634" width="10.7109375" style="40" customWidth="1"/>
    <col min="5635" max="5644" width="8.7109375" style="40" customWidth="1"/>
    <col min="5645" max="5645" width="10.7109375" style="40" customWidth="1"/>
    <col min="5646" max="5646" width="21" style="40" customWidth="1"/>
    <col min="5647" max="5888" width="9.140625" style="40"/>
    <col min="5889" max="5889" width="22.5703125" style="40" customWidth="1"/>
    <col min="5890" max="5890" width="10.7109375" style="40" customWidth="1"/>
    <col min="5891" max="5900" width="8.7109375" style="40" customWidth="1"/>
    <col min="5901" max="5901" width="10.7109375" style="40" customWidth="1"/>
    <col min="5902" max="5902" width="21" style="40" customWidth="1"/>
    <col min="5903" max="6144" width="9.140625" style="40"/>
    <col min="6145" max="6145" width="22.5703125" style="40" customWidth="1"/>
    <col min="6146" max="6146" width="10.7109375" style="40" customWidth="1"/>
    <col min="6147" max="6156" width="8.7109375" style="40" customWidth="1"/>
    <col min="6157" max="6157" width="10.7109375" style="40" customWidth="1"/>
    <col min="6158" max="6158" width="21" style="40" customWidth="1"/>
    <col min="6159" max="6400" width="9.140625" style="40"/>
    <col min="6401" max="6401" width="22.5703125" style="40" customWidth="1"/>
    <col min="6402" max="6402" width="10.7109375" style="40" customWidth="1"/>
    <col min="6403" max="6412" width="8.7109375" style="40" customWidth="1"/>
    <col min="6413" max="6413" width="10.7109375" style="40" customWidth="1"/>
    <col min="6414" max="6414" width="21" style="40" customWidth="1"/>
    <col min="6415" max="6656" width="9.140625" style="40"/>
    <col min="6657" max="6657" width="22.5703125" style="40" customWidth="1"/>
    <col min="6658" max="6658" width="10.7109375" style="40" customWidth="1"/>
    <col min="6659" max="6668" width="8.7109375" style="40" customWidth="1"/>
    <col min="6669" max="6669" width="10.7109375" style="40" customWidth="1"/>
    <col min="6670" max="6670" width="21" style="40" customWidth="1"/>
    <col min="6671" max="6912" width="9.140625" style="40"/>
    <col min="6913" max="6913" width="22.5703125" style="40" customWidth="1"/>
    <col min="6914" max="6914" width="10.7109375" style="40" customWidth="1"/>
    <col min="6915" max="6924" width="8.7109375" style="40" customWidth="1"/>
    <col min="6925" max="6925" width="10.7109375" style="40" customWidth="1"/>
    <col min="6926" max="6926" width="21" style="40" customWidth="1"/>
    <col min="6927" max="7168" width="9.140625" style="40"/>
    <col min="7169" max="7169" width="22.5703125" style="40" customWidth="1"/>
    <col min="7170" max="7170" width="10.7109375" style="40" customWidth="1"/>
    <col min="7171" max="7180" width="8.7109375" style="40" customWidth="1"/>
    <col min="7181" max="7181" width="10.7109375" style="40" customWidth="1"/>
    <col min="7182" max="7182" width="21" style="40" customWidth="1"/>
    <col min="7183" max="7424" width="9.140625" style="40"/>
    <col min="7425" max="7425" width="22.5703125" style="40" customWidth="1"/>
    <col min="7426" max="7426" width="10.7109375" style="40" customWidth="1"/>
    <col min="7427" max="7436" width="8.7109375" style="40" customWidth="1"/>
    <col min="7437" max="7437" width="10.7109375" style="40" customWidth="1"/>
    <col min="7438" max="7438" width="21" style="40" customWidth="1"/>
    <col min="7439" max="7680" width="9.140625" style="40"/>
    <col min="7681" max="7681" width="22.5703125" style="40" customWidth="1"/>
    <col min="7682" max="7682" width="10.7109375" style="40" customWidth="1"/>
    <col min="7683" max="7692" width="8.7109375" style="40" customWidth="1"/>
    <col min="7693" max="7693" width="10.7109375" style="40" customWidth="1"/>
    <col min="7694" max="7694" width="21" style="40" customWidth="1"/>
    <col min="7695" max="7936" width="9.140625" style="40"/>
    <col min="7937" max="7937" width="22.5703125" style="40" customWidth="1"/>
    <col min="7938" max="7938" width="10.7109375" style="40" customWidth="1"/>
    <col min="7939" max="7948" width="8.7109375" style="40" customWidth="1"/>
    <col min="7949" max="7949" width="10.7109375" style="40" customWidth="1"/>
    <col min="7950" max="7950" width="21" style="40" customWidth="1"/>
    <col min="7951" max="8192" width="9.140625" style="40"/>
    <col min="8193" max="8193" width="22.5703125" style="40" customWidth="1"/>
    <col min="8194" max="8194" width="10.7109375" style="40" customWidth="1"/>
    <col min="8195" max="8204" width="8.7109375" style="40" customWidth="1"/>
    <col min="8205" max="8205" width="10.7109375" style="40" customWidth="1"/>
    <col min="8206" max="8206" width="21" style="40" customWidth="1"/>
    <col min="8207" max="8448" width="9.140625" style="40"/>
    <col min="8449" max="8449" width="22.5703125" style="40" customWidth="1"/>
    <col min="8450" max="8450" width="10.7109375" style="40" customWidth="1"/>
    <col min="8451" max="8460" width="8.7109375" style="40" customWidth="1"/>
    <col min="8461" max="8461" width="10.7109375" style="40" customWidth="1"/>
    <col min="8462" max="8462" width="21" style="40" customWidth="1"/>
    <col min="8463" max="8704" width="9.140625" style="40"/>
    <col min="8705" max="8705" width="22.5703125" style="40" customWidth="1"/>
    <col min="8706" max="8706" width="10.7109375" style="40" customWidth="1"/>
    <col min="8707" max="8716" width="8.7109375" style="40" customWidth="1"/>
    <col min="8717" max="8717" width="10.7109375" style="40" customWidth="1"/>
    <col min="8718" max="8718" width="21" style="40" customWidth="1"/>
    <col min="8719" max="8960" width="9.140625" style="40"/>
    <col min="8961" max="8961" width="22.5703125" style="40" customWidth="1"/>
    <col min="8962" max="8962" width="10.7109375" style="40" customWidth="1"/>
    <col min="8963" max="8972" width="8.7109375" style="40" customWidth="1"/>
    <col min="8973" max="8973" width="10.7109375" style="40" customWidth="1"/>
    <col min="8974" max="8974" width="21" style="40" customWidth="1"/>
    <col min="8975" max="9216" width="9.140625" style="40"/>
    <col min="9217" max="9217" width="22.5703125" style="40" customWidth="1"/>
    <col min="9218" max="9218" width="10.7109375" style="40" customWidth="1"/>
    <col min="9219" max="9228" width="8.7109375" style="40" customWidth="1"/>
    <col min="9229" max="9229" width="10.7109375" style="40" customWidth="1"/>
    <col min="9230" max="9230" width="21" style="40" customWidth="1"/>
    <col min="9231" max="9472" width="9.140625" style="40"/>
    <col min="9473" max="9473" width="22.5703125" style="40" customWidth="1"/>
    <col min="9474" max="9474" width="10.7109375" style="40" customWidth="1"/>
    <col min="9475" max="9484" width="8.7109375" style="40" customWidth="1"/>
    <col min="9485" max="9485" width="10.7109375" style="40" customWidth="1"/>
    <col min="9486" max="9486" width="21" style="40" customWidth="1"/>
    <col min="9487" max="9728" width="9.140625" style="40"/>
    <col min="9729" max="9729" width="22.5703125" style="40" customWidth="1"/>
    <col min="9730" max="9730" width="10.7109375" style="40" customWidth="1"/>
    <col min="9731" max="9740" width="8.7109375" style="40" customWidth="1"/>
    <col min="9741" max="9741" width="10.7109375" style="40" customWidth="1"/>
    <col min="9742" max="9742" width="21" style="40" customWidth="1"/>
    <col min="9743" max="9984" width="9.140625" style="40"/>
    <col min="9985" max="9985" width="22.5703125" style="40" customWidth="1"/>
    <col min="9986" max="9986" width="10.7109375" style="40" customWidth="1"/>
    <col min="9987" max="9996" width="8.7109375" style="40" customWidth="1"/>
    <col min="9997" max="9997" width="10.7109375" style="40" customWidth="1"/>
    <col min="9998" max="9998" width="21" style="40" customWidth="1"/>
    <col min="9999" max="10240" width="9.140625" style="40"/>
    <col min="10241" max="10241" width="22.5703125" style="40" customWidth="1"/>
    <col min="10242" max="10242" width="10.7109375" style="40" customWidth="1"/>
    <col min="10243" max="10252" width="8.7109375" style="40" customWidth="1"/>
    <col min="10253" max="10253" width="10.7109375" style="40" customWidth="1"/>
    <col min="10254" max="10254" width="21" style="40" customWidth="1"/>
    <col min="10255" max="10496" width="9.140625" style="40"/>
    <col min="10497" max="10497" width="22.5703125" style="40" customWidth="1"/>
    <col min="10498" max="10498" width="10.7109375" style="40" customWidth="1"/>
    <col min="10499" max="10508" width="8.7109375" style="40" customWidth="1"/>
    <col min="10509" max="10509" width="10.7109375" style="40" customWidth="1"/>
    <col min="10510" max="10510" width="21" style="40" customWidth="1"/>
    <col min="10511" max="10752" width="9.140625" style="40"/>
    <col min="10753" max="10753" width="22.5703125" style="40" customWidth="1"/>
    <col min="10754" max="10754" width="10.7109375" style="40" customWidth="1"/>
    <col min="10755" max="10764" width="8.7109375" style="40" customWidth="1"/>
    <col min="10765" max="10765" width="10.7109375" style="40" customWidth="1"/>
    <col min="10766" max="10766" width="21" style="40" customWidth="1"/>
    <col min="10767" max="11008" width="9.140625" style="40"/>
    <col min="11009" max="11009" width="22.5703125" style="40" customWidth="1"/>
    <col min="11010" max="11010" width="10.7109375" style="40" customWidth="1"/>
    <col min="11011" max="11020" width="8.7109375" style="40" customWidth="1"/>
    <col min="11021" max="11021" width="10.7109375" style="40" customWidth="1"/>
    <col min="11022" max="11022" width="21" style="40" customWidth="1"/>
    <col min="11023" max="11264" width="9.140625" style="40"/>
    <col min="11265" max="11265" width="22.5703125" style="40" customWidth="1"/>
    <col min="11266" max="11266" width="10.7109375" style="40" customWidth="1"/>
    <col min="11267" max="11276" width="8.7109375" style="40" customWidth="1"/>
    <col min="11277" max="11277" width="10.7109375" style="40" customWidth="1"/>
    <col min="11278" max="11278" width="21" style="40" customWidth="1"/>
    <col min="11279" max="11520" width="9.140625" style="40"/>
    <col min="11521" max="11521" width="22.5703125" style="40" customWidth="1"/>
    <col min="11522" max="11522" width="10.7109375" style="40" customWidth="1"/>
    <col min="11523" max="11532" width="8.7109375" style="40" customWidth="1"/>
    <col min="11533" max="11533" width="10.7109375" style="40" customWidth="1"/>
    <col min="11534" max="11534" width="21" style="40" customWidth="1"/>
    <col min="11535" max="11776" width="9.140625" style="40"/>
    <col min="11777" max="11777" width="22.5703125" style="40" customWidth="1"/>
    <col min="11778" max="11778" width="10.7109375" style="40" customWidth="1"/>
    <col min="11779" max="11788" width="8.7109375" style="40" customWidth="1"/>
    <col min="11789" max="11789" width="10.7109375" style="40" customWidth="1"/>
    <col min="11790" max="11790" width="21" style="40" customWidth="1"/>
    <col min="11791" max="12032" width="9.140625" style="40"/>
    <col min="12033" max="12033" width="22.5703125" style="40" customWidth="1"/>
    <col min="12034" max="12034" width="10.7109375" style="40" customWidth="1"/>
    <col min="12035" max="12044" width="8.7109375" style="40" customWidth="1"/>
    <col min="12045" max="12045" width="10.7109375" style="40" customWidth="1"/>
    <col min="12046" max="12046" width="21" style="40" customWidth="1"/>
    <col min="12047" max="12288" width="9.140625" style="40"/>
    <col min="12289" max="12289" width="22.5703125" style="40" customWidth="1"/>
    <col min="12290" max="12290" width="10.7109375" style="40" customWidth="1"/>
    <col min="12291" max="12300" width="8.7109375" style="40" customWidth="1"/>
    <col min="12301" max="12301" width="10.7109375" style="40" customWidth="1"/>
    <col min="12302" max="12302" width="21" style="40" customWidth="1"/>
    <col min="12303" max="12544" width="9.140625" style="40"/>
    <col min="12545" max="12545" width="22.5703125" style="40" customWidth="1"/>
    <col min="12546" max="12546" width="10.7109375" style="40" customWidth="1"/>
    <col min="12547" max="12556" width="8.7109375" style="40" customWidth="1"/>
    <col min="12557" max="12557" width="10.7109375" style="40" customWidth="1"/>
    <col min="12558" max="12558" width="21" style="40" customWidth="1"/>
    <col min="12559" max="12800" width="9.140625" style="40"/>
    <col min="12801" max="12801" width="22.5703125" style="40" customWidth="1"/>
    <col min="12802" max="12802" width="10.7109375" style="40" customWidth="1"/>
    <col min="12803" max="12812" width="8.7109375" style="40" customWidth="1"/>
    <col min="12813" max="12813" width="10.7109375" style="40" customWidth="1"/>
    <col min="12814" max="12814" width="21" style="40" customWidth="1"/>
    <col min="12815" max="13056" width="9.140625" style="40"/>
    <col min="13057" max="13057" width="22.5703125" style="40" customWidth="1"/>
    <col min="13058" max="13058" width="10.7109375" style="40" customWidth="1"/>
    <col min="13059" max="13068" width="8.7109375" style="40" customWidth="1"/>
    <col min="13069" max="13069" width="10.7109375" style="40" customWidth="1"/>
    <col min="13070" max="13070" width="21" style="40" customWidth="1"/>
    <col min="13071" max="13312" width="9.140625" style="40"/>
    <col min="13313" max="13313" width="22.5703125" style="40" customWidth="1"/>
    <col min="13314" max="13314" width="10.7109375" style="40" customWidth="1"/>
    <col min="13315" max="13324" width="8.7109375" style="40" customWidth="1"/>
    <col min="13325" max="13325" width="10.7109375" style="40" customWidth="1"/>
    <col min="13326" max="13326" width="21" style="40" customWidth="1"/>
    <col min="13327" max="13568" width="9.140625" style="40"/>
    <col min="13569" max="13569" width="22.5703125" style="40" customWidth="1"/>
    <col min="13570" max="13570" width="10.7109375" style="40" customWidth="1"/>
    <col min="13571" max="13580" width="8.7109375" style="40" customWidth="1"/>
    <col min="13581" max="13581" width="10.7109375" style="40" customWidth="1"/>
    <col min="13582" max="13582" width="21" style="40" customWidth="1"/>
    <col min="13583" max="13824" width="9.140625" style="40"/>
    <col min="13825" max="13825" width="22.5703125" style="40" customWidth="1"/>
    <col min="13826" max="13826" width="10.7109375" style="40" customWidth="1"/>
    <col min="13827" max="13836" width="8.7109375" style="40" customWidth="1"/>
    <col min="13837" max="13837" width="10.7109375" style="40" customWidth="1"/>
    <col min="13838" max="13838" width="21" style="40" customWidth="1"/>
    <col min="13839" max="14080" width="9.140625" style="40"/>
    <col min="14081" max="14081" width="22.5703125" style="40" customWidth="1"/>
    <col min="14082" max="14082" width="10.7109375" style="40" customWidth="1"/>
    <col min="14083" max="14092" width="8.7109375" style="40" customWidth="1"/>
    <col min="14093" max="14093" width="10.7109375" style="40" customWidth="1"/>
    <col min="14094" max="14094" width="21" style="40" customWidth="1"/>
    <col min="14095" max="14336" width="9.140625" style="40"/>
    <col min="14337" max="14337" width="22.5703125" style="40" customWidth="1"/>
    <col min="14338" max="14338" width="10.7109375" style="40" customWidth="1"/>
    <col min="14339" max="14348" width="8.7109375" style="40" customWidth="1"/>
    <col min="14349" max="14349" width="10.7109375" style="40" customWidth="1"/>
    <col min="14350" max="14350" width="21" style="40" customWidth="1"/>
    <col min="14351" max="14592" width="9.140625" style="40"/>
    <col min="14593" max="14593" width="22.5703125" style="40" customWidth="1"/>
    <col min="14594" max="14594" width="10.7109375" style="40" customWidth="1"/>
    <col min="14595" max="14604" width="8.7109375" style="40" customWidth="1"/>
    <col min="14605" max="14605" width="10.7109375" style="40" customWidth="1"/>
    <col min="14606" max="14606" width="21" style="40" customWidth="1"/>
    <col min="14607" max="14848" width="9.140625" style="40"/>
    <col min="14849" max="14849" width="22.5703125" style="40" customWidth="1"/>
    <col min="14850" max="14850" width="10.7109375" style="40" customWidth="1"/>
    <col min="14851" max="14860" width="8.7109375" style="40" customWidth="1"/>
    <col min="14861" max="14861" width="10.7109375" style="40" customWidth="1"/>
    <col min="14862" max="14862" width="21" style="40" customWidth="1"/>
    <col min="14863" max="15104" width="9.140625" style="40"/>
    <col min="15105" max="15105" width="22.5703125" style="40" customWidth="1"/>
    <col min="15106" max="15106" width="10.7109375" style="40" customWidth="1"/>
    <col min="15107" max="15116" width="8.7109375" style="40" customWidth="1"/>
    <col min="15117" max="15117" width="10.7109375" style="40" customWidth="1"/>
    <col min="15118" max="15118" width="21" style="40" customWidth="1"/>
    <col min="15119" max="15360" width="9.140625" style="40"/>
    <col min="15361" max="15361" width="22.5703125" style="40" customWidth="1"/>
    <col min="15362" max="15362" width="10.7109375" style="40" customWidth="1"/>
    <col min="15363" max="15372" width="8.7109375" style="40" customWidth="1"/>
    <col min="15373" max="15373" width="10.7109375" style="40" customWidth="1"/>
    <col min="15374" max="15374" width="21" style="40" customWidth="1"/>
    <col min="15375" max="15616" width="9.140625" style="40"/>
    <col min="15617" max="15617" width="22.5703125" style="40" customWidth="1"/>
    <col min="15618" max="15618" width="10.7109375" style="40" customWidth="1"/>
    <col min="15619" max="15628" width="8.7109375" style="40" customWidth="1"/>
    <col min="15629" max="15629" width="10.7109375" style="40" customWidth="1"/>
    <col min="15630" max="15630" width="21" style="40" customWidth="1"/>
    <col min="15631" max="15872" width="9.140625" style="40"/>
    <col min="15873" max="15873" width="22.5703125" style="40" customWidth="1"/>
    <col min="15874" max="15874" width="10.7109375" style="40" customWidth="1"/>
    <col min="15875" max="15884" width="8.7109375" style="40" customWidth="1"/>
    <col min="15885" max="15885" width="10.7109375" style="40" customWidth="1"/>
    <col min="15886" max="15886" width="21" style="40" customWidth="1"/>
    <col min="15887" max="16128" width="9.140625" style="40"/>
    <col min="16129" max="16129" width="22.5703125" style="40" customWidth="1"/>
    <col min="16130" max="16130" width="10.7109375" style="40" customWidth="1"/>
    <col min="16131" max="16140" width="8.7109375" style="40" customWidth="1"/>
    <col min="16141" max="16141" width="10.7109375" style="40" customWidth="1"/>
    <col min="16142" max="16142" width="21" style="40" customWidth="1"/>
    <col min="16143" max="16384" width="9.140625" style="40"/>
  </cols>
  <sheetData>
    <row r="1" spans="1:14" s="34" customFormat="1" ht="21.95" customHeight="1" x14ac:dyDescent="0.2">
      <c r="A1" s="1146" t="s">
        <v>1019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</row>
    <row r="2" spans="1:14" s="36" customFormat="1" ht="19.5" customHeight="1" x14ac:dyDescent="0.2">
      <c r="A2" s="1147" t="s">
        <v>1018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</row>
    <row r="3" spans="1:14" s="264" customFormat="1" ht="15.75" customHeight="1" x14ac:dyDescent="0.25">
      <c r="A3" s="1147">
        <v>2014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</row>
    <row r="4" spans="1:14" ht="15.75" x14ac:dyDescent="0.3">
      <c r="A4" s="806" t="s">
        <v>376</v>
      </c>
      <c r="B4" s="824"/>
      <c r="C4" s="825"/>
      <c r="D4" s="825"/>
      <c r="E4" s="810"/>
      <c r="F4" s="810"/>
      <c r="G4" s="810"/>
      <c r="H4" s="810"/>
      <c r="I4" s="810"/>
      <c r="J4" s="407"/>
      <c r="K4" s="825"/>
      <c r="L4" s="810"/>
      <c r="M4" s="824"/>
      <c r="N4" s="826" t="s">
        <v>377</v>
      </c>
    </row>
    <row r="5" spans="1:14" ht="26.25" customHeight="1" thickBot="1" x14ac:dyDescent="0.25">
      <c r="A5" s="1258" t="s">
        <v>1020</v>
      </c>
      <c r="B5" s="1258" t="s">
        <v>121</v>
      </c>
      <c r="C5" s="1284" t="s">
        <v>672</v>
      </c>
      <c r="D5" s="1288" t="s">
        <v>1021</v>
      </c>
      <c r="E5" s="1289"/>
      <c r="F5" s="1289"/>
      <c r="G5" s="1289"/>
      <c r="H5" s="1289"/>
      <c r="I5" s="1289"/>
      <c r="J5" s="1289"/>
      <c r="K5" s="1289"/>
      <c r="L5" s="1290"/>
      <c r="M5" s="1324" t="s">
        <v>122</v>
      </c>
      <c r="N5" s="1324" t="s">
        <v>378</v>
      </c>
    </row>
    <row r="6" spans="1:14" ht="38.25" customHeight="1" thickTop="1" x14ac:dyDescent="0.2">
      <c r="A6" s="1322"/>
      <c r="B6" s="1323"/>
      <c r="C6" s="1285"/>
      <c r="D6" s="146" t="s">
        <v>573</v>
      </c>
      <c r="E6" s="162" t="s">
        <v>280</v>
      </c>
      <c r="F6" s="669" t="s">
        <v>278</v>
      </c>
      <c r="G6" s="669" t="s">
        <v>107</v>
      </c>
      <c r="H6" s="669" t="s">
        <v>105</v>
      </c>
      <c r="I6" s="669" t="s">
        <v>103</v>
      </c>
      <c r="J6" s="669" t="s">
        <v>101</v>
      </c>
      <c r="K6" s="669" t="s">
        <v>99</v>
      </c>
      <c r="L6" s="179" t="s">
        <v>798</v>
      </c>
      <c r="M6" s="1325"/>
      <c r="N6" s="1325"/>
    </row>
    <row r="7" spans="1:14" ht="13.5" customHeight="1" thickBot="1" x14ac:dyDescent="0.25">
      <c r="A7" s="1321" t="s">
        <v>596</v>
      </c>
      <c r="B7" s="370" t="s">
        <v>368</v>
      </c>
      <c r="C7" s="592">
        <f>SUM(D7:L7)</f>
        <v>332</v>
      </c>
      <c r="D7" s="593">
        <v>0</v>
      </c>
      <c r="E7" s="593">
        <v>36</v>
      </c>
      <c r="F7" s="593">
        <v>43</v>
      </c>
      <c r="G7" s="593">
        <v>68</v>
      </c>
      <c r="H7" s="593">
        <v>86</v>
      </c>
      <c r="I7" s="593">
        <v>76</v>
      </c>
      <c r="J7" s="593">
        <v>21</v>
      </c>
      <c r="K7" s="593">
        <v>2</v>
      </c>
      <c r="L7" s="593">
        <v>0</v>
      </c>
      <c r="M7" s="164" t="s">
        <v>197</v>
      </c>
      <c r="N7" s="1181" t="s">
        <v>1012</v>
      </c>
    </row>
    <row r="8" spans="1:14" ht="14.25" thickTop="1" thickBot="1" x14ac:dyDescent="0.25">
      <c r="A8" s="1298"/>
      <c r="B8" s="369" t="s">
        <v>369</v>
      </c>
      <c r="C8" s="592">
        <f t="shared" ref="C8:C38" si="0">SUM(D8:L8)</f>
        <v>819</v>
      </c>
      <c r="D8" s="582">
        <v>2</v>
      </c>
      <c r="E8" s="582">
        <v>35</v>
      </c>
      <c r="F8" s="582">
        <v>55</v>
      </c>
      <c r="G8" s="582">
        <v>163</v>
      </c>
      <c r="H8" s="582">
        <v>262</v>
      </c>
      <c r="I8" s="582">
        <v>220</v>
      </c>
      <c r="J8" s="582">
        <v>77</v>
      </c>
      <c r="K8" s="582">
        <v>5</v>
      </c>
      <c r="L8" s="582">
        <v>0</v>
      </c>
      <c r="M8" s="165" t="s">
        <v>199</v>
      </c>
      <c r="N8" s="1173"/>
    </row>
    <row r="9" spans="1:14" s="37" customFormat="1" ht="14.25" thickTop="1" thickBot="1" x14ac:dyDescent="0.25">
      <c r="A9" s="1299"/>
      <c r="B9" s="369" t="s">
        <v>66</v>
      </c>
      <c r="C9" s="592">
        <f t="shared" si="0"/>
        <v>1149</v>
      </c>
      <c r="D9" s="581">
        <v>0</v>
      </c>
      <c r="E9" s="581">
        <f t="shared" ref="E9:L9" si="1">SUM(E7:E8)</f>
        <v>71</v>
      </c>
      <c r="F9" s="581">
        <f t="shared" si="1"/>
        <v>98</v>
      </c>
      <c r="G9" s="581">
        <f t="shared" si="1"/>
        <v>231</v>
      </c>
      <c r="H9" s="581">
        <f t="shared" si="1"/>
        <v>348</v>
      </c>
      <c r="I9" s="581">
        <f t="shared" si="1"/>
        <v>296</v>
      </c>
      <c r="J9" s="581">
        <f t="shared" si="1"/>
        <v>98</v>
      </c>
      <c r="K9" s="581">
        <f t="shared" si="1"/>
        <v>7</v>
      </c>
      <c r="L9" s="581">
        <f t="shared" si="1"/>
        <v>0</v>
      </c>
      <c r="M9" s="165" t="s">
        <v>248</v>
      </c>
      <c r="N9" s="1173"/>
    </row>
    <row r="10" spans="1:14" ht="14.25" thickTop="1" thickBot="1" x14ac:dyDescent="0.25">
      <c r="A10" s="1300" t="s">
        <v>370</v>
      </c>
      <c r="B10" s="371" t="s">
        <v>368</v>
      </c>
      <c r="C10" s="594">
        <f t="shared" si="0"/>
        <v>1078</v>
      </c>
      <c r="D10" s="595">
        <v>0</v>
      </c>
      <c r="E10" s="595">
        <v>29</v>
      </c>
      <c r="F10" s="595">
        <v>70</v>
      </c>
      <c r="G10" s="595">
        <v>168</v>
      </c>
      <c r="H10" s="595">
        <v>244</v>
      </c>
      <c r="I10" s="595">
        <v>311</v>
      </c>
      <c r="J10" s="595">
        <v>228</v>
      </c>
      <c r="K10" s="595">
        <v>27</v>
      </c>
      <c r="L10" s="595">
        <v>1</v>
      </c>
      <c r="M10" s="166" t="s">
        <v>197</v>
      </c>
      <c r="N10" s="1171" t="s">
        <v>371</v>
      </c>
    </row>
    <row r="11" spans="1:14" ht="14.25" thickTop="1" thickBot="1" x14ac:dyDescent="0.25">
      <c r="A11" s="1301"/>
      <c r="B11" s="371" t="s">
        <v>369</v>
      </c>
      <c r="C11" s="594">
        <f t="shared" si="0"/>
        <v>4854</v>
      </c>
      <c r="D11" s="595">
        <v>14</v>
      </c>
      <c r="E11" s="595">
        <v>132</v>
      </c>
      <c r="F11" s="595">
        <v>258</v>
      </c>
      <c r="G11" s="595">
        <v>678</v>
      </c>
      <c r="H11" s="595">
        <v>1443</v>
      </c>
      <c r="I11" s="595">
        <v>1693</v>
      </c>
      <c r="J11" s="595">
        <v>614</v>
      </c>
      <c r="K11" s="595">
        <v>22</v>
      </c>
      <c r="L11" s="595">
        <v>0</v>
      </c>
      <c r="M11" s="166" t="s">
        <v>199</v>
      </c>
      <c r="N11" s="1171"/>
    </row>
    <row r="12" spans="1:14" s="37" customFormat="1" ht="14.25" thickTop="1" thickBot="1" x14ac:dyDescent="0.25">
      <c r="A12" s="1320"/>
      <c r="B12" s="371" t="s">
        <v>66</v>
      </c>
      <c r="C12" s="594">
        <f t="shared" si="0"/>
        <v>5918</v>
      </c>
      <c r="D12" s="596">
        <v>0</v>
      </c>
      <c r="E12" s="596">
        <f t="shared" ref="E12:L12" si="2">SUM(E10:E11)</f>
        <v>161</v>
      </c>
      <c r="F12" s="596">
        <f t="shared" si="2"/>
        <v>328</v>
      </c>
      <c r="G12" s="596">
        <f t="shared" si="2"/>
        <v>846</v>
      </c>
      <c r="H12" s="596">
        <f t="shared" si="2"/>
        <v>1687</v>
      </c>
      <c r="I12" s="596">
        <f t="shared" si="2"/>
        <v>2004</v>
      </c>
      <c r="J12" s="596">
        <f t="shared" si="2"/>
        <v>842</v>
      </c>
      <c r="K12" s="596">
        <f t="shared" si="2"/>
        <v>49</v>
      </c>
      <c r="L12" s="596">
        <f t="shared" si="2"/>
        <v>1</v>
      </c>
      <c r="M12" s="166" t="s">
        <v>248</v>
      </c>
      <c r="N12" s="1171"/>
    </row>
    <row r="13" spans="1:14" ht="13.5" customHeight="1" thickTop="1" thickBot="1" x14ac:dyDescent="0.25">
      <c r="A13" s="1297" t="s">
        <v>597</v>
      </c>
      <c r="B13" s="369" t="s">
        <v>368</v>
      </c>
      <c r="C13" s="592">
        <f t="shared" si="0"/>
        <v>1209</v>
      </c>
      <c r="D13" s="582">
        <v>0</v>
      </c>
      <c r="E13" s="582">
        <v>19</v>
      </c>
      <c r="F13" s="582">
        <v>56</v>
      </c>
      <c r="G13" s="582">
        <v>134</v>
      </c>
      <c r="H13" s="582">
        <v>213</v>
      </c>
      <c r="I13" s="582">
        <v>329</v>
      </c>
      <c r="J13" s="582">
        <v>369</v>
      </c>
      <c r="K13" s="582">
        <v>89</v>
      </c>
      <c r="L13" s="582">
        <v>0</v>
      </c>
      <c r="M13" s="165" t="s">
        <v>197</v>
      </c>
      <c r="N13" s="1173" t="s">
        <v>588</v>
      </c>
    </row>
    <row r="14" spans="1:14" ht="14.25" thickTop="1" thickBot="1" x14ac:dyDescent="0.25">
      <c r="A14" s="1298"/>
      <c r="B14" s="369" t="s">
        <v>369</v>
      </c>
      <c r="C14" s="592">
        <f t="shared" si="0"/>
        <v>4663</v>
      </c>
      <c r="D14" s="582">
        <v>13</v>
      </c>
      <c r="E14" s="582">
        <v>106</v>
      </c>
      <c r="F14" s="582">
        <v>225</v>
      </c>
      <c r="G14" s="582">
        <v>634</v>
      </c>
      <c r="H14" s="582">
        <v>1355</v>
      </c>
      <c r="I14" s="582">
        <v>1580</v>
      </c>
      <c r="J14" s="582">
        <v>691</v>
      </c>
      <c r="K14" s="582">
        <v>56</v>
      </c>
      <c r="L14" s="582">
        <v>3</v>
      </c>
      <c r="M14" s="165" t="s">
        <v>199</v>
      </c>
      <c r="N14" s="1173"/>
    </row>
    <row r="15" spans="1:14" s="37" customFormat="1" ht="14.25" thickTop="1" thickBot="1" x14ac:dyDescent="0.25">
      <c r="A15" s="1299"/>
      <c r="B15" s="369" t="s">
        <v>66</v>
      </c>
      <c r="C15" s="592">
        <f t="shared" si="0"/>
        <v>5859</v>
      </c>
      <c r="D15" s="581">
        <v>0</v>
      </c>
      <c r="E15" s="581">
        <f t="shared" ref="E15:L15" si="3">SUM(E13:E14)</f>
        <v>125</v>
      </c>
      <c r="F15" s="581">
        <f t="shared" si="3"/>
        <v>281</v>
      </c>
      <c r="G15" s="581">
        <f t="shared" si="3"/>
        <v>768</v>
      </c>
      <c r="H15" s="581">
        <f t="shared" si="3"/>
        <v>1568</v>
      </c>
      <c r="I15" s="581">
        <f t="shared" si="3"/>
        <v>1909</v>
      </c>
      <c r="J15" s="581">
        <f t="shared" si="3"/>
        <v>1060</v>
      </c>
      <c r="K15" s="581">
        <f t="shared" si="3"/>
        <v>145</v>
      </c>
      <c r="L15" s="581">
        <f t="shared" si="3"/>
        <v>3</v>
      </c>
      <c r="M15" s="165" t="s">
        <v>248</v>
      </c>
      <c r="N15" s="1173"/>
    </row>
    <row r="16" spans="1:14" ht="14.25" thickTop="1" thickBot="1" x14ac:dyDescent="0.25">
      <c r="A16" s="1300" t="s">
        <v>372</v>
      </c>
      <c r="B16" s="371" t="s">
        <v>368</v>
      </c>
      <c r="C16" s="594">
        <f t="shared" si="0"/>
        <v>2438</v>
      </c>
      <c r="D16" s="595">
        <v>4</v>
      </c>
      <c r="E16" s="595">
        <v>51</v>
      </c>
      <c r="F16" s="595">
        <v>101</v>
      </c>
      <c r="G16" s="595">
        <v>246</v>
      </c>
      <c r="H16" s="595">
        <v>563</v>
      </c>
      <c r="I16" s="595">
        <v>739</v>
      </c>
      <c r="J16" s="595">
        <v>598</v>
      </c>
      <c r="K16" s="595">
        <v>136</v>
      </c>
      <c r="L16" s="595">
        <v>0</v>
      </c>
      <c r="M16" s="166" t="s">
        <v>197</v>
      </c>
      <c r="N16" s="1171" t="s">
        <v>373</v>
      </c>
    </row>
    <row r="17" spans="1:14" ht="14.25" thickTop="1" thickBot="1" x14ac:dyDescent="0.25">
      <c r="A17" s="1301"/>
      <c r="B17" s="371" t="s">
        <v>369</v>
      </c>
      <c r="C17" s="594">
        <f t="shared" si="0"/>
        <v>4391</v>
      </c>
      <c r="D17" s="595">
        <v>6</v>
      </c>
      <c r="E17" s="595">
        <v>120</v>
      </c>
      <c r="F17" s="595">
        <v>224</v>
      </c>
      <c r="G17" s="595">
        <v>579</v>
      </c>
      <c r="H17" s="595">
        <v>1187</v>
      </c>
      <c r="I17" s="595">
        <v>1405</v>
      </c>
      <c r="J17" s="595">
        <v>752</v>
      </c>
      <c r="K17" s="595">
        <v>115</v>
      </c>
      <c r="L17" s="595">
        <v>3</v>
      </c>
      <c r="M17" s="166" t="s">
        <v>199</v>
      </c>
      <c r="N17" s="1171"/>
    </row>
    <row r="18" spans="1:14" s="37" customFormat="1" ht="14.25" thickTop="1" thickBot="1" x14ac:dyDescent="0.25">
      <c r="A18" s="1320"/>
      <c r="B18" s="371" t="s">
        <v>66</v>
      </c>
      <c r="C18" s="594">
        <f t="shared" si="0"/>
        <v>6819</v>
      </c>
      <c r="D18" s="596">
        <v>0</v>
      </c>
      <c r="E18" s="596">
        <f t="shared" ref="E18:L18" si="4">SUM(E16:E17)</f>
        <v>171</v>
      </c>
      <c r="F18" s="596">
        <f t="shared" si="4"/>
        <v>325</v>
      </c>
      <c r="G18" s="596">
        <f t="shared" si="4"/>
        <v>825</v>
      </c>
      <c r="H18" s="596">
        <f t="shared" si="4"/>
        <v>1750</v>
      </c>
      <c r="I18" s="596">
        <f t="shared" si="4"/>
        <v>2144</v>
      </c>
      <c r="J18" s="596">
        <f t="shared" si="4"/>
        <v>1350</v>
      </c>
      <c r="K18" s="596">
        <f t="shared" si="4"/>
        <v>251</v>
      </c>
      <c r="L18" s="596">
        <f t="shared" si="4"/>
        <v>3</v>
      </c>
      <c r="M18" s="166" t="s">
        <v>248</v>
      </c>
      <c r="N18" s="1171"/>
    </row>
    <row r="19" spans="1:14" ht="13.5" customHeight="1" thickTop="1" thickBot="1" x14ac:dyDescent="0.25">
      <c r="A19" s="1297" t="s">
        <v>598</v>
      </c>
      <c r="B19" s="369" t="s">
        <v>368</v>
      </c>
      <c r="C19" s="592">
        <f t="shared" si="0"/>
        <v>2368</v>
      </c>
      <c r="D19" s="582">
        <v>5</v>
      </c>
      <c r="E19" s="582">
        <v>111</v>
      </c>
      <c r="F19" s="582">
        <v>153</v>
      </c>
      <c r="G19" s="582">
        <v>237</v>
      </c>
      <c r="H19" s="582">
        <v>405</v>
      </c>
      <c r="I19" s="582">
        <v>551</v>
      </c>
      <c r="J19" s="582">
        <v>681</v>
      </c>
      <c r="K19" s="582">
        <v>223</v>
      </c>
      <c r="L19" s="582">
        <v>2</v>
      </c>
      <c r="M19" s="165" t="s">
        <v>197</v>
      </c>
      <c r="N19" s="1173" t="s">
        <v>589</v>
      </c>
    </row>
    <row r="20" spans="1:14" ht="14.25" thickTop="1" thickBot="1" x14ac:dyDescent="0.25">
      <c r="A20" s="1298"/>
      <c r="B20" s="369" t="s">
        <v>369</v>
      </c>
      <c r="C20" s="592">
        <f t="shared" si="0"/>
        <v>1342</v>
      </c>
      <c r="D20" s="582">
        <v>2</v>
      </c>
      <c r="E20" s="582">
        <v>47</v>
      </c>
      <c r="F20" s="582">
        <v>54</v>
      </c>
      <c r="G20" s="582">
        <v>133</v>
      </c>
      <c r="H20" s="582">
        <v>255</v>
      </c>
      <c r="I20" s="582">
        <v>379</v>
      </c>
      <c r="J20" s="582">
        <v>363</v>
      </c>
      <c r="K20" s="582">
        <v>109</v>
      </c>
      <c r="L20" s="582">
        <v>0</v>
      </c>
      <c r="M20" s="165" t="s">
        <v>199</v>
      </c>
      <c r="N20" s="1173"/>
    </row>
    <row r="21" spans="1:14" s="37" customFormat="1" ht="14.25" thickTop="1" thickBot="1" x14ac:dyDescent="0.25">
      <c r="A21" s="1299"/>
      <c r="B21" s="369" t="s">
        <v>66</v>
      </c>
      <c r="C21" s="592">
        <f t="shared" si="0"/>
        <v>3703</v>
      </c>
      <c r="D21" s="581">
        <v>0</v>
      </c>
      <c r="E21" s="581">
        <f t="shared" ref="E21:L21" si="5">SUM(E19:E20)</f>
        <v>158</v>
      </c>
      <c r="F21" s="581">
        <f t="shared" si="5"/>
        <v>207</v>
      </c>
      <c r="G21" s="581">
        <f t="shared" si="5"/>
        <v>370</v>
      </c>
      <c r="H21" s="581">
        <f t="shared" si="5"/>
        <v>660</v>
      </c>
      <c r="I21" s="581">
        <f t="shared" si="5"/>
        <v>930</v>
      </c>
      <c r="J21" s="581">
        <f t="shared" si="5"/>
        <v>1044</v>
      </c>
      <c r="K21" s="581">
        <f t="shared" si="5"/>
        <v>332</v>
      </c>
      <c r="L21" s="581">
        <f t="shared" si="5"/>
        <v>2</v>
      </c>
      <c r="M21" s="165" t="s">
        <v>248</v>
      </c>
      <c r="N21" s="1173"/>
    </row>
    <row r="22" spans="1:14" ht="14.25" thickTop="1" thickBot="1" x14ac:dyDescent="0.25">
      <c r="A22" s="1314" t="s">
        <v>608</v>
      </c>
      <c r="B22" s="371" t="s">
        <v>368</v>
      </c>
      <c r="C22" s="594">
        <f t="shared" si="0"/>
        <v>4</v>
      </c>
      <c r="D22" s="595">
        <v>0</v>
      </c>
      <c r="E22" s="595">
        <v>0</v>
      </c>
      <c r="F22" s="595">
        <v>0</v>
      </c>
      <c r="G22" s="595">
        <v>1</v>
      </c>
      <c r="H22" s="595">
        <v>0</v>
      </c>
      <c r="I22" s="595">
        <v>1</v>
      </c>
      <c r="J22" s="595">
        <v>2</v>
      </c>
      <c r="K22" s="595">
        <v>0</v>
      </c>
      <c r="L22" s="595">
        <v>0</v>
      </c>
      <c r="M22" s="166" t="s">
        <v>197</v>
      </c>
      <c r="N22" s="1171" t="s">
        <v>602</v>
      </c>
    </row>
    <row r="23" spans="1:14" ht="14.25" thickTop="1" thickBot="1" x14ac:dyDescent="0.25">
      <c r="A23" s="1314"/>
      <c r="B23" s="371" t="s">
        <v>369</v>
      </c>
      <c r="C23" s="594">
        <f t="shared" si="0"/>
        <v>12</v>
      </c>
      <c r="D23" s="595">
        <v>0</v>
      </c>
      <c r="E23" s="595">
        <v>0</v>
      </c>
      <c r="F23" s="595">
        <v>0</v>
      </c>
      <c r="G23" s="595">
        <v>3</v>
      </c>
      <c r="H23" s="595">
        <v>4</v>
      </c>
      <c r="I23" s="595">
        <v>3</v>
      </c>
      <c r="J23" s="595">
        <v>2</v>
      </c>
      <c r="K23" s="595">
        <v>0</v>
      </c>
      <c r="L23" s="595">
        <v>0</v>
      </c>
      <c r="M23" s="166" t="s">
        <v>199</v>
      </c>
      <c r="N23" s="1171"/>
    </row>
    <row r="24" spans="1:14" s="37" customFormat="1" ht="14.25" thickTop="1" thickBot="1" x14ac:dyDescent="0.25">
      <c r="A24" s="1314"/>
      <c r="B24" s="371" t="s">
        <v>66</v>
      </c>
      <c r="C24" s="594">
        <f t="shared" si="0"/>
        <v>16</v>
      </c>
      <c r="D24" s="596">
        <v>0</v>
      </c>
      <c r="E24" s="596">
        <f t="shared" ref="E24:L24" si="6">SUM(E22:E23)</f>
        <v>0</v>
      </c>
      <c r="F24" s="596">
        <f t="shared" si="6"/>
        <v>0</v>
      </c>
      <c r="G24" s="596">
        <f t="shared" si="6"/>
        <v>4</v>
      </c>
      <c r="H24" s="596">
        <f t="shared" si="6"/>
        <v>4</v>
      </c>
      <c r="I24" s="596">
        <f t="shared" si="6"/>
        <v>4</v>
      </c>
      <c r="J24" s="596">
        <f t="shared" si="6"/>
        <v>4</v>
      </c>
      <c r="K24" s="596">
        <f t="shared" si="6"/>
        <v>0</v>
      </c>
      <c r="L24" s="596">
        <f t="shared" si="6"/>
        <v>0</v>
      </c>
      <c r="M24" s="166" t="s">
        <v>248</v>
      </c>
      <c r="N24" s="1171"/>
    </row>
    <row r="25" spans="1:14" ht="13.5" customHeight="1" thickTop="1" thickBot="1" x14ac:dyDescent="0.25">
      <c r="A25" s="1297" t="s">
        <v>599</v>
      </c>
      <c r="B25" s="369" t="s">
        <v>368</v>
      </c>
      <c r="C25" s="592">
        <f t="shared" si="0"/>
        <v>15</v>
      </c>
      <c r="D25" s="582">
        <v>0</v>
      </c>
      <c r="E25" s="582">
        <v>2</v>
      </c>
      <c r="F25" s="582">
        <v>1</v>
      </c>
      <c r="G25" s="582">
        <v>1</v>
      </c>
      <c r="H25" s="582">
        <v>2</v>
      </c>
      <c r="I25" s="582">
        <v>1</v>
      </c>
      <c r="J25" s="582">
        <v>5</v>
      </c>
      <c r="K25" s="582">
        <v>3</v>
      </c>
      <c r="L25" s="582">
        <v>0</v>
      </c>
      <c r="M25" s="165" t="s">
        <v>197</v>
      </c>
      <c r="N25" s="1173" t="s">
        <v>590</v>
      </c>
    </row>
    <row r="26" spans="1:14" ht="14.25" thickTop="1" thickBot="1" x14ac:dyDescent="0.25">
      <c r="A26" s="1298"/>
      <c r="B26" s="369" t="s">
        <v>369</v>
      </c>
      <c r="C26" s="592">
        <f t="shared" si="0"/>
        <v>260</v>
      </c>
      <c r="D26" s="582">
        <v>0</v>
      </c>
      <c r="E26" s="582">
        <v>3</v>
      </c>
      <c r="F26" s="582">
        <v>12</v>
      </c>
      <c r="G26" s="582">
        <v>37</v>
      </c>
      <c r="H26" s="582">
        <v>58</v>
      </c>
      <c r="I26" s="582">
        <v>96</v>
      </c>
      <c r="J26" s="582">
        <v>50</v>
      </c>
      <c r="K26" s="582">
        <v>4</v>
      </c>
      <c r="L26" s="582">
        <v>0</v>
      </c>
      <c r="M26" s="165" t="s">
        <v>199</v>
      </c>
      <c r="N26" s="1173"/>
    </row>
    <row r="27" spans="1:14" s="37" customFormat="1" ht="14.25" thickTop="1" thickBot="1" x14ac:dyDescent="0.25">
      <c r="A27" s="1299"/>
      <c r="B27" s="369" t="s">
        <v>66</v>
      </c>
      <c r="C27" s="592">
        <f t="shared" si="0"/>
        <v>275</v>
      </c>
      <c r="D27" s="581">
        <v>0</v>
      </c>
      <c r="E27" s="581">
        <f t="shared" ref="E27:L27" si="7">SUM(E25:E26)</f>
        <v>5</v>
      </c>
      <c r="F27" s="581">
        <f t="shared" si="7"/>
        <v>13</v>
      </c>
      <c r="G27" s="581">
        <f t="shared" si="7"/>
        <v>38</v>
      </c>
      <c r="H27" s="581">
        <f t="shared" si="7"/>
        <v>60</v>
      </c>
      <c r="I27" s="581">
        <f t="shared" si="7"/>
        <v>97</v>
      </c>
      <c r="J27" s="581">
        <f t="shared" si="7"/>
        <v>55</v>
      </c>
      <c r="K27" s="581">
        <f t="shared" si="7"/>
        <v>7</v>
      </c>
      <c r="L27" s="581">
        <f t="shared" si="7"/>
        <v>0</v>
      </c>
      <c r="M27" s="165" t="s">
        <v>248</v>
      </c>
      <c r="N27" s="1173"/>
    </row>
    <row r="28" spans="1:14" ht="14.25" customHeight="1" thickTop="1" thickBot="1" x14ac:dyDescent="0.25">
      <c r="A28" s="1300" t="s">
        <v>609</v>
      </c>
      <c r="B28" s="371" t="s">
        <v>368</v>
      </c>
      <c r="C28" s="594">
        <f t="shared" si="0"/>
        <v>36</v>
      </c>
      <c r="D28" s="595">
        <v>0</v>
      </c>
      <c r="E28" s="595">
        <v>5</v>
      </c>
      <c r="F28" s="595">
        <v>1</v>
      </c>
      <c r="G28" s="595">
        <v>3</v>
      </c>
      <c r="H28" s="595">
        <v>7</v>
      </c>
      <c r="I28" s="595">
        <v>8</v>
      </c>
      <c r="J28" s="595">
        <v>9</v>
      </c>
      <c r="K28" s="595">
        <v>3</v>
      </c>
      <c r="L28" s="595">
        <v>0</v>
      </c>
      <c r="M28" s="166" t="s">
        <v>197</v>
      </c>
      <c r="N28" s="1303" t="s">
        <v>603</v>
      </c>
    </row>
    <row r="29" spans="1:14" ht="14.25" thickTop="1" thickBot="1" x14ac:dyDescent="0.25">
      <c r="A29" s="1301"/>
      <c r="B29" s="371" t="s">
        <v>369</v>
      </c>
      <c r="C29" s="594">
        <f t="shared" si="0"/>
        <v>293</v>
      </c>
      <c r="D29" s="595">
        <v>0</v>
      </c>
      <c r="E29" s="595">
        <v>25</v>
      </c>
      <c r="F29" s="595">
        <v>20</v>
      </c>
      <c r="G29" s="595">
        <v>27</v>
      </c>
      <c r="H29" s="595">
        <v>78</v>
      </c>
      <c r="I29" s="595">
        <v>92</v>
      </c>
      <c r="J29" s="595">
        <v>45</v>
      </c>
      <c r="K29" s="595">
        <v>5</v>
      </c>
      <c r="L29" s="595">
        <v>1</v>
      </c>
      <c r="M29" s="166" t="s">
        <v>199</v>
      </c>
      <c r="N29" s="1303"/>
    </row>
    <row r="30" spans="1:14" s="37" customFormat="1" ht="14.25" thickTop="1" thickBot="1" x14ac:dyDescent="0.25">
      <c r="A30" s="1302"/>
      <c r="B30" s="371" t="s">
        <v>66</v>
      </c>
      <c r="C30" s="594">
        <f t="shared" si="0"/>
        <v>329</v>
      </c>
      <c r="D30" s="596">
        <v>0</v>
      </c>
      <c r="E30" s="596">
        <f t="shared" ref="E30:L30" si="8">SUM(E28:E29)</f>
        <v>30</v>
      </c>
      <c r="F30" s="596">
        <f t="shared" si="8"/>
        <v>21</v>
      </c>
      <c r="G30" s="596">
        <f t="shared" si="8"/>
        <v>30</v>
      </c>
      <c r="H30" s="596">
        <f t="shared" si="8"/>
        <v>85</v>
      </c>
      <c r="I30" s="596">
        <f t="shared" si="8"/>
        <v>100</v>
      </c>
      <c r="J30" s="596">
        <f t="shared" si="8"/>
        <v>54</v>
      </c>
      <c r="K30" s="596">
        <f t="shared" si="8"/>
        <v>8</v>
      </c>
      <c r="L30" s="596">
        <f t="shared" si="8"/>
        <v>1</v>
      </c>
      <c r="M30" s="166" t="s">
        <v>248</v>
      </c>
      <c r="N30" s="1303"/>
    </row>
    <row r="31" spans="1:14" ht="13.5" customHeight="1" thickTop="1" thickBot="1" x14ac:dyDescent="0.25">
      <c r="A31" s="1304" t="s">
        <v>607</v>
      </c>
      <c r="B31" s="369" t="s">
        <v>368</v>
      </c>
      <c r="C31" s="592">
        <f t="shared" si="0"/>
        <v>14</v>
      </c>
      <c r="D31" s="582">
        <v>0</v>
      </c>
      <c r="E31" s="582">
        <v>4</v>
      </c>
      <c r="F31" s="582">
        <v>2</v>
      </c>
      <c r="G31" s="582">
        <v>3</v>
      </c>
      <c r="H31" s="582">
        <v>1</v>
      </c>
      <c r="I31" s="582">
        <v>3</v>
      </c>
      <c r="J31" s="582">
        <v>1</v>
      </c>
      <c r="K31" s="582">
        <v>0</v>
      </c>
      <c r="L31" s="582">
        <v>0</v>
      </c>
      <c r="M31" s="165" t="s">
        <v>197</v>
      </c>
      <c r="N31" s="1305" t="s">
        <v>591</v>
      </c>
    </row>
    <row r="32" spans="1:14" ht="14.25" thickTop="1" thickBot="1" x14ac:dyDescent="0.25">
      <c r="A32" s="1304"/>
      <c r="B32" s="369" t="s">
        <v>369</v>
      </c>
      <c r="C32" s="592">
        <f t="shared" si="0"/>
        <v>240</v>
      </c>
      <c r="D32" s="582">
        <v>0</v>
      </c>
      <c r="E32" s="582">
        <v>13</v>
      </c>
      <c r="F32" s="582">
        <v>17</v>
      </c>
      <c r="G32" s="582">
        <v>37</v>
      </c>
      <c r="H32" s="582">
        <v>55</v>
      </c>
      <c r="I32" s="582">
        <v>76</v>
      </c>
      <c r="J32" s="582">
        <v>36</v>
      </c>
      <c r="K32" s="582">
        <v>6</v>
      </c>
      <c r="L32" s="582">
        <v>0</v>
      </c>
      <c r="M32" s="165" t="s">
        <v>199</v>
      </c>
      <c r="N32" s="1305"/>
    </row>
    <row r="33" spans="1:17" s="37" customFormat="1" ht="14.25" thickTop="1" thickBot="1" x14ac:dyDescent="0.25">
      <c r="A33" s="1304"/>
      <c r="B33" s="369" t="s">
        <v>66</v>
      </c>
      <c r="C33" s="592">
        <f t="shared" si="0"/>
        <v>254</v>
      </c>
      <c r="D33" s="581">
        <v>0</v>
      </c>
      <c r="E33" s="581">
        <f t="shared" ref="E33:L33" si="9">SUM(E31:E32)</f>
        <v>17</v>
      </c>
      <c r="F33" s="581">
        <f t="shared" si="9"/>
        <v>19</v>
      </c>
      <c r="G33" s="581">
        <f t="shared" si="9"/>
        <v>40</v>
      </c>
      <c r="H33" s="581">
        <f t="shared" si="9"/>
        <v>56</v>
      </c>
      <c r="I33" s="581">
        <f t="shared" si="9"/>
        <v>79</v>
      </c>
      <c r="J33" s="581">
        <f t="shared" si="9"/>
        <v>37</v>
      </c>
      <c r="K33" s="581">
        <f t="shared" si="9"/>
        <v>6</v>
      </c>
      <c r="L33" s="581">
        <f t="shared" si="9"/>
        <v>0</v>
      </c>
      <c r="M33" s="165" t="s">
        <v>248</v>
      </c>
      <c r="N33" s="1305"/>
    </row>
    <row r="34" spans="1:17" ht="14.25" thickTop="1" thickBot="1" x14ac:dyDescent="0.25">
      <c r="A34" s="1306" t="s">
        <v>1015</v>
      </c>
      <c r="B34" s="371" t="s">
        <v>368</v>
      </c>
      <c r="C34" s="594">
        <f t="shared" si="0"/>
        <v>114</v>
      </c>
      <c r="D34" s="595">
        <v>0</v>
      </c>
      <c r="E34" s="595">
        <v>7</v>
      </c>
      <c r="F34" s="595">
        <v>13</v>
      </c>
      <c r="G34" s="595">
        <v>13</v>
      </c>
      <c r="H34" s="595">
        <v>18</v>
      </c>
      <c r="I34" s="595">
        <v>26</v>
      </c>
      <c r="J34" s="595">
        <v>28</v>
      </c>
      <c r="K34" s="595">
        <v>8</v>
      </c>
      <c r="L34" s="595">
        <v>1</v>
      </c>
      <c r="M34" s="166" t="s">
        <v>197</v>
      </c>
      <c r="N34" s="1303" t="s">
        <v>592</v>
      </c>
    </row>
    <row r="35" spans="1:17" ht="14.25" thickTop="1" thickBot="1" x14ac:dyDescent="0.25">
      <c r="A35" s="1306"/>
      <c r="B35" s="371" t="s">
        <v>369</v>
      </c>
      <c r="C35" s="594">
        <f t="shared" si="0"/>
        <v>319</v>
      </c>
      <c r="D35" s="595">
        <v>0</v>
      </c>
      <c r="E35" s="595">
        <v>10</v>
      </c>
      <c r="F35" s="595">
        <v>19</v>
      </c>
      <c r="G35" s="595">
        <v>40</v>
      </c>
      <c r="H35" s="595">
        <v>98</v>
      </c>
      <c r="I35" s="595">
        <v>97</v>
      </c>
      <c r="J35" s="595">
        <v>49</v>
      </c>
      <c r="K35" s="595">
        <v>6</v>
      </c>
      <c r="L35" s="595">
        <v>0</v>
      </c>
      <c r="M35" s="166" t="s">
        <v>199</v>
      </c>
      <c r="N35" s="1303"/>
    </row>
    <row r="36" spans="1:17" s="37" customFormat="1" ht="13.5" thickTop="1" x14ac:dyDescent="0.2">
      <c r="A36" s="1307"/>
      <c r="B36" s="372" t="s">
        <v>66</v>
      </c>
      <c r="C36" s="597">
        <f t="shared" si="0"/>
        <v>433</v>
      </c>
      <c r="D36" s="598">
        <f t="shared" ref="D36:L36" si="10">SUM(D34:D35)</f>
        <v>0</v>
      </c>
      <c r="E36" s="598">
        <f t="shared" si="10"/>
        <v>17</v>
      </c>
      <c r="F36" s="598">
        <f t="shared" si="10"/>
        <v>32</v>
      </c>
      <c r="G36" s="598">
        <f t="shared" si="10"/>
        <v>53</v>
      </c>
      <c r="H36" s="598">
        <f t="shared" si="10"/>
        <v>116</v>
      </c>
      <c r="I36" s="598">
        <f t="shared" si="10"/>
        <v>123</v>
      </c>
      <c r="J36" s="598">
        <f t="shared" si="10"/>
        <v>77</v>
      </c>
      <c r="K36" s="598">
        <f t="shared" si="10"/>
        <v>14</v>
      </c>
      <c r="L36" s="598">
        <f t="shared" si="10"/>
        <v>1</v>
      </c>
      <c r="M36" s="167" t="s">
        <v>248</v>
      </c>
      <c r="N36" s="1308"/>
    </row>
    <row r="37" spans="1:17" ht="13.5" customHeight="1" thickBot="1" x14ac:dyDescent="0.25">
      <c r="A37" s="1309" t="s">
        <v>1016</v>
      </c>
      <c r="B37" s="370" t="s">
        <v>368</v>
      </c>
      <c r="C37" s="599">
        <f t="shared" si="0"/>
        <v>7608</v>
      </c>
      <c r="D37" s="600">
        <f t="shared" ref="D37:L39" si="11">SUM(D7+D10+D13+D16+D19+D22+D25+D28+D31+D34)</f>
        <v>9</v>
      </c>
      <c r="E37" s="600">
        <f t="shared" si="11"/>
        <v>264</v>
      </c>
      <c r="F37" s="600">
        <f t="shared" si="11"/>
        <v>440</v>
      </c>
      <c r="G37" s="600">
        <f t="shared" si="11"/>
        <v>874</v>
      </c>
      <c r="H37" s="600">
        <f t="shared" si="11"/>
        <v>1539</v>
      </c>
      <c r="I37" s="600">
        <f t="shared" si="11"/>
        <v>2045</v>
      </c>
      <c r="J37" s="600">
        <f t="shared" si="11"/>
        <v>1942</v>
      </c>
      <c r="K37" s="600">
        <f t="shared" si="11"/>
        <v>491</v>
      </c>
      <c r="L37" s="600">
        <f t="shared" si="11"/>
        <v>4</v>
      </c>
      <c r="M37" s="164" t="s">
        <v>197</v>
      </c>
      <c r="N37" s="1311" t="s">
        <v>374</v>
      </c>
    </row>
    <row r="38" spans="1:17" ht="14.25" thickTop="1" thickBot="1" x14ac:dyDescent="0.25">
      <c r="A38" s="1310"/>
      <c r="B38" s="369" t="s">
        <v>369</v>
      </c>
      <c r="C38" s="592">
        <f t="shared" si="0"/>
        <v>17193</v>
      </c>
      <c r="D38" s="601">
        <f t="shared" si="11"/>
        <v>37</v>
      </c>
      <c r="E38" s="601">
        <f t="shared" si="11"/>
        <v>491</v>
      </c>
      <c r="F38" s="601">
        <f t="shared" si="11"/>
        <v>884</v>
      </c>
      <c r="G38" s="601">
        <f t="shared" si="11"/>
        <v>2331</v>
      </c>
      <c r="H38" s="601">
        <f t="shared" si="11"/>
        <v>4795</v>
      </c>
      <c r="I38" s="601">
        <f t="shared" si="11"/>
        <v>5641</v>
      </c>
      <c r="J38" s="601">
        <f t="shared" si="11"/>
        <v>2679</v>
      </c>
      <c r="K38" s="601">
        <f t="shared" si="11"/>
        <v>328</v>
      </c>
      <c r="L38" s="601">
        <f t="shared" si="11"/>
        <v>7</v>
      </c>
      <c r="M38" s="165" t="s">
        <v>199</v>
      </c>
      <c r="N38" s="1312"/>
    </row>
    <row r="39" spans="1:17" s="37" customFormat="1" ht="13.5" thickTop="1" x14ac:dyDescent="0.2">
      <c r="A39" s="1310"/>
      <c r="B39" s="586" t="s">
        <v>66</v>
      </c>
      <c r="C39" s="583">
        <f>SUM(C37:C38)</f>
        <v>24801</v>
      </c>
      <c r="D39" s="602">
        <f t="shared" si="11"/>
        <v>0</v>
      </c>
      <c r="E39" s="602">
        <f t="shared" si="11"/>
        <v>755</v>
      </c>
      <c r="F39" s="602">
        <f t="shared" si="11"/>
        <v>1324</v>
      </c>
      <c r="G39" s="602">
        <f t="shared" si="11"/>
        <v>3205</v>
      </c>
      <c r="H39" s="602">
        <f t="shared" si="11"/>
        <v>6334</v>
      </c>
      <c r="I39" s="602">
        <f t="shared" si="11"/>
        <v>7686</v>
      </c>
      <c r="J39" s="602">
        <f t="shared" si="11"/>
        <v>4621</v>
      </c>
      <c r="K39" s="602">
        <f t="shared" si="11"/>
        <v>819</v>
      </c>
      <c r="L39" s="602">
        <f t="shared" si="11"/>
        <v>11</v>
      </c>
      <c r="M39" s="587" t="s">
        <v>248</v>
      </c>
      <c r="N39" s="1312"/>
    </row>
    <row r="40" spans="1:17" ht="13.5" thickBot="1" x14ac:dyDescent="0.25">
      <c r="A40" s="1313" t="s">
        <v>604</v>
      </c>
      <c r="B40" s="588" t="s">
        <v>368</v>
      </c>
      <c r="C40" s="594">
        <f>SUM(D40:L40)</f>
        <v>346</v>
      </c>
      <c r="D40" s="603">
        <v>2</v>
      </c>
      <c r="E40" s="603">
        <v>72</v>
      </c>
      <c r="F40" s="603">
        <v>35</v>
      </c>
      <c r="G40" s="603">
        <v>45</v>
      </c>
      <c r="H40" s="603">
        <v>49</v>
      </c>
      <c r="I40" s="603">
        <v>46</v>
      </c>
      <c r="J40" s="603">
        <v>65</v>
      </c>
      <c r="K40" s="603">
        <v>29</v>
      </c>
      <c r="L40" s="603">
        <v>3</v>
      </c>
      <c r="M40" s="589" t="s">
        <v>197</v>
      </c>
      <c r="N40" s="1316" t="s">
        <v>600</v>
      </c>
    </row>
    <row r="41" spans="1:17" ht="14.25" thickTop="1" thickBot="1" x14ac:dyDescent="0.25">
      <c r="A41" s="1314"/>
      <c r="B41" s="371" t="s">
        <v>369</v>
      </c>
      <c r="C41" s="596">
        <f>SUM(D41:L41)</f>
        <v>296</v>
      </c>
      <c r="D41" s="595">
        <v>0</v>
      </c>
      <c r="E41" s="595">
        <v>12</v>
      </c>
      <c r="F41" s="595">
        <v>12</v>
      </c>
      <c r="G41" s="595">
        <v>30</v>
      </c>
      <c r="H41" s="595">
        <v>65</v>
      </c>
      <c r="I41" s="595">
        <v>98</v>
      </c>
      <c r="J41" s="595">
        <v>57</v>
      </c>
      <c r="K41" s="595">
        <v>22</v>
      </c>
      <c r="L41" s="595">
        <v>0</v>
      </c>
      <c r="M41" s="166" t="s">
        <v>199</v>
      </c>
      <c r="N41" s="1303"/>
    </row>
    <row r="42" spans="1:17" s="37" customFormat="1" ht="13.5" thickTop="1" x14ac:dyDescent="0.2">
      <c r="A42" s="1315"/>
      <c r="B42" s="590" t="s">
        <v>66</v>
      </c>
      <c r="C42" s="604">
        <f>SUM(D42:L42)</f>
        <v>642</v>
      </c>
      <c r="D42" s="604">
        <f t="shared" ref="D42:L42" si="12">SUM(D40:D41)</f>
        <v>2</v>
      </c>
      <c r="E42" s="604">
        <f t="shared" si="12"/>
        <v>84</v>
      </c>
      <c r="F42" s="604">
        <f t="shared" si="12"/>
        <v>47</v>
      </c>
      <c r="G42" s="604">
        <f t="shared" si="12"/>
        <v>75</v>
      </c>
      <c r="H42" s="604">
        <f t="shared" si="12"/>
        <v>114</v>
      </c>
      <c r="I42" s="604">
        <f t="shared" si="12"/>
        <v>144</v>
      </c>
      <c r="J42" s="604">
        <f t="shared" si="12"/>
        <v>122</v>
      </c>
      <c r="K42" s="604">
        <f t="shared" si="12"/>
        <v>51</v>
      </c>
      <c r="L42" s="604">
        <f t="shared" si="12"/>
        <v>3</v>
      </c>
      <c r="M42" s="591" t="s">
        <v>248</v>
      </c>
      <c r="N42" s="1317"/>
    </row>
    <row r="43" spans="1:17" ht="13.5" customHeight="1" thickBot="1" x14ac:dyDescent="0.25">
      <c r="A43" s="1309" t="s">
        <v>438</v>
      </c>
      <c r="B43" s="370" t="s">
        <v>368</v>
      </c>
      <c r="C43" s="592">
        <f t="shared" ref="C43:L43" si="13">SUM(C37+C40)</f>
        <v>7954</v>
      </c>
      <c r="D43" s="600">
        <f t="shared" si="13"/>
        <v>11</v>
      </c>
      <c r="E43" s="600">
        <f t="shared" si="13"/>
        <v>336</v>
      </c>
      <c r="F43" s="600">
        <f t="shared" si="13"/>
        <v>475</v>
      </c>
      <c r="G43" s="600">
        <f t="shared" si="13"/>
        <v>919</v>
      </c>
      <c r="H43" s="600">
        <f t="shared" si="13"/>
        <v>1588</v>
      </c>
      <c r="I43" s="600">
        <f t="shared" si="13"/>
        <v>2091</v>
      </c>
      <c r="J43" s="600">
        <f t="shared" si="13"/>
        <v>2007</v>
      </c>
      <c r="K43" s="600">
        <f t="shared" si="13"/>
        <v>520</v>
      </c>
      <c r="L43" s="600">
        <f t="shared" si="13"/>
        <v>7</v>
      </c>
      <c r="M43" s="164" t="s">
        <v>197</v>
      </c>
      <c r="N43" s="1311" t="s">
        <v>793</v>
      </c>
    </row>
    <row r="44" spans="1:17" ht="14.25" thickTop="1" thickBot="1" x14ac:dyDescent="0.25">
      <c r="A44" s="1310"/>
      <c r="B44" s="369" t="s">
        <v>369</v>
      </c>
      <c r="C44" s="581">
        <f>SUM(C38+C41)</f>
        <v>17489</v>
      </c>
      <c r="D44" s="601">
        <f t="shared" ref="D44:K44" si="14">SUM(D38+D41)</f>
        <v>37</v>
      </c>
      <c r="E44" s="601">
        <f t="shared" si="14"/>
        <v>503</v>
      </c>
      <c r="F44" s="601">
        <f t="shared" si="14"/>
        <v>896</v>
      </c>
      <c r="G44" s="601">
        <f t="shared" si="14"/>
        <v>2361</v>
      </c>
      <c r="H44" s="601">
        <f t="shared" si="14"/>
        <v>4860</v>
      </c>
      <c r="I44" s="601">
        <f t="shared" si="14"/>
        <v>5739</v>
      </c>
      <c r="J44" s="601">
        <f t="shared" si="14"/>
        <v>2736</v>
      </c>
      <c r="K44" s="601">
        <f t="shared" si="14"/>
        <v>350</v>
      </c>
      <c r="L44" s="601">
        <f>SUM(L38+L41)</f>
        <v>7</v>
      </c>
      <c r="M44" s="165" t="s">
        <v>199</v>
      </c>
      <c r="N44" s="1312"/>
    </row>
    <row r="45" spans="1:17" s="37" customFormat="1" ht="13.5" thickTop="1" x14ac:dyDescent="0.2">
      <c r="A45" s="1318"/>
      <c r="B45" s="373" t="s">
        <v>66</v>
      </c>
      <c r="C45" s="605">
        <f>SUM(C39+C42)</f>
        <v>25443</v>
      </c>
      <c r="D45" s="606">
        <f t="shared" ref="D45:K45" si="15">SUM(D39+D42)</f>
        <v>2</v>
      </c>
      <c r="E45" s="606">
        <f t="shared" si="15"/>
        <v>839</v>
      </c>
      <c r="F45" s="606">
        <f t="shared" si="15"/>
        <v>1371</v>
      </c>
      <c r="G45" s="606">
        <f t="shared" si="15"/>
        <v>3280</v>
      </c>
      <c r="H45" s="606">
        <f t="shared" si="15"/>
        <v>6448</v>
      </c>
      <c r="I45" s="606">
        <f t="shared" si="15"/>
        <v>7830</v>
      </c>
      <c r="J45" s="606">
        <f t="shared" si="15"/>
        <v>4743</v>
      </c>
      <c r="K45" s="606">
        <f t="shared" si="15"/>
        <v>870</v>
      </c>
      <c r="L45" s="606">
        <f>SUM(L39+L42)</f>
        <v>14</v>
      </c>
      <c r="M45" s="168" t="s">
        <v>248</v>
      </c>
      <c r="N45" s="1319"/>
    </row>
    <row r="46" spans="1:17" x14ac:dyDescent="0.25">
      <c r="A46" s="1264" t="s">
        <v>1022</v>
      </c>
      <c r="B46" s="1264"/>
      <c r="C46" s="1264"/>
      <c r="D46" s="1264"/>
      <c r="E46" s="1264"/>
      <c r="F46" s="1264"/>
      <c r="G46" s="1264"/>
      <c r="H46" s="1264"/>
      <c r="I46" s="1264"/>
      <c r="J46" s="1264"/>
      <c r="M46" s="103"/>
      <c r="N46" s="301" t="s">
        <v>601</v>
      </c>
      <c r="O46" s="301"/>
      <c r="P46" s="301"/>
      <c r="Q46" s="301"/>
    </row>
    <row r="47" spans="1:17" x14ac:dyDescent="0.25">
      <c r="B47" s="103"/>
      <c r="M47" s="103"/>
    </row>
    <row r="48" spans="1:17" x14ac:dyDescent="0.25">
      <c r="B48" s="103"/>
      <c r="M48" s="103"/>
    </row>
    <row r="49" spans="1:13" x14ac:dyDescent="0.25">
      <c r="B49" s="103"/>
      <c r="M49" s="103"/>
    </row>
    <row r="50" spans="1:13" x14ac:dyDescent="0.25">
      <c r="B50" s="103"/>
      <c r="M50" s="103"/>
    </row>
    <row r="51" spans="1:13" x14ac:dyDescent="0.25">
      <c r="B51" s="103"/>
      <c r="M51" s="103"/>
    </row>
    <row r="52" spans="1:13" ht="15.75" thickBot="1" x14ac:dyDescent="0.3">
      <c r="B52" s="103"/>
      <c r="M52" s="103"/>
    </row>
    <row r="53" spans="1:13" ht="15.75" thickTop="1" x14ac:dyDescent="0.25">
      <c r="A53" s="1294" t="s">
        <v>605</v>
      </c>
      <c r="B53" s="103"/>
      <c r="M53" s="103"/>
    </row>
    <row r="54" spans="1:13" x14ac:dyDescent="0.25">
      <c r="A54" s="1295"/>
      <c r="B54" s="103"/>
      <c r="M54" s="103"/>
    </row>
    <row r="55" spans="1:13" ht="15.75" thickBot="1" x14ac:dyDescent="0.3">
      <c r="A55" s="1296"/>
      <c r="B55" s="103"/>
      <c r="M55" s="103"/>
    </row>
    <row r="56" spans="1:13" ht="16.5" thickTop="1" thickBot="1" x14ac:dyDescent="0.3">
      <c r="A56" s="1293" t="s">
        <v>593</v>
      </c>
      <c r="B56" s="103"/>
      <c r="M56" s="103"/>
    </row>
    <row r="57" spans="1:13" ht="16.5" thickTop="1" thickBot="1" x14ac:dyDescent="0.3">
      <c r="A57" s="1293"/>
      <c r="B57" s="103"/>
      <c r="M57" s="103"/>
    </row>
    <row r="58" spans="1:13" ht="16.5" thickTop="1" thickBot="1" x14ac:dyDescent="0.3">
      <c r="A58" s="1293"/>
      <c r="B58" s="103"/>
      <c r="M58" s="103"/>
    </row>
    <row r="59" spans="1:13" ht="15.75" thickTop="1" x14ac:dyDescent="0.25">
      <c r="A59" s="1294" t="s">
        <v>606</v>
      </c>
      <c r="B59" s="103"/>
      <c r="M59" s="103"/>
    </row>
    <row r="60" spans="1:13" x14ac:dyDescent="0.25">
      <c r="A60" s="1295"/>
      <c r="B60" s="103"/>
      <c r="M60" s="103"/>
    </row>
    <row r="61" spans="1:13" ht="15.75" thickBot="1" x14ac:dyDescent="0.3">
      <c r="A61" s="1296"/>
      <c r="B61" s="103"/>
      <c r="M61" s="103"/>
    </row>
    <row r="62" spans="1:13" ht="16.5" thickTop="1" thickBot="1" x14ac:dyDescent="0.3">
      <c r="A62" s="1293" t="s">
        <v>594</v>
      </c>
      <c r="B62" s="103"/>
      <c r="M62" s="103"/>
    </row>
    <row r="63" spans="1:13" ht="16.5" thickTop="1" thickBot="1" x14ac:dyDescent="0.3">
      <c r="A63" s="1293"/>
      <c r="B63" s="103"/>
      <c r="M63" s="103"/>
    </row>
    <row r="64" spans="1:13" ht="16.5" thickTop="1" thickBot="1" x14ac:dyDescent="0.3">
      <c r="A64" s="1293"/>
      <c r="B64" s="103"/>
      <c r="M64" s="103"/>
    </row>
    <row r="65" spans="1:13" ht="15.75" thickTop="1" x14ac:dyDescent="0.25">
      <c r="A65" s="1294" t="s">
        <v>595</v>
      </c>
      <c r="B65" s="103"/>
      <c r="M65" s="103"/>
    </row>
    <row r="66" spans="1:13" x14ac:dyDescent="0.25">
      <c r="A66" s="1295"/>
      <c r="B66" s="103"/>
      <c r="M66" s="103"/>
    </row>
    <row r="67" spans="1:13" ht="15.75" thickBot="1" x14ac:dyDescent="0.3">
      <c r="A67" s="1296"/>
      <c r="B67" s="103"/>
      <c r="M67" s="103"/>
    </row>
    <row r="68" spans="1:13" ht="15.75" thickTop="1" x14ac:dyDescent="0.25">
      <c r="B68" s="103"/>
      <c r="M68" s="103"/>
    </row>
    <row r="69" spans="1:13" x14ac:dyDescent="0.25">
      <c r="B69" s="103"/>
      <c r="M69" s="103"/>
    </row>
    <row r="70" spans="1:13" x14ac:dyDescent="0.25">
      <c r="B70" s="103"/>
      <c r="M70" s="103"/>
    </row>
    <row r="71" spans="1:13" x14ac:dyDescent="0.25">
      <c r="B71" s="103"/>
      <c r="M71" s="103"/>
    </row>
    <row r="72" spans="1:13" x14ac:dyDescent="0.25">
      <c r="B72" s="103"/>
      <c r="M72" s="103"/>
    </row>
    <row r="73" spans="1:13" x14ac:dyDescent="0.25">
      <c r="B73" s="103"/>
      <c r="M73" s="103"/>
    </row>
    <row r="74" spans="1:13" x14ac:dyDescent="0.25">
      <c r="B74" s="103"/>
      <c r="M74" s="103"/>
    </row>
    <row r="75" spans="1:13" x14ac:dyDescent="0.25">
      <c r="B75" s="103"/>
      <c r="M75" s="103"/>
    </row>
    <row r="76" spans="1:13" x14ac:dyDescent="0.25">
      <c r="B76" s="103"/>
      <c r="M76" s="103"/>
    </row>
    <row r="77" spans="1:13" x14ac:dyDescent="0.25">
      <c r="B77" s="103"/>
      <c r="M77" s="103"/>
    </row>
    <row r="78" spans="1:13" x14ac:dyDescent="0.25">
      <c r="B78" s="103"/>
      <c r="M78" s="103"/>
    </row>
    <row r="79" spans="1:13" x14ac:dyDescent="0.25">
      <c r="B79" s="103"/>
      <c r="M79" s="103"/>
    </row>
    <row r="80" spans="1:13" x14ac:dyDescent="0.25">
      <c r="B80" s="103"/>
      <c r="M80" s="103"/>
    </row>
    <row r="81" spans="2:13" x14ac:dyDescent="0.25">
      <c r="B81" s="103"/>
      <c r="M81" s="103"/>
    </row>
    <row r="82" spans="2:13" x14ac:dyDescent="0.25">
      <c r="B82" s="103"/>
      <c r="M82" s="103"/>
    </row>
    <row r="83" spans="2:13" x14ac:dyDescent="0.25">
      <c r="B83" s="103"/>
      <c r="M83" s="103"/>
    </row>
    <row r="84" spans="2:13" x14ac:dyDescent="0.25">
      <c r="B84" s="103"/>
      <c r="M84" s="103"/>
    </row>
    <row r="85" spans="2:13" x14ac:dyDescent="0.25">
      <c r="B85" s="103"/>
      <c r="M85" s="103"/>
    </row>
    <row r="86" spans="2:13" x14ac:dyDescent="0.25">
      <c r="B86" s="103"/>
      <c r="M86" s="103"/>
    </row>
    <row r="87" spans="2:13" x14ac:dyDescent="0.25">
      <c r="B87" s="103"/>
      <c r="M87" s="103"/>
    </row>
    <row r="88" spans="2:13" x14ac:dyDescent="0.25">
      <c r="B88" s="103"/>
      <c r="M88" s="103"/>
    </row>
    <row r="89" spans="2:13" x14ac:dyDescent="0.25">
      <c r="B89" s="103"/>
      <c r="M89" s="103"/>
    </row>
    <row r="90" spans="2:13" x14ac:dyDescent="0.25">
      <c r="B90" s="103"/>
      <c r="M90" s="103"/>
    </row>
    <row r="91" spans="2:13" x14ac:dyDescent="0.25">
      <c r="B91" s="103"/>
      <c r="M91" s="103"/>
    </row>
    <row r="92" spans="2:13" x14ac:dyDescent="0.25">
      <c r="B92" s="103"/>
      <c r="M92" s="103"/>
    </row>
    <row r="93" spans="2:13" x14ac:dyDescent="0.25">
      <c r="B93" s="103"/>
      <c r="M93" s="103"/>
    </row>
    <row r="94" spans="2:13" x14ac:dyDescent="0.25">
      <c r="B94" s="103"/>
      <c r="M94" s="103"/>
    </row>
    <row r="95" spans="2:13" x14ac:dyDescent="0.25">
      <c r="B95" s="103"/>
      <c r="M95" s="103"/>
    </row>
    <row r="96" spans="2:13" x14ac:dyDescent="0.25">
      <c r="B96" s="103"/>
      <c r="M96" s="103"/>
    </row>
    <row r="97" spans="2:13" x14ac:dyDescent="0.25">
      <c r="B97" s="103"/>
      <c r="M97" s="103"/>
    </row>
    <row r="98" spans="2:13" x14ac:dyDescent="0.25">
      <c r="B98" s="103"/>
      <c r="M98" s="103"/>
    </row>
    <row r="99" spans="2:13" x14ac:dyDescent="0.25">
      <c r="B99" s="103"/>
      <c r="M99" s="103"/>
    </row>
    <row r="100" spans="2:13" x14ac:dyDescent="0.25">
      <c r="B100" s="103"/>
      <c r="M100" s="103"/>
    </row>
    <row r="101" spans="2:13" x14ac:dyDescent="0.25">
      <c r="B101" s="103"/>
      <c r="M101" s="103"/>
    </row>
    <row r="102" spans="2:13" x14ac:dyDescent="0.25">
      <c r="B102" s="103"/>
      <c r="M102" s="103"/>
    </row>
    <row r="103" spans="2:13" x14ac:dyDescent="0.25">
      <c r="B103" s="103"/>
      <c r="M103" s="103"/>
    </row>
    <row r="104" spans="2:13" x14ac:dyDescent="0.25">
      <c r="B104" s="103"/>
      <c r="M104" s="103"/>
    </row>
    <row r="105" spans="2:13" x14ac:dyDescent="0.25">
      <c r="B105" s="103"/>
      <c r="M105" s="103"/>
    </row>
    <row r="106" spans="2:13" x14ac:dyDescent="0.25">
      <c r="B106" s="103"/>
      <c r="M106" s="103"/>
    </row>
    <row r="107" spans="2:13" x14ac:dyDescent="0.25">
      <c r="B107" s="103"/>
      <c r="M107" s="103"/>
    </row>
    <row r="108" spans="2:13" x14ac:dyDescent="0.25">
      <c r="B108" s="103"/>
      <c r="M108" s="103"/>
    </row>
    <row r="109" spans="2:13" x14ac:dyDescent="0.25">
      <c r="B109" s="103"/>
      <c r="M109" s="103"/>
    </row>
    <row r="110" spans="2:13" x14ac:dyDescent="0.25">
      <c r="B110" s="103"/>
      <c r="M110" s="103"/>
    </row>
    <row r="111" spans="2:13" x14ac:dyDescent="0.25">
      <c r="B111" s="103"/>
      <c r="M111" s="103"/>
    </row>
    <row r="112" spans="2:13" x14ac:dyDescent="0.25">
      <c r="B112" s="103"/>
      <c r="M112" s="103"/>
    </row>
    <row r="113" spans="2:13" x14ac:dyDescent="0.25">
      <c r="B113" s="103"/>
      <c r="M113" s="103"/>
    </row>
    <row r="114" spans="2:13" x14ac:dyDescent="0.25">
      <c r="B114" s="103"/>
      <c r="M114" s="103"/>
    </row>
    <row r="115" spans="2:13" x14ac:dyDescent="0.25">
      <c r="B115" s="103"/>
      <c r="M115" s="103"/>
    </row>
    <row r="116" spans="2:13" x14ac:dyDescent="0.25">
      <c r="B116" s="103"/>
      <c r="M116" s="103"/>
    </row>
    <row r="117" spans="2:13" x14ac:dyDescent="0.25">
      <c r="B117" s="103"/>
      <c r="M117" s="103"/>
    </row>
    <row r="118" spans="2:13" x14ac:dyDescent="0.25">
      <c r="B118" s="103"/>
      <c r="M118" s="103"/>
    </row>
    <row r="119" spans="2:13" x14ac:dyDescent="0.25">
      <c r="B119" s="103"/>
      <c r="M119" s="103"/>
    </row>
    <row r="120" spans="2:13" x14ac:dyDescent="0.25">
      <c r="B120" s="103"/>
      <c r="M120" s="103"/>
    </row>
    <row r="121" spans="2:13" x14ac:dyDescent="0.25">
      <c r="B121" s="103"/>
      <c r="M121" s="103"/>
    </row>
    <row r="122" spans="2:13" x14ac:dyDescent="0.25">
      <c r="B122" s="103"/>
      <c r="M122" s="103"/>
    </row>
    <row r="123" spans="2:13" x14ac:dyDescent="0.25">
      <c r="B123" s="103"/>
      <c r="M123" s="103"/>
    </row>
    <row r="124" spans="2:13" x14ac:dyDescent="0.25">
      <c r="B124" s="103"/>
      <c r="M124" s="103"/>
    </row>
    <row r="125" spans="2:13" x14ac:dyDescent="0.25">
      <c r="B125" s="103"/>
      <c r="M125" s="103"/>
    </row>
    <row r="126" spans="2:13" x14ac:dyDescent="0.25">
      <c r="B126" s="103"/>
      <c r="M126" s="103"/>
    </row>
    <row r="127" spans="2:13" x14ac:dyDescent="0.25">
      <c r="B127" s="103"/>
      <c r="M127" s="103"/>
    </row>
    <row r="128" spans="2:13" x14ac:dyDescent="0.25">
      <c r="B128" s="103"/>
      <c r="M128" s="103"/>
    </row>
    <row r="129" spans="2:13" x14ac:dyDescent="0.25">
      <c r="B129" s="103"/>
      <c r="M129" s="103"/>
    </row>
    <row r="130" spans="2:13" x14ac:dyDescent="0.25">
      <c r="B130" s="103"/>
      <c r="M130" s="103"/>
    </row>
    <row r="131" spans="2:13" x14ac:dyDescent="0.25">
      <c r="B131" s="103"/>
      <c r="M131" s="103"/>
    </row>
    <row r="132" spans="2:13" x14ac:dyDescent="0.25">
      <c r="B132" s="103"/>
      <c r="M132" s="103"/>
    </row>
    <row r="133" spans="2:13" x14ac:dyDescent="0.25">
      <c r="B133" s="103"/>
      <c r="M133" s="103"/>
    </row>
    <row r="134" spans="2:13" x14ac:dyDescent="0.25">
      <c r="B134" s="103"/>
      <c r="M134" s="103"/>
    </row>
    <row r="135" spans="2:13" x14ac:dyDescent="0.25">
      <c r="B135" s="103"/>
      <c r="M135" s="103"/>
    </row>
    <row r="136" spans="2:13" x14ac:dyDescent="0.25">
      <c r="B136" s="103"/>
      <c r="M136" s="103"/>
    </row>
    <row r="137" spans="2:13" x14ac:dyDescent="0.25">
      <c r="B137" s="103"/>
      <c r="M137" s="103"/>
    </row>
    <row r="138" spans="2:13" x14ac:dyDescent="0.25">
      <c r="B138" s="103"/>
      <c r="M138" s="103"/>
    </row>
    <row r="139" spans="2:13" x14ac:dyDescent="0.25">
      <c r="B139" s="103"/>
      <c r="M139" s="103"/>
    </row>
    <row r="140" spans="2:13" x14ac:dyDescent="0.25">
      <c r="B140" s="103"/>
      <c r="M140" s="103"/>
    </row>
    <row r="141" spans="2:13" x14ac:dyDescent="0.25">
      <c r="B141" s="103"/>
      <c r="M141" s="103"/>
    </row>
    <row r="142" spans="2:13" x14ac:dyDescent="0.25">
      <c r="B142" s="103"/>
      <c r="M142" s="103"/>
    </row>
    <row r="143" spans="2:13" x14ac:dyDescent="0.25">
      <c r="B143" s="103"/>
      <c r="M143" s="103"/>
    </row>
    <row r="144" spans="2:13" x14ac:dyDescent="0.25">
      <c r="B144" s="103"/>
      <c r="M144" s="103"/>
    </row>
    <row r="145" spans="2:13" x14ac:dyDescent="0.25">
      <c r="B145" s="103"/>
      <c r="M145" s="103"/>
    </row>
    <row r="146" spans="2:13" x14ac:dyDescent="0.25">
      <c r="B146" s="103"/>
      <c r="M146" s="103"/>
    </row>
    <row r="147" spans="2:13" x14ac:dyDescent="0.25">
      <c r="B147" s="103"/>
      <c r="M147" s="103"/>
    </row>
    <row r="148" spans="2:13" x14ac:dyDescent="0.25">
      <c r="B148" s="103"/>
      <c r="M148" s="103"/>
    </row>
    <row r="149" spans="2:13" x14ac:dyDescent="0.25">
      <c r="B149" s="103"/>
      <c r="M149" s="103"/>
    </row>
    <row r="150" spans="2:13" x14ac:dyDescent="0.25">
      <c r="B150" s="103"/>
      <c r="M150" s="103"/>
    </row>
    <row r="151" spans="2:13" x14ac:dyDescent="0.25">
      <c r="B151" s="103"/>
      <c r="M151" s="103"/>
    </row>
    <row r="152" spans="2:13" x14ac:dyDescent="0.25">
      <c r="B152" s="103"/>
      <c r="M152" s="103"/>
    </row>
    <row r="153" spans="2:13" x14ac:dyDescent="0.25">
      <c r="B153" s="103"/>
      <c r="M153" s="103"/>
    </row>
    <row r="154" spans="2:13" x14ac:dyDescent="0.25">
      <c r="B154" s="103"/>
      <c r="M154" s="103"/>
    </row>
    <row r="155" spans="2:13" x14ac:dyDescent="0.25">
      <c r="B155" s="103"/>
      <c r="M155" s="103"/>
    </row>
    <row r="156" spans="2:13" x14ac:dyDescent="0.25">
      <c r="B156" s="103"/>
      <c r="M156" s="103"/>
    </row>
    <row r="157" spans="2:13" x14ac:dyDescent="0.25">
      <c r="B157" s="103"/>
      <c r="M157" s="103"/>
    </row>
    <row r="158" spans="2:13" x14ac:dyDescent="0.25">
      <c r="B158" s="103"/>
      <c r="M158" s="103"/>
    </row>
    <row r="159" spans="2:13" x14ac:dyDescent="0.25">
      <c r="B159" s="103"/>
      <c r="M159" s="103"/>
    </row>
    <row r="160" spans="2:13" x14ac:dyDescent="0.25">
      <c r="B160" s="103"/>
      <c r="M160" s="103"/>
    </row>
    <row r="161" spans="2:13" x14ac:dyDescent="0.25">
      <c r="B161" s="103"/>
      <c r="M161" s="103"/>
    </row>
    <row r="162" spans="2:13" x14ac:dyDescent="0.25">
      <c r="B162" s="103"/>
      <c r="M162" s="103"/>
    </row>
    <row r="163" spans="2:13" x14ac:dyDescent="0.25">
      <c r="B163" s="103"/>
      <c r="M163" s="103"/>
    </row>
    <row r="164" spans="2:13" x14ac:dyDescent="0.25">
      <c r="B164" s="103"/>
      <c r="M164" s="103"/>
    </row>
    <row r="165" spans="2:13" x14ac:dyDescent="0.25">
      <c r="B165" s="103"/>
      <c r="M165" s="103"/>
    </row>
    <row r="166" spans="2:13" x14ac:dyDescent="0.25">
      <c r="B166" s="103"/>
      <c r="M166" s="103"/>
    </row>
    <row r="167" spans="2:13" x14ac:dyDescent="0.25">
      <c r="B167" s="103"/>
      <c r="M167" s="103"/>
    </row>
    <row r="168" spans="2:13" x14ac:dyDescent="0.25">
      <c r="B168" s="103"/>
      <c r="M168" s="103"/>
    </row>
    <row r="169" spans="2:13" x14ac:dyDescent="0.25">
      <c r="B169" s="103"/>
      <c r="M169" s="103"/>
    </row>
    <row r="170" spans="2:13" x14ac:dyDescent="0.25">
      <c r="B170" s="103"/>
      <c r="M170" s="103"/>
    </row>
    <row r="171" spans="2:13" x14ac:dyDescent="0.25">
      <c r="B171" s="103"/>
      <c r="M171" s="103"/>
    </row>
    <row r="172" spans="2:13" x14ac:dyDescent="0.25">
      <c r="B172" s="103"/>
      <c r="M172" s="103"/>
    </row>
    <row r="173" spans="2:13" x14ac:dyDescent="0.25">
      <c r="B173" s="103"/>
      <c r="M173" s="103"/>
    </row>
    <row r="174" spans="2:13" x14ac:dyDescent="0.25">
      <c r="B174" s="103"/>
      <c r="M174" s="103"/>
    </row>
    <row r="175" spans="2:13" x14ac:dyDescent="0.25">
      <c r="B175" s="103"/>
      <c r="M175" s="103"/>
    </row>
    <row r="176" spans="2:13" x14ac:dyDescent="0.25">
      <c r="B176" s="103"/>
      <c r="M176" s="103"/>
    </row>
    <row r="177" spans="2:13" x14ac:dyDescent="0.25">
      <c r="B177" s="103"/>
      <c r="M177" s="103"/>
    </row>
    <row r="178" spans="2:13" x14ac:dyDescent="0.25">
      <c r="B178" s="103"/>
      <c r="M178" s="103"/>
    </row>
    <row r="179" spans="2:13" x14ac:dyDescent="0.25">
      <c r="B179" s="103"/>
      <c r="M179" s="103"/>
    </row>
    <row r="180" spans="2:13" x14ac:dyDescent="0.25">
      <c r="B180" s="103"/>
      <c r="M180" s="103"/>
    </row>
    <row r="181" spans="2:13" x14ac:dyDescent="0.25">
      <c r="B181" s="103"/>
      <c r="M181" s="103"/>
    </row>
    <row r="182" spans="2:13" x14ac:dyDescent="0.25">
      <c r="B182" s="103"/>
      <c r="M182" s="103"/>
    </row>
    <row r="183" spans="2:13" x14ac:dyDescent="0.25">
      <c r="B183" s="103"/>
      <c r="M183" s="103"/>
    </row>
    <row r="184" spans="2:13" x14ac:dyDescent="0.25">
      <c r="B184" s="103"/>
      <c r="M184" s="103"/>
    </row>
    <row r="185" spans="2:13" x14ac:dyDescent="0.25">
      <c r="B185" s="103"/>
      <c r="M185" s="103"/>
    </row>
    <row r="186" spans="2:13" x14ac:dyDescent="0.25">
      <c r="B186" s="103"/>
      <c r="M186" s="103"/>
    </row>
    <row r="187" spans="2:13" x14ac:dyDescent="0.25">
      <c r="B187" s="103"/>
      <c r="M187" s="103"/>
    </row>
    <row r="188" spans="2:13" x14ac:dyDescent="0.25">
      <c r="B188" s="103"/>
      <c r="M188" s="103"/>
    </row>
    <row r="189" spans="2:13" x14ac:dyDescent="0.25">
      <c r="B189" s="103"/>
      <c r="M189" s="103"/>
    </row>
    <row r="190" spans="2:13" x14ac:dyDescent="0.25">
      <c r="B190" s="103"/>
      <c r="M190" s="103"/>
    </row>
    <row r="191" spans="2:13" x14ac:dyDescent="0.25">
      <c r="B191" s="103"/>
      <c r="M191" s="103"/>
    </row>
    <row r="192" spans="2:13" x14ac:dyDescent="0.25">
      <c r="B192" s="103"/>
      <c r="M192" s="103"/>
    </row>
    <row r="193" spans="2:13" x14ac:dyDescent="0.25">
      <c r="B193" s="103"/>
      <c r="M193" s="103"/>
    </row>
    <row r="194" spans="2:13" x14ac:dyDescent="0.25">
      <c r="B194" s="103"/>
      <c r="M194" s="103"/>
    </row>
    <row r="195" spans="2:13" x14ac:dyDescent="0.25">
      <c r="B195" s="103"/>
      <c r="M195" s="103"/>
    </row>
    <row r="196" spans="2:13" x14ac:dyDescent="0.25">
      <c r="B196" s="103"/>
      <c r="M196" s="103"/>
    </row>
    <row r="197" spans="2:13" x14ac:dyDescent="0.25">
      <c r="B197" s="103"/>
      <c r="M197" s="103"/>
    </row>
    <row r="198" spans="2:13" x14ac:dyDescent="0.25">
      <c r="B198" s="103"/>
      <c r="M198" s="103"/>
    </row>
    <row r="199" spans="2:13" x14ac:dyDescent="0.25">
      <c r="B199" s="103"/>
      <c r="M199" s="103"/>
    </row>
    <row r="200" spans="2:13" x14ac:dyDescent="0.25">
      <c r="B200" s="103"/>
      <c r="M200" s="103"/>
    </row>
    <row r="201" spans="2:13" x14ac:dyDescent="0.25">
      <c r="B201" s="103"/>
      <c r="M201" s="103"/>
    </row>
    <row r="202" spans="2:13" x14ac:dyDescent="0.25">
      <c r="B202" s="103"/>
      <c r="M202" s="103"/>
    </row>
    <row r="203" spans="2:13" x14ac:dyDescent="0.25">
      <c r="B203" s="103"/>
      <c r="M203" s="103"/>
    </row>
    <row r="204" spans="2:13" x14ac:dyDescent="0.25">
      <c r="B204" s="103"/>
      <c r="M204" s="103"/>
    </row>
    <row r="205" spans="2:13" x14ac:dyDescent="0.25">
      <c r="B205" s="103"/>
      <c r="M205" s="103"/>
    </row>
    <row r="206" spans="2:13" x14ac:dyDescent="0.25">
      <c r="B206" s="103"/>
      <c r="M206" s="103"/>
    </row>
    <row r="207" spans="2:13" x14ac:dyDescent="0.25">
      <c r="B207" s="103"/>
      <c r="M207" s="103"/>
    </row>
    <row r="208" spans="2:13" x14ac:dyDescent="0.25">
      <c r="B208" s="103"/>
      <c r="M208" s="103"/>
    </row>
    <row r="209" spans="2:13" x14ac:dyDescent="0.25">
      <c r="B209" s="103"/>
      <c r="M209" s="103"/>
    </row>
    <row r="210" spans="2:13" x14ac:dyDescent="0.25">
      <c r="B210" s="103"/>
      <c r="M210" s="103"/>
    </row>
    <row r="211" spans="2:13" x14ac:dyDescent="0.25">
      <c r="B211" s="103"/>
      <c r="M211" s="103"/>
    </row>
    <row r="212" spans="2:13" x14ac:dyDescent="0.25">
      <c r="B212" s="103"/>
      <c r="M212" s="103"/>
    </row>
    <row r="213" spans="2:13" x14ac:dyDescent="0.25">
      <c r="B213" s="103"/>
      <c r="M213" s="103"/>
    </row>
    <row r="214" spans="2:13" x14ac:dyDescent="0.25">
      <c r="B214" s="103"/>
      <c r="M214" s="103"/>
    </row>
    <row r="215" spans="2:13" x14ac:dyDescent="0.25">
      <c r="B215" s="103"/>
      <c r="M215" s="103"/>
    </row>
    <row r="216" spans="2:13" x14ac:dyDescent="0.25">
      <c r="B216" s="103"/>
      <c r="M216" s="103"/>
    </row>
    <row r="217" spans="2:13" x14ac:dyDescent="0.25">
      <c r="B217" s="103"/>
      <c r="M217" s="103"/>
    </row>
    <row r="218" spans="2:13" x14ac:dyDescent="0.25">
      <c r="B218" s="103"/>
      <c r="M218" s="103"/>
    </row>
    <row r="219" spans="2:13" x14ac:dyDescent="0.25">
      <c r="B219" s="103"/>
      <c r="M219" s="103"/>
    </row>
    <row r="220" spans="2:13" x14ac:dyDescent="0.25">
      <c r="B220" s="103"/>
      <c r="M220" s="103"/>
    </row>
    <row r="221" spans="2:13" x14ac:dyDescent="0.25">
      <c r="B221" s="103"/>
      <c r="M221" s="103"/>
    </row>
  </sheetData>
  <mergeCells count="41">
    <mergeCell ref="A1:N1"/>
    <mergeCell ref="A2:N2"/>
    <mergeCell ref="A3:N3"/>
    <mergeCell ref="A5:A6"/>
    <mergeCell ref="B5:B6"/>
    <mergeCell ref="C5:C6"/>
    <mergeCell ref="D5:L5"/>
    <mergeCell ref="M5:M6"/>
    <mergeCell ref="N5:N6"/>
    <mergeCell ref="A7:A9"/>
    <mergeCell ref="N7:N9"/>
    <mergeCell ref="A10:A12"/>
    <mergeCell ref="N10:N12"/>
    <mergeCell ref="A13:A15"/>
    <mergeCell ref="N13:N15"/>
    <mergeCell ref="A16:A18"/>
    <mergeCell ref="N16:N18"/>
    <mergeCell ref="A19:A21"/>
    <mergeCell ref="N19:N21"/>
    <mergeCell ref="A22:A24"/>
    <mergeCell ref="N22:N24"/>
    <mergeCell ref="N25:N27"/>
    <mergeCell ref="A28:A30"/>
    <mergeCell ref="N28:N30"/>
    <mergeCell ref="A53:A55"/>
    <mergeCell ref="A46:J46"/>
    <mergeCell ref="A31:A33"/>
    <mergeCell ref="N31:N33"/>
    <mergeCell ref="A34:A36"/>
    <mergeCell ref="N34:N36"/>
    <mergeCell ref="A37:A39"/>
    <mergeCell ref="N37:N39"/>
    <mergeCell ref="A40:A42"/>
    <mergeCell ref="N40:N42"/>
    <mergeCell ref="A43:A45"/>
    <mergeCell ref="N43:N45"/>
    <mergeCell ref="A56:A58"/>
    <mergeCell ref="A59:A61"/>
    <mergeCell ref="A62:A64"/>
    <mergeCell ref="A65:A67"/>
    <mergeCell ref="A25:A27"/>
  </mergeCells>
  <printOptions horizontalCentered="1" verticalCentered="1"/>
  <pageMargins left="0" right="0" top="0" bottom="0" header="0.51181102362204722" footer="0.51181102362204722"/>
  <pageSetup paperSize="9" scale="80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"/>
  <sheetViews>
    <sheetView view="pageBreakPreview" zoomScale="60" zoomScaleNormal="100" workbookViewId="0"/>
  </sheetViews>
  <sheetFormatPr defaultRowHeight="12.75" x14ac:dyDescent="0.2"/>
  <cols>
    <col min="1" max="1" width="52.7109375" style="40" customWidth="1"/>
    <col min="2" max="256" width="9.140625" style="40"/>
    <col min="257" max="257" width="52.7109375" style="40" customWidth="1"/>
    <col min="258" max="512" width="9.140625" style="40"/>
    <col min="513" max="513" width="52.7109375" style="40" customWidth="1"/>
    <col min="514" max="768" width="9.140625" style="40"/>
    <col min="769" max="769" width="52.7109375" style="40" customWidth="1"/>
    <col min="770" max="1024" width="9.140625" style="40"/>
    <col min="1025" max="1025" width="52.7109375" style="40" customWidth="1"/>
    <col min="1026" max="1280" width="9.140625" style="40"/>
    <col min="1281" max="1281" width="52.7109375" style="40" customWidth="1"/>
    <col min="1282" max="1536" width="9.140625" style="40"/>
    <col min="1537" max="1537" width="52.7109375" style="40" customWidth="1"/>
    <col min="1538" max="1792" width="9.140625" style="40"/>
    <col min="1793" max="1793" width="52.7109375" style="40" customWidth="1"/>
    <col min="1794" max="2048" width="9.140625" style="40"/>
    <col min="2049" max="2049" width="52.7109375" style="40" customWidth="1"/>
    <col min="2050" max="2304" width="9.140625" style="40"/>
    <col min="2305" max="2305" width="52.7109375" style="40" customWidth="1"/>
    <col min="2306" max="2560" width="9.140625" style="40"/>
    <col min="2561" max="2561" width="52.7109375" style="40" customWidth="1"/>
    <col min="2562" max="2816" width="9.140625" style="40"/>
    <col min="2817" max="2817" width="52.7109375" style="40" customWidth="1"/>
    <col min="2818" max="3072" width="9.140625" style="40"/>
    <col min="3073" max="3073" width="52.7109375" style="40" customWidth="1"/>
    <col min="3074" max="3328" width="9.140625" style="40"/>
    <col min="3329" max="3329" width="52.7109375" style="40" customWidth="1"/>
    <col min="3330" max="3584" width="9.140625" style="40"/>
    <col min="3585" max="3585" width="52.7109375" style="40" customWidth="1"/>
    <col min="3586" max="3840" width="9.140625" style="40"/>
    <col min="3841" max="3841" width="52.7109375" style="40" customWidth="1"/>
    <col min="3842" max="4096" width="9.140625" style="40"/>
    <col min="4097" max="4097" width="52.7109375" style="40" customWidth="1"/>
    <col min="4098" max="4352" width="9.140625" style="40"/>
    <col min="4353" max="4353" width="52.7109375" style="40" customWidth="1"/>
    <col min="4354" max="4608" width="9.140625" style="40"/>
    <col min="4609" max="4609" width="52.7109375" style="40" customWidth="1"/>
    <col min="4610" max="4864" width="9.140625" style="40"/>
    <col min="4865" max="4865" width="52.7109375" style="40" customWidth="1"/>
    <col min="4866" max="5120" width="9.140625" style="40"/>
    <col min="5121" max="5121" width="52.7109375" style="40" customWidth="1"/>
    <col min="5122" max="5376" width="9.140625" style="40"/>
    <col min="5377" max="5377" width="52.7109375" style="40" customWidth="1"/>
    <col min="5378" max="5632" width="9.140625" style="40"/>
    <col min="5633" max="5633" width="52.7109375" style="40" customWidth="1"/>
    <col min="5634" max="5888" width="9.140625" style="40"/>
    <col min="5889" max="5889" width="52.7109375" style="40" customWidth="1"/>
    <col min="5890" max="6144" width="9.140625" style="40"/>
    <col min="6145" max="6145" width="52.7109375" style="40" customWidth="1"/>
    <col min="6146" max="6400" width="9.140625" style="40"/>
    <col min="6401" max="6401" width="52.7109375" style="40" customWidth="1"/>
    <col min="6402" max="6656" width="9.140625" style="40"/>
    <col min="6657" max="6657" width="52.7109375" style="40" customWidth="1"/>
    <col min="6658" max="6912" width="9.140625" style="40"/>
    <col min="6913" max="6913" width="52.7109375" style="40" customWidth="1"/>
    <col min="6914" max="7168" width="9.140625" style="40"/>
    <col min="7169" max="7169" width="52.7109375" style="40" customWidth="1"/>
    <col min="7170" max="7424" width="9.140625" style="40"/>
    <col min="7425" max="7425" width="52.7109375" style="40" customWidth="1"/>
    <col min="7426" max="7680" width="9.140625" style="40"/>
    <col min="7681" max="7681" width="52.7109375" style="40" customWidth="1"/>
    <col min="7682" max="7936" width="9.140625" style="40"/>
    <col min="7937" max="7937" width="52.7109375" style="40" customWidth="1"/>
    <col min="7938" max="8192" width="9.140625" style="40"/>
    <col min="8193" max="8193" width="52.7109375" style="40" customWidth="1"/>
    <col min="8194" max="8448" width="9.140625" style="40"/>
    <col min="8449" max="8449" width="52.7109375" style="40" customWidth="1"/>
    <col min="8450" max="8704" width="9.140625" style="40"/>
    <col min="8705" max="8705" width="52.7109375" style="40" customWidth="1"/>
    <col min="8706" max="8960" width="9.140625" style="40"/>
    <col min="8961" max="8961" width="52.7109375" style="40" customWidth="1"/>
    <col min="8962" max="9216" width="9.140625" style="40"/>
    <col min="9217" max="9217" width="52.7109375" style="40" customWidth="1"/>
    <col min="9218" max="9472" width="9.140625" style="40"/>
    <col min="9473" max="9473" width="52.7109375" style="40" customWidth="1"/>
    <col min="9474" max="9728" width="9.140625" style="40"/>
    <col min="9729" max="9729" width="52.7109375" style="40" customWidth="1"/>
    <col min="9730" max="9984" width="9.140625" style="40"/>
    <col min="9985" max="9985" width="52.7109375" style="40" customWidth="1"/>
    <col min="9986" max="10240" width="9.140625" style="40"/>
    <col min="10241" max="10241" width="52.7109375" style="40" customWidth="1"/>
    <col min="10242" max="10496" width="9.140625" style="40"/>
    <col min="10497" max="10497" width="52.7109375" style="40" customWidth="1"/>
    <col min="10498" max="10752" width="9.140625" style="40"/>
    <col min="10753" max="10753" width="52.7109375" style="40" customWidth="1"/>
    <col min="10754" max="11008" width="9.140625" style="40"/>
    <col min="11009" max="11009" width="52.7109375" style="40" customWidth="1"/>
    <col min="11010" max="11264" width="9.140625" style="40"/>
    <col min="11265" max="11265" width="52.7109375" style="40" customWidth="1"/>
    <col min="11266" max="11520" width="9.140625" style="40"/>
    <col min="11521" max="11521" width="52.7109375" style="40" customWidth="1"/>
    <col min="11522" max="11776" width="9.140625" style="40"/>
    <col min="11777" max="11777" width="52.7109375" style="40" customWidth="1"/>
    <col min="11778" max="12032" width="9.140625" style="40"/>
    <col min="12033" max="12033" width="52.7109375" style="40" customWidth="1"/>
    <col min="12034" max="12288" width="9.140625" style="40"/>
    <col min="12289" max="12289" width="52.7109375" style="40" customWidth="1"/>
    <col min="12290" max="12544" width="9.140625" style="40"/>
    <col min="12545" max="12545" width="52.7109375" style="40" customWidth="1"/>
    <col min="12546" max="12800" width="9.140625" style="40"/>
    <col min="12801" max="12801" width="52.7109375" style="40" customWidth="1"/>
    <col min="12802" max="13056" width="9.140625" style="40"/>
    <col min="13057" max="13057" width="52.7109375" style="40" customWidth="1"/>
    <col min="13058" max="13312" width="9.140625" style="40"/>
    <col min="13313" max="13313" width="52.7109375" style="40" customWidth="1"/>
    <col min="13314" max="13568" width="9.140625" style="40"/>
    <col min="13569" max="13569" width="52.7109375" style="40" customWidth="1"/>
    <col min="13570" max="13824" width="9.140625" style="40"/>
    <col min="13825" max="13825" width="52.7109375" style="40" customWidth="1"/>
    <col min="13826" max="14080" width="9.140625" style="40"/>
    <col min="14081" max="14081" width="52.7109375" style="40" customWidth="1"/>
    <col min="14082" max="14336" width="9.140625" style="40"/>
    <col min="14337" max="14337" width="52.7109375" style="40" customWidth="1"/>
    <col min="14338" max="14592" width="9.140625" style="40"/>
    <col min="14593" max="14593" width="52.7109375" style="40" customWidth="1"/>
    <col min="14594" max="14848" width="9.140625" style="40"/>
    <col min="14849" max="14849" width="52.7109375" style="40" customWidth="1"/>
    <col min="14850" max="15104" width="9.140625" style="40"/>
    <col min="15105" max="15105" width="52.7109375" style="40" customWidth="1"/>
    <col min="15106" max="15360" width="9.140625" style="40"/>
    <col min="15361" max="15361" width="52.7109375" style="40" customWidth="1"/>
    <col min="15362" max="15616" width="9.140625" style="40"/>
    <col min="15617" max="15617" width="52.7109375" style="40" customWidth="1"/>
    <col min="15618" max="15872" width="9.140625" style="40"/>
    <col min="15873" max="15873" width="52.7109375" style="40" customWidth="1"/>
    <col min="15874" max="16128" width="9.140625" style="40"/>
    <col min="16129" max="16129" width="52.7109375" style="40" customWidth="1"/>
    <col min="16130" max="16384" width="9.140625" style="40"/>
  </cols>
  <sheetData>
    <row r="1" spans="1:6" ht="66.75" thickTop="1" thickBot="1" x14ac:dyDescent="0.25">
      <c r="A1" s="263" t="s">
        <v>1359</v>
      </c>
    </row>
    <row r="2" spans="1:6" ht="13.5" thickTop="1" x14ac:dyDescent="0.2"/>
    <row r="15" spans="1:6" x14ac:dyDescent="0.2">
      <c r="F15" s="281"/>
    </row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34" zoomScaleNormal="100" zoomScaleSheetLayoutView="100" workbookViewId="0">
      <selection activeCell="M56" sqref="M56"/>
    </sheetView>
  </sheetViews>
  <sheetFormatPr defaultRowHeight="12.75" x14ac:dyDescent="0.2"/>
  <cols>
    <col min="1" max="10" width="9.140625" style="40"/>
    <col min="11" max="11" width="7.28515625" style="40" customWidth="1"/>
    <col min="12" max="16384" width="9.140625" style="40"/>
  </cols>
  <sheetData/>
  <printOptions horizontalCentered="1" verticalCentered="1"/>
  <pageMargins left="0" right="0" top="0" bottom="0" header="0.31496062992125984" footer="0.31496062992125984"/>
  <pageSetup paperSize="9" scale="96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view="pageBreakPreview" zoomScaleNormal="100" zoomScaleSheetLayoutView="100" workbookViewId="0">
      <selection activeCell="C24" sqref="C24"/>
    </sheetView>
  </sheetViews>
  <sheetFormatPr defaultRowHeight="15" x14ac:dyDescent="0.2"/>
  <cols>
    <col min="1" max="1" width="25.7109375" style="3" customWidth="1"/>
    <col min="2" max="12" width="7.7109375" style="3" customWidth="1"/>
    <col min="13" max="13" width="25.7109375" style="3" customWidth="1"/>
    <col min="14" max="256" width="9.140625" style="2"/>
    <col min="257" max="257" width="25.7109375" style="2" customWidth="1"/>
    <col min="258" max="268" width="7.7109375" style="2" customWidth="1"/>
    <col min="269" max="269" width="25.7109375" style="2" customWidth="1"/>
    <col min="270" max="512" width="9.140625" style="2"/>
    <col min="513" max="513" width="25.7109375" style="2" customWidth="1"/>
    <col min="514" max="524" width="7.7109375" style="2" customWidth="1"/>
    <col min="525" max="525" width="25.7109375" style="2" customWidth="1"/>
    <col min="526" max="768" width="9.140625" style="2"/>
    <col min="769" max="769" width="25.7109375" style="2" customWidth="1"/>
    <col min="770" max="780" width="7.7109375" style="2" customWidth="1"/>
    <col min="781" max="781" width="25.7109375" style="2" customWidth="1"/>
    <col min="782" max="1024" width="9.140625" style="2"/>
    <col min="1025" max="1025" width="25.7109375" style="2" customWidth="1"/>
    <col min="1026" max="1036" width="7.7109375" style="2" customWidth="1"/>
    <col min="1037" max="1037" width="25.7109375" style="2" customWidth="1"/>
    <col min="1038" max="1280" width="9.140625" style="2"/>
    <col min="1281" max="1281" width="25.7109375" style="2" customWidth="1"/>
    <col min="1282" max="1292" width="7.7109375" style="2" customWidth="1"/>
    <col min="1293" max="1293" width="25.7109375" style="2" customWidth="1"/>
    <col min="1294" max="1536" width="9.140625" style="2"/>
    <col min="1537" max="1537" width="25.7109375" style="2" customWidth="1"/>
    <col min="1538" max="1548" width="7.7109375" style="2" customWidth="1"/>
    <col min="1549" max="1549" width="25.7109375" style="2" customWidth="1"/>
    <col min="1550" max="1792" width="9.140625" style="2"/>
    <col min="1793" max="1793" width="25.7109375" style="2" customWidth="1"/>
    <col min="1794" max="1804" width="7.7109375" style="2" customWidth="1"/>
    <col min="1805" max="1805" width="25.7109375" style="2" customWidth="1"/>
    <col min="1806" max="2048" width="9.140625" style="2"/>
    <col min="2049" max="2049" width="25.7109375" style="2" customWidth="1"/>
    <col min="2050" max="2060" width="7.7109375" style="2" customWidth="1"/>
    <col min="2061" max="2061" width="25.7109375" style="2" customWidth="1"/>
    <col min="2062" max="2304" width="9.140625" style="2"/>
    <col min="2305" max="2305" width="25.7109375" style="2" customWidth="1"/>
    <col min="2306" max="2316" width="7.7109375" style="2" customWidth="1"/>
    <col min="2317" max="2317" width="25.7109375" style="2" customWidth="1"/>
    <col min="2318" max="2560" width="9.140625" style="2"/>
    <col min="2561" max="2561" width="25.7109375" style="2" customWidth="1"/>
    <col min="2562" max="2572" width="7.7109375" style="2" customWidth="1"/>
    <col min="2573" max="2573" width="25.7109375" style="2" customWidth="1"/>
    <col min="2574" max="2816" width="9.140625" style="2"/>
    <col min="2817" max="2817" width="25.7109375" style="2" customWidth="1"/>
    <col min="2818" max="2828" width="7.7109375" style="2" customWidth="1"/>
    <col min="2829" max="2829" width="25.7109375" style="2" customWidth="1"/>
    <col min="2830" max="3072" width="9.140625" style="2"/>
    <col min="3073" max="3073" width="25.7109375" style="2" customWidth="1"/>
    <col min="3074" max="3084" width="7.7109375" style="2" customWidth="1"/>
    <col min="3085" max="3085" width="25.7109375" style="2" customWidth="1"/>
    <col min="3086" max="3328" width="9.140625" style="2"/>
    <col min="3329" max="3329" width="25.7109375" style="2" customWidth="1"/>
    <col min="3330" max="3340" width="7.7109375" style="2" customWidth="1"/>
    <col min="3341" max="3341" width="25.7109375" style="2" customWidth="1"/>
    <col min="3342" max="3584" width="9.140625" style="2"/>
    <col min="3585" max="3585" width="25.7109375" style="2" customWidth="1"/>
    <col min="3586" max="3596" width="7.7109375" style="2" customWidth="1"/>
    <col min="3597" max="3597" width="25.7109375" style="2" customWidth="1"/>
    <col min="3598" max="3840" width="9.140625" style="2"/>
    <col min="3841" max="3841" width="25.7109375" style="2" customWidth="1"/>
    <col min="3842" max="3852" width="7.7109375" style="2" customWidth="1"/>
    <col min="3853" max="3853" width="25.7109375" style="2" customWidth="1"/>
    <col min="3854" max="4096" width="9.140625" style="2"/>
    <col min="4097" max="4097" width="25.7109375" style="2" customWidth="1"/>
    <col min="4098" max="4108" width="7.7109375" style="2" customWidth="1"/>
    <col min="4109" max="4109" width="25.7109375" style="2" customWidth="1"/>
    <col min="4110" max="4352" width="9.140625" style="2"/>
    <col min="4353" max="4353" width="25.7109375" style="2" customWidth="1"/>
    <col min="4354" max="4364" width="7.7109375" style="2" customWidth="1"/>
    <col min="4365" max="4365" width="25.7109375" style="2" customWidth="1"/>
    <col min="4366" max="4608" width="9.140625" style="2"/>
    <col min="4609" max="4609" width="25.7109375" style="2" customWidth="1"/>
    <col min="4610" max="4620" width="7.7109375" style="2" customWidth="1"/>
    <col min="4621" max="4621" width="25.7109375" style="2" customWidth="1"/>
    <col min="4622" max="4864" width="9.140625" style="2"/>
    <col min="4865" max="4865" width="25.7109375" style="2" customWidth="1"/>
    <col min="4866" max="4876" width="7.7109375" style="2" customWidth="1"/>
    <col min="4877" max="4877" width="25.7109375" style="2" customWidth="1"/>
    <col min="4878" max="5120" width="9.140625" style="2"/>
    <col min="5121" max="5121" width="25.7109375" style="2" customWidth="1"/>
    <col min="5122" max="5132" width="7.7109375" style="2" customWidth="1"/>
    <col min="5133" max="5133" width="25.7109375" style="2" customWidth="1"/>
    <col min="5134" max="5376" width="9.140625" style="2"/>
    <col min="5377" max="5377" width="25.7109375" style="2" customWidth="1"/>
    <col min="5378" max="5388" width="7.7109375" style="2" customWidth="1"/>
    <col min="5389" max="5389" width="25.7109375" style="2" customWidth="1"/>
    <col min="5390" max="5632" width="9.140625" style="2"/>
    <col min="5633" max="5633" width="25.7109375" style="2" customWidth="1"/>
    <col min="5634" max="5644" width="7.7109375" style="2" customWidth="1"/>
    <col min="5645" max="5645" width="25.7109375" style="2" customWidth="1"/>
    <col min="5646" max="5888" width="9.140625" style="2"/>
    <col min="5889" max="5889" width="25.7109375" style="2" customWidth="1"/>
    <col min="5890" max="5900" width="7.7109375" style="2" customWidth="1"/>
    <col min="5901" max="5901" width="25.7109375" style="2" customWidth="1"/>
    <col min="5902" max="6144" width="9.140625" style="2"/>
    <col min="6145" max="6145" width="25.7109375" style="2" customWidth="1"/>
    <col min="6146" max="6156" width="7.7109375" style="2" customWidth="1"/>
    <col min="6157" max="6157" width="25.7109375" style="2" customWidth="1"/>
    <col min="6158" max="6400" width="9.140625" style="2"/>
    <col min="6401" max="6401" width="25.7109375" style="2" customWidth="1"/>
    <col min="6402" max="6412" width="7.7109375" style="2" customWidth="1"/>
    <col min="6413" max="6413" width="25.7109375" style="2" customWidth="1"/>
    <col min="6414" max="6656" width="9.140625" style="2"/>
    <col min="6657" max="6657" width="25.7109375" style="2" customWidth="1"/>
    <col min="6658" max="6668" width="7.7109375" style="2" customWidth="1"/>
    <col min="6669" max="6669" width="25.7109375" style="2" customWidth="1"/>
    <col min="6670" max="6912" width="9.140625" style="2"/>
    <col min="6913" max="6913" width="25.7109375" style="2" customWidth="1"/>
    <col min="6914" max="6924" width="7.7109375" style="2" customWidth="1"/>
    <col min="6925" max="6925" width="25.7109375" style="2" customWidth="1"/>
    <col min="6926" max="7168" width="9.140625" style="2"/>
    <col min="7169" max="7169" width="25.7109375" style="2" customWidth="1"/>
    <col min="7170" max="7180" width="7.7109375" style="2" customWidth="1"/>
    <col min="7181" max="7181" width="25.7109375" style="2" customWidth="1"/>
    <col min="7182" max="7424" width="9.140625" style="2"/>
    <col min="7425" max="7425" width="25.7109375" style="2" customWidth="1"/>
    <col min="7426" max="7436" width="7.7109375" style="2" customWidth="1"/>
    <col min="7437" max="7437" width="25.7109375" style="2" customWidth="1"/>
    <col min="7438" max="7680" width="9.140625" style="2"/>
    <col min="7681" max="7681" width="25.7109375" style="2" customWidth="1"/>
    <col min="7682" max="7692" width="7.7109375" style="2" customWidth="1"/>
    <col min="7693" max="7693" width="25.7109375" style="2" customWidth="1"/>
    <col min="7694" max="7936" width="9.140625" style="2"/>
    <col min="7937" max="7937" width="25.7109375" style="2" customWidth="1"/>
    <col min="7938" max="7948" width="7.7109375" style="2" customWidth="1"/>
    <col min="7949" max="7949" width="25.7109375" style="2" customWidth="1"/>
    <col min="7950" max="8192" width="9.140625" style="2"/>
    <col min="8193" max="8193" width="25.7109375" style="2" customWidth="1"/>
    <col min="8194" max="8204" width="7.7109375" style="2" customWidth="1"/>
    <col min="8205" max="8205" width="25.7109375" style="2" customWidth="1"/>
    <col min="8206" max="8448" width="9.140625" style="2"/>
    <col min="8449" max="8449" width="25.7109375" style="2" customWidth="1"/>
    <col min="8450" max="8460" width="7.7109375" style="2" customWidth="1"/>
    <col min="8461" max="8461" width="25.7109375" style="2" customWidth="1"/>
    <col min="8462" max="8704" width="9.140625" style="2"/>
    <col min="8705" max="8705" width="25.7109375" style="2" customWidth="1"/>
    <col min="8706" max="8716" width="7.7109375" style="2" customWidth="1"/>
    <col min="8717" max="8717" width="25.7109375" style="2" customWidth="1"/>
    <col min="8718" max="8960" width="9.140625" style="2"/>
    <col min="8961" max="8961" width="25.7109375" style="2" customWidth="1"/>
    <col min="8962" max="8972" width="7.7109375" style="2" customWidth="1"/>
    <col min="8973" max="8973" width="25.7109375" style="2" customWidth="1"/>
    <col min="8974" max="9216" width="9.140625" style="2"/>
    <col min="9217" max="9217" width="25.7109375" style="2" customWidth="1"/>
    <col min="9218" max="9228" width="7.7109375" style="2" customWidth="1"/>
    <col min="9229" max="9229" width="25.7109375" style="2" customWidth="1"/>
    <col min="9230" max="9472" width="9.140625" style="2"/>
    <col min="9473" max="9473" width="25.7109375" style="2" customWidth="1"/>
    <col min="9474" max="9484" width="7.7109375" style="2" customWidth="1"/>
    <col min="9485" max="9485" width="25.7109375" style="2" customWidth="1"/>
    <col min="9486" max="9728" width="9.140625" style="2"/>
    <col min="9729" max="9729" width="25.7109375" style="2" customWidth="1"/>
    <col min="9730" max="9740" width="7.7109375" style="2" customWidth="1"/>
    <col min="9741" max="9741" width="25.7109375" style="2" customWidth="1"/>
    <col min="9742" max="9984" width="9.140625" style="2"/>
    <col min="9985" max="9985" width="25.7109375" style="2" customWidth="1"/>
    <col min="9986" max="9996" width="7.7109375" style="2" customWidth="1"/>
    <col min="9997" max="9997" width="25.7109375" style="2" customWidth="1"/>
    <col min="9998" max="10240" width="9.140625" style="2"/>
    <col min="10241" max="10241" width="25.7109375" style="2" customWidth="1"/>
    <col min="10242" max="10252" width="7.7109375" style="2" customWidth="1"/>
    <col min="10253" max="10253" width="25.7109375" style="2" customWidth="1"/>
    <col min="10254" max="10496" width="9.140625" style="2"/>
    <col min="10497" max="10497" width="25.7109375" style="2" customWidth="1"/>
    <col min="10498" max="10508" width="7.7109375" style="2" customWidth="1"/>
    <col min="10509" max="10509" width="25.7109375" style="2" customWidth="1"/>
    <col min="10510" max="10752" width="9.140625" style="2"/>
    <col min="10753" max="10753" width="25.7109375" style="2" customWidth="1"/>
    <col min="10754" max="10764" width="7.7109375" style="2" customWidth="1"/>
    <col min="10765" max="10765" width="25.7109375" style="2" customWidth="1"/>
    <col min="10766" max="11008" width="9.140625" style="2"/>
    <col min="11009" max="11009" width="25.7109375" style="2" customWidth="1"/>
    <col min="11010" max="11020" width="7.7109375" style="2" customWidth="1"/>
    <col min="11021" max="11021" width="25.7109375" style="2" customWidth="1"/>
    <col min="11022" max="11264" width="9.140625" style="2"/>
    <col min="11265" max="11265" width="25.7109375" style="2" customWidth="1"/>
    <col min="11266" max="11276" width="7.7109375" style="2" customWidth="1"/>
    <col min="11277" max="11277" width="25.7109375" style="2" customWidth="1"/>
    <col min="11278" max="11520" width="9.140625" style="2"/>
    <col min="11521" max="11521" width="25.7109375" style="2" customWidth="1"/>
    <col min="11522" max="11532" width="7.7109375" style="2" customWidth="1"/>
    <col min="11533" max="11533" width="25.7109375" style="2" customWidth="1"/>
    <col min="11534" max="11776" width="9.140625" style="2"/>
    <col min="11777" max="11777" width="25.7109375" style="2" customWidth="1"/>
    <col min="11778" max="11788" width="7.7109375" style="2" customWidth="1"/>
    <col min="11789" max="11789" width="25.7109375" style="2" customWidth="1"/>
    <col min="11790" max="12032" width="9.140625" style="2"/>
    <col min="12033" max="12033" width="25.7109375" style="2" customWidth="1"/>
    <col min="12034" max="12044" width="7.7109375" style="2" customWidth="1"/>
    <col min="12045" max="12045" width="25.7109375" style="2" customWidth="1"/>
    <col min="12046" max="12288" width="9.140625" style="2"/>
    <col min="12289" max="12289" width="25.7109375" style="2" customWidth="1"/>
    <col min="12290" max="12300" width="7.7109375" style="2" customWidth="1"/>
    <col min="12301" max="12301" width="25.7109375" style="2" customWidth="1"/>
    <col min="12302" max="12544" width="9.140625" style="2"/>
    <col min="12545" max="12545" width="25.7109375" style="2" customWidth="1"/>
    <col min="12546" max="12556" width="7.7109375" style="2" customWidth="1"/>
    <col min="12557" max="12557" width="25.7109375" style="2" customWidth="1"/>
    <col min="12558" max="12800" width="9.140625" style="2"/>
    <col min="12801" max="12801" width="25.7109375" style="2" customWidth="1"/>
    <col min="12802" max="12812" width="7.7109375" style="2" customWidth="1"/>
    <col min="12813" max="12813" width="25.7109375" style="2" customWidth="1"/>
    <col min="12814" max="13056" width="9.140625" style="2"/>
    <col min="13057" max="13057" width="25.7109375" style="2" customWidth="1"/>
    <col min="13058" max="13068" width="7.7109375" style="2" customWidth="1"/>
    <col min="13069" max="13069" width="25.7109375" style="2" customWidth="1"/>
    <col min="13070" max="13312" width="9.140625" style="2"/>
    <col min="13313" max="13313" width="25.7109375" style="2" customWidth="1"/>
    <col min="13314" max="13324" width="7.7109375" style="2" customWidth="1"/>
    <col min="13325" max="13325" width="25.7109375" style="2" customWidth="1"/>
    <col min="13326" max="13568" width="9.140625" style="2"/>
    <col min="13569" max="13569" width="25.7109375" style="2" customWidth="1"/>
    <col min="13570" max="13580" width="7.7109375" style="2" customWidth="1"/>
    <col min="13581" max="13581" width="25.7109375" style="2" customWidth="1"/>
    <col min="13582" max="13824" width="9.140625" style="2"/>
    <col min="13825" max="13825" width="25.7109375" style="2" customWidth="1"/>
    <col min="13826" max="13836" width="7.7109375" style="2" customWidth="1"/>
    <col min="13837" max="13837" width="25.7109375" style="2" customWidth="1"/>
    <col min="13838" max="14080" width="9.140625" style="2"/>
    <col min="14081" max="14081" width="25.7109375" style="2" customWidth="1"/>
    <col min="14082" max="14092" width="7.7109375" style="2" customWidth="1"/>
    <col min="14093" max="14093" width="25.7109375" style="2" customWidth="1"/>
    <col min="14094" max="14336" width="9.140625" style="2"/>
    <col min="14337" max="14337" width="25.7109375" style="2" customWidth="1"/>
    <col min="14338" max="14348" width="7.7109375" style="2" customWidth="1"/>
    <col min="14349" max="14349" width="25.7109375" style="2" customWidth="1"/>
    <col min="14350" max="14592" width="9.140625" style="2"/>
    <col min="14593" max="14593" width="25.7109375" style="2" customWidth="1"/>
    <col min="14594" max="14604" width="7.7109375" style="2" customWidth="1"/>
    <col min="14605" max="14605" width="25.7109375" style="2" customWidth="1"/>
    <col min="14606" max="14848" width="9.140625" style="2"/>
    <col min="14849" max="14849" width="25.7109375" style="2" customWidth="1"/>
    <col min="14850" max="14860" width="7.7109375" style="2" customWidth="1"/>
    <col min="14861" max="14861" width="25.7109375" style="2" customWidth="1"/>
    <col min="14862" max="15104" width="9.140625" style="2"/>
    <col min="15105" max="15105" width="25.7109375" style="2" customWidth="1"/>
    <col min="15106" max="15116" width="7.7109375" style="2" customWidth="1"/>
    <col min="15117" max="15117" width="25.7109375" style="2" customWidth="1"/>
    <col min="15118" max="15360" width="9.140625" style="2"/>
    <col min="15361" max="15361" width="25.7109375" style="2" customWidth="1"/>
    <col min="15362" max="15372" width="7.7109375" style="2" customWidth="1"/>
    <col min="15373" max="15373" width="25.7109375" style="2" customWidth="1"/>
    <col min="15374" max="15616" width="9.140625" style="2"/>
    <col min="15617" max="15617" width="25.7109375" style="2" customWidth="1"/>
    <col min="15618" max="15628" width="7.7109375" style="2" customWidth="1"/>
    <col min="15629" max="15629" width="25.7109375" style="2" customWidth="1"/>
    <col min="15630" max="15872" width="9.140625" style="2"/>
    <col min="15873" max="15873" width="25.7109375" style="2" customWidth="1"/>
    <col min="15874" max="15884" width="7.7109375" style="2" customWidth="1"/>
    <col min="15885" max="15885" width="25.7109375" style="2" customWidth="1"/>
    <col min="15886" max="16128" width="9.140625" style="2"/>
    <col min="16129" max="16129" width="25.7109375" style="2" customWidth="1"/>
    <col min="16130" max="16140" width="7.7109375" style="2" customWidth="1"/>
    <col min="16141" max="16141" width="25.7109375" style="2" customWidth="1"/>
    <col min="16142" max="16384" width="9.140625" style="2"/>
  </cols>
  <sheetData>
    <row r="1" spans="1:13" ht="19.5" customHeight="1" x14ac:dyDescent="0.2">
      <c r="A1" s="1146" t="s">
        <v>735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</row>
    <row r="2" spans="1:13" ht="15.75" x14ac:dyDescent="0.2">
      <c r="A2" s="1147" t="s">
        <v>737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</row>
    <row r="3" spans="1:13" ht="15.75" x14ac:dyDescent="0.2">
      <c r="A3" s="1147" t="s">
        <v>1124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</row>
    <row r="4" spans="1:13" ht="22.5" customHeight="1" x14ac:dyDescent="0.2">
      <c r="A4" s="806" t="s">
        <v>44</v>
      </c>
      <c r="B4" s="821"/>
      <c r="C4" s="821"/>
      <c r="D4" s="821"/>
      <c r="E4" s="821"/>
      <c r="F4" s="821"/>
      <c r="G4" s="821"/>
      <c r="H4" s="821"/>
      <c r="I4" s="821"/>
      <c r="J4" s="821"/>
      <c r="K4" s="821"/>
      <c r="L4" s="821"/>
      <c r="M4" s="863" t="s">
        <v>45</v>
      </c>
    </row>
    <row r="5" spans="1:13" ht="30" customHeight="1" thickBot="1" x14ac:dyDescent="0.25">
      <c r="A5" s="1328" t="s">
        <v>738</v>
      </c>
      <c r="B5" s="1326" t="s">
        <v>48</v>
      </c>
      <c r="C5" s="1327"/>
      <c r="D5" s="1327"/>
      <c r="E5" s="1261" t="s">
        <v>586</v>
      </c>
      <c r="F5" s="1261"/>
      <c r="G5" s="1261"/>
      <c r="H5" s="1261"/>
      <c r="I5" s="1261" t="s">
        <v>587</v>
      </c>
      <c r="J5" s="1261"/>
      <c r="K5" s="1261"/>
      <c r="L5" s="1261"/>
      <c r="M5" s="1330" t="s">
        <v>736</v>
      </c>
    </row>
    <row r="6" spans="1:13" ht="30" customHeight="1" thickTop="1" x14ac:dyDescent="0.2">
      <c r="A6" s="1329"/>
      <c r="B6" s="323" t="s">
        <v>668</v>
      </c>
      <c r="C6" s="324" t="s">
        <v>1394</v>
      </c>
      <c r="D6" s="324" t="s">
        <v>517</v>
      </c>
      <c r="E6" s="323" t="s">
        <v>51</v>
      </c>
      <c r="F6" s="323" t="s">
        <v>668</v>
      </c>
      <c r="G6" s="324" t="s">
        <v>1394</v>
      </c>
      <c r="H6" s="324" t="s">
        <v>517</v>
      </c>
      <c r="I6" s="323" t="s">
        <v>51</v>
      </c>
      <c r="J6" s="323" t="s">
        <v>668</v>
      </c>
      <c r="K6" s="324" t="s">
        <v>1394</v>
      </c>
      <c r="L6" s="324" t="s">
        <v>517</v>
      </c>
      <c r="M6" s="1331"/>
    </row>
    <row r="7" spans="1:13" ht="24.95" customHeight="1" thickBot="1" x14ac:dyDescent="0.25">
      <c r="A7" s="968">
        <v>2005</v>
      </c>
      <c r="B7" s="969">
        <f>D7+C7</f>
        <v>1545</v>
      </c>
      <c r="C7" s="969">
        <f t="shared" ref="C7:C13" si="0">K7+G7</f>
        <v>437</v>
      </c>
      <c r="D7" s="969">
        <f t="shared" ref="D7:D13" si="1">L7+H7</f>
        <v>1108</v>
      </c>
      <c r="E7" s="970">
        <f t="shared" ref="E7:E15" si="2">F7/B7%</f>
        <v>55.857605177993527</v>
      </c>
      <c r="F7" s="969">
        <f>H7+G7</f>
        <v>863</v>
      </c>
      <c r="G7" s="971">
        <v>175</v>
      </c>
      <c r="H7" s="971">
        <v>688</v>
      </c>
      <c r="I7" s="972">
        <f t="shared" ref="I7:I11" si="3">J7/B7%</f>
        <v>44.142394822006473</v>
      </c>
      <c r="J7" s="969">
        <f>L7+K7</f>
        <v>682</v>
      </c>
      <c r="K7" s="973">
        <v>262</v>
      </c>
      <c r="L7" s="973">
        <v>420</v>
      </c>
      <c r="M7" s="974">
        <v>2005</v>
      </c>
    </row>
    <row r="8" spans="1:13" ht="24.95" customHeight="1" thickTop="1" thickBot="1" x14ac:dyDescent="0.25">
      <c r="A8" s="378">
        <v>2006</v>
      </c>
      <c r="B8" s="609">
        <f>D8+C8</f>
        <v>1750</v>
      </c>
      <c r="C8" s="609">
        <f t="shared" si="0"/>
        <v>476</v>
      </c>
      <c r="D8" s="609">
        <f t="shared" si="1"/>
        <v>1274</v>
      </c>
      <c r="E8" s="296">
        <f t="shared" si="2"/>
        <v>61.371428571428574</v>
      </c>
      <c r="F8" s="609">
        <f>H8+G8</f>
        <v>1074</v>
      </c>
      <c r="G8" s="619">
        <v>199</v>
      </c>
      <c r="H8" s="619">
        <v>875</v>
      </c>
      <c r="I8" s="297">
        <f t="shared" si="3"/>
        <v>38.628571428571426</v>
      </c>
      <c r="J8" s="609">
        <f>L8+K8</f>
        <v>676</v>
      </c>
      <c r="K8" s="610">
        <v>277</v>
      </c>
      <c r="L8" s="610">
        <v>399</v>
      </c>
      <c r="M8" s="170">
        <v>2006</v>
      </c>
    </row>
    <row r="9" spans="1:13" ht="24.95" customHeight="1" thickTop="1" thickBot="1" x14ac:dyDescent="0.25">
      <c r="A9" s="379">
        <v>2007</v>
      </c>
      <c r="B9" s="611">
        <f>D9+C9</f>
        <v>1776</v>
      </c>
      <c r="C9" s="611">
        <f t="shared" si="0"/>
        <v>457</v>
      </c>
      <c r="D9" s="611">
        <f t="shared" si="1"/>
        <v>1319</v>
      </c>
      <c r="E9" s="298">
        <f t="shared" si="2"/>
        <v>61.261261261261254</v>
      </c>
      <c r="F9" s="611">
        <f>H9+G9</f>
        <v>1088</v>
      </c>
      <c r="G9" s="620">
        <v>185</v>
      </c>
      <c r="H9" s="620">
        <v>903</v>
      </c>
      <c r="I9" s="299">
        <f t="shared" si="3"/>
        <v>38.738738738738732</v>
      </c>
      <c r="J9" s="611">
        <f>L9+K9</f>
        <v>688</v>
      </c>
      <c r="K9" s="612">
        <v>272</v>
      </c>
      <c r="L9" s="612">
        <v>416</v>
      </c>
      <c r="M9" s="169">
        <v>2007</v>
      </c>
    </row>
    <row r="10" spans="1:13" ht="24.95" customHeight="1" thickTop="1" thickBot="1" x14ac:dyDescent="0.25">
      <c r="A10" s="378">
        <v>2008</v>
      </c>
      <c r="B10" s="609">
        <f t="shared" ref="B10:B15" si="4">D10+C10</f>
        <v>1942</v>
      </c>
      <c r="C10" s="609">
        <f t="shared" si="0"/>
        <v>487</v>
      </c>
      <c r="D10" s="609">
        <f t="shared" si="1"/>
        <v>1455</v>
      </c>
      <c r="E10" s="296">
        <f t="shared" si="2"/>
        <v>66.374871266735312</v>
      </c>
      <c r="F10" s="609">
        <f t="shared" ref="F10:F15" si="5">H10+G10</f>
        <v>1289</v>
      </c>
      <c r="G10" s="619">
        <v>220</v>
      </c>
      <c r="H10" s="619">
        <v>1069</v>
      </c>
      <c r="I10" s="297">
        <f t="shared" si="3"/>
        <v>33.625128733264674</v>
      </c>
      <c r="J10" s="609">
        <f t="shared" ref="J10:J16" si="6">L10+K10</f>
        <v>653</v>
      </c>
      <c r="K10" s="610">
        <v>267</v>
      </c>
      <c r="L10" s="610">
        <v>386</v>
      </c>
      <c r="M10" s="170">
        <v>2008</v>
      </c>
    </row>
    <row r="11" spans="1:13" ht="24.95" customHeight="1" thickTop="1" thickBot="1" x14ac:dyDescent="0.25">
      <c r="A11" s="379">
        <v>2009</v>
      </c>
      <c r="B11" s="611">
        <f t="shared" si="4"/>
        <v>2008</v>
      </c>
      <c r="C11" s="611">
        <f t="shared" si="0"/>
        <v>493</v>
      </c>
      <c r="D11" s="611">
        <f t="shared" si="1"/>
        <v>1515</v>
      </c>
      <c r="E11" s="298">
        <f t="shared" si="2"/>
        <v>65.936254980079681</v>
      </c>
      <c r="F11" s="611">
        <f t="shared" si="5"/>
        <v>1324</v>
      </c>
      <c r="G11" s="620">
        <v>213</v>
      </c>
      <c r="H11" s="620">
        <v>1111</v>
      </c>
      <c r="I11" s="299">
        <f t="shared" si="3"/>
        <v>34.063745019920319</v>
      </c>
      <c r="J11" s="611">
        <f t="shared" si="6"/>
        <v>684</v>
      </c>
      <c r="K11" s="612">
        <v>280</v>
      </c>
      <c r="L11" s="612">
        <v>404</v>
      </c>
      <c r="M11" s="169">
        <v>2009</v>
      </c>
    </row>
    <row r="12" spans="1:13" ht="24.95" customHeight="1" thickTop="1" thickBot="1" x14ac:dyDescent="0.25">
      <c r="A12" s="378">
        <v>2010</v>
      </c>
      <c r="B12" s="609">
        <f t="shared" si="4"/>
        <v>1970</v>
      </c>
      <c r="C12" s="609">
        <f t="shared" si="0"/>
        <v>500</v>
      </c>
      <c r="D12" s="609">
        <f t="shared" si="1"/>
        <v>1470</v>
      </c>
      <c r="E12" s="296">
        <f t="shared" si="2"/>
        <v>65.837563451776646</v>
      </c>
      <c r="F12" s="609">
        <f t="shared" si="5"/>
        <v>1297</v>
      </c>
      <c r="G12" s="619">
        <v>234</v>
      </c>
      <c r="H12" s="619">
        <v>1063</v>
      </c>
      <c r="I12" s="297">
        <f>J12/B12%</f>
        <v>34.162436548223354</v>
      </c>
      <c r="J12" s="609">
        <f t="shared" si="6"/>
        <v>673</v>
      </c>
      <c r="K12" s="610">
        <v>266</v>
      </c>
      <c r="L12" s="610">
        <v>407</v>
      </c>
      <c r="M12" s="170">
        <v>2010</v>
      </c>
    </row>
    <row r="13" spans="1:13" ht="24.95" customHeight="1" thickTop="1" thickBot="1" x14ac:dyDescent="0.25">
      <c r="A13" s="379">
        <v>2011</v>
      </c>
      <c r="B13" s="611">
        <f t="shared" si="4"/>
        <v>1949</v>
      </c>
      <c r="C13" s="611">
        <f t="shared" si="0"/>
        <v>547</v>
      </c>
      <c r="D13" s="611">
        <f t="shared" si="1"/>
        <v>1402</v>
      </c>
      <c r="E13" s="298">
        <f t="shared" si="2"/>
        <v>65.469471523858388</v>
      </c>
      <c r="F13" s="611">
        <f t="shared" si="5"/>
        <v>1276</v>
      </c>
      <c r="G13" s="620">
        <v>268</v>
      </c>
      <c r="H13" s="620">
        <v>1008</v>
      </c>
      <c r="I13" s="299">
        <f>J13/B13%</f>
        <v>34.530528476141612</v>
      </c>
      <c r="J13" s="611">
        <f t="shared" si="6"/>
        <v>673</v>
      </c>
      <c r="K13" s="612">
        <v>279</v>
      </c>
      <c r="L13" s="612">
        <v>394</v>
      </c>
      <c r="M13" s="169">
        <v>2011</v>
      </c>
    </row>
    <row r="14" spans="1:13" ht="24.95" customHeight="1" thickTop="1" thickBot="1" x14ac:dyDescent="0.25">
      <c r="A14" s="378">
        <v>2012</v>
      </c>
      <c r="B14" s="609">
        <f t="shared" si="4"/>
        <v>2031</v>
      </c>
      <c r="C14" s="609">
        <f>K14+G14</f>
        <v>561</v>
      </c>
      <c r="D14" s="609">
        <f>L14+H14</f>
        <v>1470</v>
      </c>
      <c r="E14" s="296">
        <f t="shared" si="2"/>
        <v>67.552929591334319</v>
      </c>
      <c r="F14" s="609">
        <f t="shared" si="5"/>
        <v>1372</v>
      </c>
      <c r="G14" s="619">
        <v>277</v>
      </c>
      <c r="H14" s="619">
        <v>1095</v>
      </c>
      <c r="I14" s="297">
        <f>J14/B14%</f>
        <v>32.447070408665681</v>
      </c>
      <c r="J14" s="609">
        <f t="shared" si="6"/>
        <v>659</v>
      </c>
      <c r="K14" s="610">
        <v>284</v>
      </c>
      <c r="L14" s="610">
        <v>375</v>
      </c>
      <c r="M14" s="170">
        <v>2012</v>
      </c>
    </row>
    <row r="15" spans="1:13" ht="24.95" customHeight="1" thickTop="1" thickBot="1" x14ac:dyDescent="0.25">
      <c r="A15" s="379">
        <v>2013</v>
      </c>
      <c r="B15" s="611">
        <f t="shared" si="4"/>
        <v>2133</v>
      </c>
      <c r="C15" s="611">
        <f t="shared" ref="C15" si="7">K15+G15</f>
        <v>529</v>
      </c>
      <c r="D15" s="611">
        <f t="shared" ref="D15" si="8">L15+H15</f>
        <v>1604</v>
      </c>
      <c r="E15" s="298">
        <f t="shared" si="2"/>
        <v>67.276136896390071</v>
      </c>
      <c r="F15" s="611">
        <f t="shared" si="5"/>
        <v>1435</v>
      </c>
      <c r="G15" s="620">
        <v>278</v>
      </c>
      <c r="H15" s="620">
        <v>1157</v>
      </c>
      <c r="I15" s="299">
        <f>J15/B15%</f>
        <v>32.723863103609943</v>
      </c>
      <c r="J15" s="611">
        <f t="shared" si="6"/>
        <v>698</v>
      </c>
      <c r="K15" s="612">
        <v>251</v>
      </c>
      <c r="L15" s="612">
        <v>447</v>
      </c>
      <c r="M15" s="169">
        <v>2013</v>
      </c>
    </row>
    <row r="16" spans="1:13" ht="24.95" customHeight="1" thickTop="1" x14ac:dyDescent="0.2">
      <c r="A16" s="975">
        <v>2014</v>
      </c>
      <c r="B16" s="976">
        <f t="shared" ref="B16" si="9">D16+C16</f>
        <v>2366</v>
      </c>
      <c r="C16" s="976">
        <f t="shared" ref="C16:D16" si="10">K16+G16</f>
        <v>640</v>
      </c>
      <c r="D16" s="976">
        <f t="shared" si="10"/>
        <v>1726</v>
      </c>
      <c r="E16" s="977">
        <f t="shared" ref="E16" si="11">F16/B16%</f>
        <v>68.681318681318686</v>
      </c>
      <c r="F16" s="976">
        <f t="shared" ref="F16" si="12">H16+G16</f>
        <v>1625</v>
      </c>
      <c r="G16" s="1004">
        <v>338</v>
      </c>
      <c r="H16" s="1004">
        <v>1287</v>
      </c>
      <c r="I16" s="1005">
        <f>J16/B16%</f>
        <v>31.318681318681318</v>
      </c>
      <c r="J16" s="613">
        <f t="shared" si="6"/>
        <v>741</v>
      </c>
      <c r="K16" s="614">
        <v>302</v>
      </c>
      <c r="L16" s="614">
        <v>439</v>
      </c>
      <c r="M16" s="979">
        <v>2014</v>
      </c>
    </row>
  </sheetData>
  <mergeCells count="8">
    <mergeCell ref="E5:H5"/>
    <mergeCell ref="I5:L5"/>
    <mergeCell ref="B5:D5"/>
    <mergeCell ref="A1:M1"/>
    <mergeCell ref="A2:M2"/>
    <mergeCell ref="A3:M3"/>
    <mergeCell ref="A5:A6"/>
    <mergeCell ref="M5:M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view="pageBreakPreview" zoomScaleNormal="100" zoomScaleSheetLayoutView="100" workbookViewId="0">
      <selection activeCell="E12" sqref="E12"/>
    </sheetView>
  </sheetViews>
  <sheetFormatPr defaultRowHeight="15" x14ac:dyDescent="0.2"/>
  <cols>
    <col min="1" max="1" width="30.7109375" style="12" customWidth="1"/>
    <col min="2" max="2" width="12.7109375" style="12" customWidth="1"/>
    <col min="3" max="7" width="8.5703125" style="12" customWidth="1"/>
    <col min="8" max="8" width="12.7109375" style="12" customWidth="1"/>
    <col min="9" max="9" width="30.7109375" style="12" customWidth="1"/>
    <col min="10" max="256" width="9.140625" style="101"/>
    <col min="257" max="257" width="30.7109375" style="101" customWidth="1"/>
    <col min="258" max="259" width="12.7109375" style="101" customWidth="1"/>
    <col min="260" max="263" width="10.7109375" style="101" customWidth="1"/>
    <col min="264" max="264" width="12.7109375" style="101" customWidth="1"/>
    <col min="265" max="265" width="30.7109375" style="101" customWidth="1"/>
    <col min="266" max="512" width="9.140625" style="101"/>
    <col min="513" max="513" width="30.7109375" style="101" customWidth="1"/>
    <col min="514" max="515" width="12.7109375" style="101" customWidth="1"/>
    <col min="516" max="519" width="10.7109375" style="101" customWidth="1"/>
    <col min="520" max="520" width="12.7109375" style="101" customWidth="1"/>
    <col min="521" max="521" width="30.7109375" style="101" customWidth="1"/>
    <col min="522" max="768" width="9.140625" style="101"/>
    <col min="769" max="769" width="30.7109375" style="101" customWidth="1"/>
    <col min="770" max="771" width="12.7109375" style="101" customWidth="1"/>
    <col min="772" max="775" width="10.7109375" style="101" customWidth="1"/>
    <col min="776" max="776" width="12.7109375" style="101" customWidth="1"/>
    <col min="777" max="777" width="30.7109375" style="101" customWidth="1"/>
    <col min="778" max="1024" width="9.140625" style="101"/>
    <col min="1025" max="1025" width="30.7109375" style="101" customWidth="1"/>
    <col min="1026" max="1027" width="12.7109375" style="101" customWidth="1"/>
    <col min="1028" max="1031" width="10.7109375" style="101" customWidth="1"/>
    <col min="1032" max="1032" width="12.7109375" style="101" customWidth="1"/>
    <col min="1033" max="1033" width="30.7109375" style="101" customWidth="1"/>
    <col min="1034" max="1280" width="9.140625" style="101"/>
    <col min="1281" max="1281" width="30.7109375" style="101" customWidth="1"/>
    <col min="1282" max="1283" width="12.7109375" style="101" customWidth="1"/>
    <col min="1284" max="1287" width="10.7109375" style="101" customWidth="1"/>
    <col min="1288" max="1288" width="12.7109375" style="101" customWidth="1"/>
    <col min="1289" max="1289" width="30.7109375" style="101" customWidth="1"/>
    <col min="1290" max="1536" width="9.140625" style="101"/>
    <col min="1537" max="1537" width="30.7109375" style="101" customWidth="1"/>
    <col min="1538" max="1539" width="12.7109375" style="101" customWidth="1"/>
    <col min="1540" max="1543" width="10.7109375" style="101" customWidth="1"/>
    <col min="1544" max="1544" width="12.7109375" style="101" customWidth="1"/>
    <col min="1545" max="1545" width="30.7109375" style="101" customWidth="1"/>
    <col min="1546" max="1792" width="9.140625" style="101"/>
    <col min="1793" max="1793" width="30.7109375" style="101" customWidth="1"/>
    <col min="1794" max="1795" width="12.7109375" style="101" customWidth="1"/>
    <col min="1796" max="1799" width="10.7109375" style="101" customWidth="1"/>
    <col min="1800" max="1800" width="12.7109375" style="101" customWidth="1"/>
    <col min="1801" max="1801" width="30.7109375" style="101" customWidth="1"/>
    <col min="1802" max="2048" width="9.140625" style="101"/>
    <col min="2049" max="2049" width="30.7109375" style="101" customWidth="1"/>
    <col min="2050" max="2051" width="12.7109375" style="101" customWidth="1"/>
    <col min="2052" max="2055" width="10.7109375" style="101" customWidth="1"/>
    <col min="2056" max="2056" width="12.7109375" style="101" customWidth="1"/>
    <col min="2057" max="2057" width="30.7109375" style="101" customWidth="1"/>
    <col min="2058" max="2304" width="9.140625" style="101"/>
    <col min="2305" max="2305" width="30.7109375" style="101" customWidth="1"/>
    <col min="2306" max="2307" width="12.7109375" style="101" customWidth="1"/>
    <col min="2308" max="2311" width="10.7109375" style="101" customWidth="1"/>
    <col min="2312" max="2312" width="12.7109375" style="101" customWidth="1"/>
    <col min="2313" max="2313" width="30.7109375" style="101" customWidth="1"/>
    <col min="2314" max="2560" width="9.140625" style="101"/>
    <col min="2561" max="2561" width="30.7109375" style="101" customWidth="1"/>
    <col min="2562" max="2563" width="12.7109375" style="101" customWidth="1"/>
    <col min="2564" max="2567" width="10.7109375" style="101" customWidth="1"/>
    <col min="2568" max="2568" width="12.7109375" style="101" customWidth="1"/>
    <col min="2569" max="2569" width="30.7109375" style="101" customWidth="1"/>
    <col min="2570" max="2816" width="9.140625" style="101"/>
    <col min="2817" max="2817" width="30.7109375" style="101" customWidth="1"/>
    <col min="2818" max="2819" width="12.7109375" style="101" customWidth="1"/>
    <col min="2820" max="2823" width="10.7109375" style="101" customWidth="1"/>
    <col min="2824" max="2824" width="12.7109375" style="101" customWidth="1"/>
    <col min="2825" max="2825" width="30.7109375" style="101" customWidth="1"/>
    <col min="2826" max="3072" width="9.140625" style="101"/>
    <col min="3073" max="3073" width="30.7109375" style="101" customWidth="1"/>
    <col min="3074" max="3075" width="12.7109375" style="101" customWidth="1"/>
    <col min="3076" max="3079" width="10.7109375" style="101" customWidth="1"/>
    <col min="3080" max="3080" width="12.7109375" style="101" customWidth="1"/>
    <col min="3081" max="3081" width="30.7109375" style="101" customWidth="1"/>
    <col min="3082" max="3328" width="9.140625" style="101"/>
    <col min="3329" max="3329" width="30.7109375" style="101" customWidth="1"/>
    <col min="3330" max="3331" width="12.7109375" style="101" customWidth="1"/>
    <col min="3332" max="3335" width="10.7109375" style="101" customWidth="1"/>
    <col min="3336" max="3336" width="12.7109375" style="101" customWidth="1"/>
    <col min="3337" max="3337" width="30.7109375" style="101" customWidth="1"/>
    <col min="3338" max="3584" width="9.140625" style="101"/>
    <col min="3585" max="3585" width="30.7109375" style="101" customWidth="1"/>
    <col min="3586" max="3587" width="12.7109375" style="101" customWidth="1"/>
    <col min="3588" max="3591" width="10.7109375" style="101" customWidth="1"/>
    <col min="3592" max="3592" width="12.7109375" style="101" customWidth="1"/>
    <col min="3593" max="3593" width="30.7109375" style="101" customWidth="1"/>
    <col min="3594" max="3840" width="9.140625" style="101"/>
    <col min="3841" max="3841" width="30.7109375" style="101" customWidth="1"/>
    <col min="3842" max="3843" width="12.7109375" style="101" customWidth="1"/>
    <col min="3844" max="3847" width="10.7109375" style="101" customWidth="1"/>
    <col min="3848" max="3848" width="12.7109375" style="101" customWidth="1"/>
    <col min="3849" max="3849" width="30.7109375" style="101" customWidth="1"/>
    <col min="3850" max="4096" width="9.140625" style="101"/>
    <col min="4097" max="4097" width="30.7109375" style="101" customWidth="1"/>
    <col min="4098" max="4099" width="12.7109375" style="101" customWidth="1"/>
    <col min="4100" max="4103" width="10.7109375" style="101" customWidth="1"/>
    <col min="4104" max="4104" width="12.7109375" style="101" customWidth="1"/>
    <col min="4105" max="4105" width="30.7109375" style="101" customWidth="1"/>
    <col min="4106" max="4352" width="9.140625" style="101"/>
    <col min="4353" max="4353" width="30.7109375" style="101" customWidth="1"/>
    <col min="4354" max="4355" width="12.7109375" style="101" customWidth="1"/>
    <col min="4356" max="4359" width="10.7109375" style="101" customWidth="1"/>
    <col min="4360" max="4360" width="12.7109375" style="101" customWidth="1"/>
    <col min="4361" max="4361" width="30.7109375" style="101" customWidth="1"/>
    <col min="4362" max="4608" width="9.140625" style="101"/>
    <col min="4609" max="4609" width="30.7109375" style="101" customWidth="1"/>
    <col min="4610" max="4611" width="12.7109375" style="101" customWidth="1"/>
    <col min="4612" max="4615" width="10.7109375" style="101" customWidth="1"/>
    <col min="4616" max="4616" width="12.7109375" style="101" customWidth="1"/>
    <col min="4617" max="4617" width="30.7109375" style="101" customWidth="1"/>
    <col min="4618" max="4864" width="9.140625" style="101"/>
    <col min="4865" max="4865" width="30.7109375" style="101" customWidth="1"/>
    <col min="4866" max="4867" width="12.7109375" style="101" customWidth="1"/>
    <col min="4868" max="4871" width="10.7109375" style="101" customWidth="1"/>
    <col min="4872" max="4872" width="12.7109375" style="101" customWidth="1"/>
    <col min="4873" max="4873" width="30.7109375" style="101" customWidth="1"/>
    <col min="4874" max="5120" width="9.140625" style="101"/>
    <col min="5121" max="5121" width="30.7109375" style="101" customWidth="1"/>
    <col min="5122" max="5123" width="12.7109375" style="101" customWidth="1"/>
    <col min="5124" max="5127" width="10.7109375" style="101" customWidth="1"/>
    <col min="5128" max="5128" width="12.7109375" style="101" customWidth="1"/>
    <col min="5129" max="5129" width="30.7109375" style="101" customWidth="1"/>
    <col min="5130" max="5376" width="9.140625" style="101"/>
    <col min="5377" max="5377" width="30.7109375" style="101" customWidth="1"/>
    <col min="5378" max="5379" width="12.7109375" style="101" customWidth="1"/>
    <col min="5380" max="5383" width="10.7109375" style="101" customWidth="1"/>
    <col min="5384" max="5384" width="12.7109375" style="101" customWidth="1"/>
    <col min="5385" max="5385" width="30.7109375" style="101" customWidth="1"/>
    <col min="5386" max="5632" width="9.140625" style="101"/>
    <col min="5633" max="5633" width="30.7109375" style="101" customWidth="1"/>
    <col min="5634" max="5635" width="12.7109375" style="101" customWidth="1"/>
    <col min="5636" max="5639" width="10.7109375" style="101" customWidth="1"/>
    <col min="5640" max="5640" width="12.7109375" style="101" customWidth="1"/>
    <col min="5641" max="5641" width="30.7109375" style="101" customWidth="1"/>
    <col min="5642" max="5888" width="9.140625" style="101"/>
    <col min="5889" max="5889" width="30.7109375" style="101" customWidth="1"/>
    <col min="5890" max="5891" width="12.7109375" style="101" customWidth="1"/>
    <col min="5892" max="5895" width="10.7109375" style="101" customWidth="1"/>
    <col min="5896" max="5896" width="12.7109375" style="101" customWidth="1"/>
    <col min="5897" max="5897" width="30.7109375" style="101" customWidth="1"/>
    <col min="5898" max="6144" width="9.140625" style="101"/>
    <col min="6145" max="6145" width="30.7109375" style="101" customWidth="1"/>
    <col min="6146" max="6147" width="12.7109375" style="101" customWidth="1"/>
    <col min="6148" max="6151" width="10.7109375" style="101" customWidth="1"/>
    <col min="6152" max="6152" width="12.7109375" style="101" customWidth="1"/>
    <col min="6153" max="6153" width="30.7109375" style="101" customWidth="1"/>
    <col min="6154" max="6400" width="9.140625" style="101"/>
    <col min="6401" max="6401" width="30.7109375" style="101" customWidth="1"/>
    <col min="6402" max="6403" width="12.7109375" style="101" customWidth="1"/>
    <col min="6404" max="6407" width="10.7109375" style="101" customWidth="1"/>
    <col min="6408" max="6408" width="12.7109375" style="101" customWidth="1"/>
    <col min="6409" max="6409" width="30.7109375" style="101" customWidth="1"/>
    <col min="6410" max="6656" width="9.140625" style="101"/>
    <col min="6657" max="6657" width="30.7109375" style="101" customWidth="1"/>
    <col min="6658" max="6659" width="12.7109375" style="101" customWidth="1"/>
    <col min="6660" max="6663" width="10.7109375" style="101" customWidth="1"/>
    <col min="6664" max="6664" width="12.7109375" style="101" customWidth="1"/>
    <col min="6665" max="6665" width="30.7109375" style="101" customWidth="1"/>
    <col min="6666" max="6912" width="9.140625" style="101"/>
    <col min="6913" max="6913" width="30.7109375" style="101" customWidth="1"/>
    <col min="6914" max="6915" width="12.7109375" style="101" customWidth="1"/>
    <col min="6916" max="6919" width="10.7109375" style="101" customWidth="1"/>
    <col min="6920" max="6920" width="12.7109375" style="101" customWidth="1"/>
    <col min="6921" max="6921" width="30.7109375" style="101" customWidth="1"/>
    <col min="6922" max="7168" width="9.140625" style="101"/>
    <col min="7169" max="7169" width="30.7109375" style="101" customWidth="1"/>
    <col min="7170" max="7171" width="12.7109375" style="101" customWidth="1"/>
    <col min="7172" max="7175" width="10.7109375" style="101" customWidth="1"/>
    <col min="7176" max="7176" width="12.7109375" style="101" customWidth="1"/>
    <col min="7177" max="7177" width="30.7109375" style="101" customWidth="1"/>
    <col min="7178" max="7424" width="9.140625" style="101"/>
    <col min="7425" max="7425" width="30.7109375" style="101" customWidth="1"/>
    <col min="7426" max="7427" width="12.7109375" style="101" customWidth="1"/>
    <col min="7428" max="7431" width="10.7109375" style="101" customWidth="1"/>
    <col min="7432" max="7432" width="12.7109375" style="101" customWidth="1"/>
    <col min="7433" max="7433" width="30.7109375" style="101" customWidth="1"/>
    <col min="7434" max="7680" width="9.140625" style="101"/>
    <col min="7681" max="7681" width="30.7109375" style="101" customWidth="1"/>
    <col min="7682" max="7683" width="12.7109375" style="101" customWidth="1"/>
    <col min="7684" max="7687" width="10.7109375" style="101" customWidth="1"/>
    <col min="7688" max="7688" width="12.7109375" style="101" customWidth="1"/>
    <col min="7689" max="7689" width="30.7109375" style="101" customWidth="1"/>
    <col min="7690" max="7936" width="9.140625" style="101"/>
    <col min="7937" max="7937" width="30.7109375" style="101" customWidth="1"/>
    <col min="7938" max="7939" width="12.7109375" style="101" customWidth="1"/>
    <col min="7940" max="7943" width="10.7109375" style="101" customWidth="1"/>
    <col min="7944" max="7944" width="12.7109375" style="101" customWidth="1"/>
    <col min="7945" max="7945" width="30.7109375" style="101" customWidth="1"/>
    <col min="7946" max="8192" width="9.140625" style="101"/>
    <col min="8193" max="8193" width="30.7109375" style="101" customWidth="1"/>
    <col min="8194" max="8195" width="12.7109375" style="101" customWidth="1"/>
    <col min="8196" max="8199" width="10.7109375" style="101" customWidth="1"/>
    <col min="8200" max="8200" width="12.7109375" style="101" customWidth="1"/>
    <col min="8201" max="8201" width="30.7109375" style="101" customWidth="1"/>
    <col min="8202" max="8448" width="9.140625" style="101"/>
    <col min="8449" max="8449" width="30.7109375" style="101" customWidth="1"/>
    <col min="8450" max="8451" width="12.7109375" style="101" customWidth="1"/>
    <col min="8452" max="8455" width="10.7109375" style="101" customWidth="1"/>
    <col min="8456" max="8456" width="12.7109375" style="101" customWidth="1"/>
    <col min="8457" max="8457" width="30.7109375" style="101" customWidth="1"/>
    <col min="8458" max="8704" width="9.140625" style="101"/>
    <col min="8705" max="8705" width="30.7109375" style="101" customWidth="1"/>
    <col min="8706" max="8707" width="12.7109375" style="101" customWidth="1"/>
    <col min="8708" max="8711" width="10.7109375" style="101" customWidth="1"/>
    <col min="8712" max="8712" width="12.7109375" style="101" customWidth="1"/>
    <col min="8713" max="8713" width="30.7109375" style="101" customWidth="1"/>
    <col min="8714" max="8960" width="9.140625" style="101"/>
    <col min="8961" max="8961" width="30.7109375" style="101" customWidth="1"/>
    <col min="8962" max="8963" width="12.7109375" style="101" customWidth="1"/>
    <col min="8964" max="8967" width="10.7109375" style="101" customWidth="1"/>
    <col min="8968" max="8968" width="12.7109375" style="101" customWidth="1"/>
    <col min="8969" max="8969" width="30.7109375" style="101" customWidth="1"/>
    <col min="8970" max="9216" width="9.140625" style="101"/>
    <col min="9217" max="9217" width="30.7109375" style="101" customWidth="1"/>
    <col min="9218" max="9219" width="12.7109375" style="101" customWidth="1"/>
    <col min="9220" max="9223" width="10.7109375" style="101" customWidth="1"/>
    <col min="9224" max="9224" width="12.7109375" style="101" customWidth="1"/>
    <col min="9225" max="9225" width="30.7109375" style="101" customWidth="1"/>
    <col min="9226" max="9472" width="9.140625" style="101"/>
    <col min="9473" max="9473" width="30.7109375" style="101" customWidth="1"/>
    <col min="9474" max="9475" width="12.7109375" style="101" customWidth="1"/>
    <col min="9476" max="9479" width="10.7109375" style="101" customWidth="1"/>
    <col min="9480" max="9480" width="12.7109375" style="101" customWidth="1"/>
    <col min="9481" max="9481" width="30.7109375" style="101" customWidth="1"/>
    <col min="9482" max="9728" width="9.140625" style="101"/>
    <col min="9729" max="9729" width="30.7109375" style="101" customWidth="1"/>
    <col min="9730" max="9731" width="12.7109375" style="101" customWidth="1"/>
    <col min="9732" max="9735" width="10.7109375" style="101" customWidth="1"/>
    <col min="9736" max="9736" width="12.7109375" style="101" customWidth="1"/>
    <col min="9737" max="9737" width="30.7109375" style="101" customWidth="1"/>
    <col min="9738" max="9984" width="9.140625" style="101"/>
    <col min="9985" max="9985" width="30.7109375" style="101" customWidth="1"/>
    <col min="9986" max="9987" width="12.7109375" style="101" customWidth="1"/>
    <col min="9988" max="9991" width="10.7109375" style="101" customWidth="1"/>
    <col min="9992" max="9992" width="12.7109375" style="101" customWidth="1"/>
    <col min="9993" max="9993" width="30.7109375" style="101" customWidth="1"/>
    <col min="9994" max="10240" width="9.140625" style="101"/>
    <col min="10241" max="10241" width="30.7109375" style="101" customWidth="1"/>
    <col min="10242" max="10243" width="12.7109375" style="101" customWidth="1"/>
    <col min="10244" max="10247" width="10.7109375" style="101" customWidth="1"/>
    <col min="10248" max="10248" width="12.7109375" style="101" customWidth="1"/>
    <col min="10249" max="10249" width="30.7109375" style="101" customWidth="1"/>
    <col min="10250" max="10496" width="9.140625" style="101"/>
    <col min="10497" max="10497" width="30.7109375" style="101" customWidth="1"/>
    <col min="10498" max="10499" width="12.7109375" style="101" customWidth="1"/>
    <col min="10500" max="10503" width="10.7109375" style="101" customWidth="1"/>
    <col min="10504" max="10504" width="12.7109375" style="101" customWidth="1"/>
    <col min="10505" max="10505" width="30.7109375" style="101" customWidth="1"/>
    <col min="10506" max="10752" width="9.140625" style="101"/>
    <col min="10753" max="10753" width="30.7109375" style="101" customWidth="1"/>
    <col min="10754" max="10755" width="12.7109375" style="101" customWidth="1"/>
    <col min="10756" max="10759" width="10.7109375" style="101" customWidth="1"/>
    <col min="10760" max="10760" width="12.7109375" style="101" customWidth="1"/>
    <col min="10761" max="10761" width="30.7109375" style="101" customWidth="1"/>
    <col min="10762" max="11008" width="9.140625" style="101"/>
    <col min="11009" max="11009" width="30.7109375" style="101" customWidth="1"/>
    <col min="11010" max="11011" width="12.7109375" style="101" customWidth="1"/>
    <col min="11012" max="11015" width="10.7109375" style="101" customWidth="1"/>
    <col min="11016" max="11016" width="12.7109375" style="101" customWidth="1"/>
    <col min="11017" max="11017" width="30.7109375" style="101" customWidth="1"/>
    <col min="11018" max="11264" width="9.140625" style="101"/>
    <col min="11265" max="11265" width="30.7109375" style="101" customWidth="1"/>
    <col min="11266" max="11267" width="12.7109375" style="101" customWidth="1"/>
    <col min="11268" max="11271" width="10.7109375" style="101" customWidth="1"/>
    <col min="11272" max="11272" width="12.7109375" style="101" customWidth="1"/>
    <col min="11273" max="11273" width="30.7109375" style="101" customWidth="1"/>
    <col min="11274" max="11520" width="9.140625" style="101"/>
    <col min="11521" max="11521" width="30.7109375" style="101" customWidth="1"/>
    <col min="11522" max="11523" width="12.7109375" style="101" customWidth="1"/>
    <col min="11524" max="11527" width="10.7109375" style="101" customWidth="1"/>
    <col min="11528" max="11528" width="12.7109375" style="101" customWidth="1"/>
    <col min="11529" max="11529" width="30.7109375" style="101" customWidth="1"/>
    <col min="11530" max="11776" width="9.140625" style="101"/>
    <col min="11777" max="11777" width="30.7109375" style="101" customWidth="1"/>
    <col min="11778" max="11779" width="12.7109375" style="101" customWidth="1"/>
    <col min="11780" max="11783" width="10.7109375" style="101" customWidth="1"/>
    <col min="11784" max="11784" width="12.7109375" style="101" customWidth="1"/>
    <col min="11785" max="11785" width="30.7109375" style="101" customWidth="1"/>
    <col min="11786" max="12032" width="9.140625" style="101"/>
    <col min="12033" max="12033" width="30.7109375" style="101" customWidth="1"/>
    <col min="12034" max="12035" width="12.7109375" style="101" customWidth="1"/>
    <col min="12036" max="12039" width="10.7109375" style="101" customWidth="1"/>
    <col min="12040" max="12040" width="12.7109375" style="101" customWidth="1"/>
    <col min="12041" max="12041" width="30.7109375" style="101" customWidth="1"/>
    <col min="12042" max="12288" width="9.140625" style="101"/>
    <col min="12289" max="12289" width="30.7109375" style="101" customWidth="1"/>
    <col min="12290" max="12291" width="12.7109375" style="101" customWidth="1"/>
    <col min="12292" max="12295" width="10.7109375" style="101" customWidth="1"/>
    <col min="12296" max="12296" width="12.7109375" style="101" customWidth="1"/>
    <col min="12297" max="12297" width="30.7109375" style="101" customWidth="1"/>
    <col min="12298" max="12544" width="9.140625" style="101"/>
    <col min="12545" max="12545" width="30.7109375" style="101" customWidth="1"/>
    <col min="12546" max="12547" width="12.7109375" style="101" customWidth="1"/>
    <col min="12548" max="12551" width="10.7109375" style="101" customWidth="1"/>
    <col min="12552" max="12552" width="12.7109375" style="101" customWidth="1"/>
    <col min="12553" max="12553" width="30.7109375" style="101" customWidth="1"/>
    <col min="12554" max="12800" width="9.140625" style="101"/>
    <col min="12801" max="12801" width="30.7109375" style="101" customWidth="1"/>
    <col min="12802" max="12803" width="12.7109375" style="101" customWidth="1"/>
    <col min="12804" max="12807" width="10.7109375" style="101" customWidth="1"/>
    <col min="12808" max="12808" width="12.7109375" style="101" customWidth="1"/>
    <col min="12809" max="12809" width="30.7109375" style="101" customWidth="1"/>
    <col min="12810" max="13056" width="9.140625" style="101"/>
    <col min="13057" max="13057" width="30.7109375" style="101" customWidth="1"/>
    <col min="13058" max="13059" width="12.7109375" style="101" customWidth="1"/>
    <col min="13060" max="13063" width="10.7109375" style="101" customWidth="1"/>
    <col min="13064" max="13064" width="12.7109375" style="101" customWidth="1"/>
    <col min="13065" max="13065" width="30.7109375" style="101" customWidth="1"/>
    <col min="13066" max="13312" width="9.140625" style="101"/>
    <col min="13313" max="13313" width="30.7109375" style="101" customWidth="1"/>
    <col min="13314" max="13315" width="12.7109375" style="101" customWidth="1"/>
    <col min="13316" max="13319" width="10.7109375" style="101" customWidth="1"/>
    <col min="13320" max="13320" width="12.7109375" style="101" customWidth="1"/>
    <col min="13321" max="13321" width="30.7109375" style="101" customWidth="1"/>
    <col min="13322" max="13568" width="9.140625" style="101"/>
    <col min="13569" max="13569" width="30.7109375" style="101" customWidth="1"/>
    <col min="13570" max="13571" width="12.7109375" style="101" customWidth="1"/>
    <col min="13572" max="13575" width="10.7109375" style="101" customWidth="1"/>
    <col min="13576" max="13576" width="12.7109375" style="101" customWidth="1"/>
    <col min="13577" max="13577" width="30.7109375" style="101" customWidth="1"/>
    <col min="13578" max="13824" width="9.140625" style="101"/>
    <col min="13825" max="13825" width="30.7109375" style="101" customWidth="1"/>
    <col min="13826" max="13827" width="12.7109375" style="101" customWidth="1"/>
    <col min="13828" max="13831" width="10.7109375" style="101" customWidth="1"/>
    <col min="13832" max="13832" width="12.7109375" style="101" customWidth="1"/>
    <col min="13833" max="13833" width="30.7109375" style="101" customWidth="1"/>
    <col min="13834" max="14080" width="9.140625" style="101"/>
    <col min="14081" max="14081" width="30.7109375" style="101" customWidth="1"/>
    <col min="14082" max="14083" width="12.7109375" style="101" customWidth="1"/>
    <col min="14084" max="14087" width="10.7109375" style="101" customWidth="1"/>
    <col min="14088" max="14088" width="12.7109375" style="101" customWidth="1"/>
    <col min="14089" max="14089" width="30.7109375" style="101" customWidth="1"/>
    <col min="14090" max="14336" width="9.140625" style="101"/>
    <col min="14337" max="14337" width="30.7109375" style="101" customWidth="1"/>
    <col min="14338" max="14339" width="12.7109375" style="101" customWidth="1"/>
    <col min="14340" max="14343" width="10.7109375" style="101" customWidth="1"/>
    <col min="14344" max="14344" width="12.7109375" style="101" customWidth="1"/>
    <col min="14345" max="14345" width="30.7109375" style="101" customWidth="1"/>
    <col min="14346" max="14592" width="9.140625" style="101"/>
    <col min="14593" max="14593" width="30.7109375" style="101" customWidth="1"/>
    <col min="14594" max="14595" width="12.7109375" style="101" customWidth="1"/>
    <col min="14596" max="14599" width="10.7109375" style="101" customWidth="1"/>
    <col min="14600" max="14600" width="12.7109375" style="101" customWidth="1"/>
    <col min="14601" max="14601" width="30.7109375" style="101" customWidth="1"/>
    <col min="14602" max="14848" width="9.140625" style="101"/>
    <col min="14849" max="14849" width="30.7109375" style="101" customWidth="1"/>
    <col min="14850" max="14851" width="12.7109375" style="101" customWidth="1"/>
    <col min="14852" max="14855" width="10.7109375" style="101" customWidth="1"/>
    <col min="14856" max="14856" width="12.7109375" style="101" customWidth="1"/>
    <col min="14857" max="14857" width="30.7109375" style="101" customWidth="1"/>
    <col min="14858" max="15104" width="9.140625" style="101"/>
    <col min="15105" max="15105" width="30.7109375" style="101" customWidth="1"/>
    <col min="15106" max="15107" width="12.7109375" style="101" customWidth="1"/>
    <col min="15108" max="15111" width="10.7109375" style="101" customWidth="1"/>
    <col min="15112" max="15112" width="12.7109375" style="101" customWidth="1"/>
    <col min="15113" max="15113" width="30.7109375" style="101" customWidth="1"/>
    <col min="15114" max="15360" width="9.140625" style="101"/>
    <col min="15361" max="15361" width="30.7109375" style="101" customWidth="1"/>
    <col min="15362" max="15363" width="12.7109375" style="101" customWidth="1"/>
    <col min="15364" max="15367" width="10.7109375" style="101" customWidth="1"/>
    <col min="15368" max="15368" width="12.7109375" style="101" customWidth="1"/>
    <col min="15369" max="15369" width="30.7109375" style="101" customWidth="1"/>
    <col min="15370" max="15616" width="9.140625" style="101"/>
    <col min="15617" max="15617" width="30.7109375" style="101" customWidth="1"/>
    <col min="15618" max="15619" width="12.7109375" style="101" customWidth="1"/>
    <col min="15620" max="15623" width="10.7109375" style="101" customWidth="1"/>
    <col min="15624" max="15624" width="12.7109375" style="101" customWidth="1"/>
    <col min="15625" max="15625" width="30.7109375" style="101" customWidth="1"/>
    <col min="15626" max="15872" width="9.140625" style="101"/>
    <col min="15873" max="15873" width="30.7109375" style="101" customWidth="1"/>
    <col min="15874" max="15875" width="12.7109375" style="101" customWidth="1"/>
    <col min="15876" max="15879" width="10.7109375" style="101" customWidth="1"/>
    <col min="15880" max="15880" width="12.7109375" style="101" customWidth="1"/>
    <col min="15881" max="15881" width="30.7109375" style="101" customWidth="1"/>
    <col min="15882" max="16128" width="9.140625" style="101"/>
    <col min="16129" max="16129" width="30.7109375" style="101" customWidth="1"/>
    <col min="16130" max="16131" width="12.7109375" style="101" customWidth="1"/>
    <col min="16132" max="16135" width="10.7109375" style="101" customWidth="1"/>
    <col min="16136" max="16136" width="12.7109375" style="101" customWidth="1"/>
    <col min="16137" max="16137" width="30.7109375" style="101" customWidth="1"/>
    <col min="16138" max="16384" width="9.140625" style="101"/>
  </cols>
  <sheetData>
    <row r="1" spans="1:9" s="311" customFormat="1" ht="45.75" customHeight="1" x14ac:dyDescent="0.2">
      <c r="A1" s="1113" t="s">
        <v>799</v>
      </c>
      <c r="B1" s="1114"/>
      <c r="C1" s="1114"/>
      <c r="D1" s="1114"/>
      <c r="E1" s="1114"/>
      <c r="F1" s="1114"/>
      <c r="G1" s="1114"/>
      <c r="H1" s="1114"/>
      <c r="I1" s="1114"/>
    </row>
    <row r="2" spans="1:9" s="176" customFormat="1" ht="33" customHeight="1" x14ac:dyDescent="0.2">
      <c r="A2" s="1115" t="s">
        <v>1097</v>
      </c>
      <c r="B2" s="1115"/>
      <c r="C2" s="1115"/>
      <c r="D2" s="1115"/>
      <c r="E2" s="1115"/>
      <c r="F2" s="1115"/>
      <c r="G2" s="1115"/>
      <c r="H2" s="1115"/>
      <c r="I2" s="1115"/>
    </row>
    <row r="3" spans="1:9" s="176" customFormat="1" ht="15.75" x14ac:dyDescent="0.2">
      <c r="A3" s="1116" t="s">
        <v>1123</v>
      </c>
      <c r="B3" s="1116"/>
      <c r="C3" s="1116"/>
      <c r="D3" s="1116"/>
      <c r="E3" s="1116"/>
      <c r="F3" s="1116"/>
      <c r="G3" s="1116"/>
      <c r="H3" s="1116"/>
      <c r="I3" s="1116"/>
    </row>
    <row r="4" spans="1:9" s="176" customFormat="1" ht="15.75" x14ac:dyDescent="0.2">
      <c r="A4" s="1117" t="s">
        <v>760</v>
      </c>
      <c r="B4" s="1117"/>
      <c r="C4" s="1117"/>
      <c r="D4" s="1117"/>
      <c r="E4" s="1117"/>
      <c r="F4" s="1117"/>
      <c r="G4" s="1117"/>
      <c r="H4" s="1117"/>
      <c r="I4" s="1117"/>
    </row>
    <row r="5" spans="1:9" ht="24.6" customHeight="1" x14ac:dyDescent="0.2">
      <c r="A5" s="812" t="s">
        <v>168</v>
      </c>
      <c r="B5" s="813"/>
      <c r="C5" s="813"/>
      <c r="D5" s="813"/>
      <c r="E5" s="813"/>
      <c r="F5" s="813"/>
      <c r="G5" s="813"/>
      <c r="H5" s="813"/>
      <c r="I5" s="814" t="s">
        <v>169</v>
      </c>
    </row>
    <row r="6" spans="1:9" s="11" customFormat="1" ht="57" customHeight="1" x14ac:dyDescent="0.2">
      <c r="A6" s="1118" t="s">
        <v>795</v>
      </c>
      <c r="B6" s="1118"/>
      <c r="C6" s="53">
        <v>2014</v>
      </c>
      <c r="D6" s="53">
        <v>2013</v>
      </c>
      <c r="E6" s="53">
        <v>2012</v>
      </c>
      <c r="F6" s="53">
        <v>2011</v>
      </c>
      <c r="G6" s="53">
        <v>2010</v>
      </c>
      <c r="H6" s="1119" t="s">
        <v>170</v>
      </c>
      <c r="I6" s="1120"/>
    </row>
    <row r="7" spans="1:9" ht="24.95" customHeight="1" thickBot="1" x14ac:dyDescent="0.25">
      <c r="A7" s="1101" t="s">
        <v>961</v>
      </c>
      <c r="B7" s="57" t="s">
        <v>171</v>
      </c>
      <c r="C7" s="481">
        <v>94.87</v>
      </c>
      <c r="D7" s="481">
        <v>95.4</v>
      </c>
      <c r="E7" s="481">
        <v>86.39</v>
      </c>
      <c r="F7" s="481">
        <v>97.85</v>
      </c>
      <c r="G7" s="481">
        <v>103.56288434675101</v>
      </c>
      <c r="H7" s="54" t="s">
        <v>172</v>
      </c>
      <c r="I7" s="1104" t="s">
        <v>173</v>
      </c>
    </row>
    <row r="8" spans="1:9" ht="24.95" customHeight="1" thickTop="1" thickBot="1" x14ac:dyDescent="0.25">
      <c r="A8" s="1102"/>
      <c r="B8" s="247" t="s">
        <v>174</v>
      </c>
      <c r="C8" s="482">
        <v>64.62</v>
      </c>
      <c r="D8" s="482">
        <v>63.7</v>
      </c>
      <c r="E8" s="482">
        <v>65.91</v>
      </c>
      <c r="F8" s="482">
        <v>65.459999999999994</v>
      </c>
      <c r="G8" s="482">
        <v>62.223812932474353</v>
      </c>
      <c r="H8" s="55" t="s">
        <v>175</v>
      </c>
      <c r="I8" s="1105"/>
    </row>
    <row r="9" spans="1:9" ht="24.95" customHeight="1" thickTop="1" thickBot="1" x14ac:dyDescent="0.25">
      <c r="A9" s="1103"/>
      <c r="B9" s="247" t="s">
        <v>66</v>
      </c>
      <c r="C9" s="483">
        <v>70.48</v>
      </c>
      <c r="D9" s="483">
        <v>70</v>
      </c>
      <c r="E9" s="483">
        <v>70.34</v>
      </c>
      <c r="F9" s="483">
        <v>72.84</v>
      </c>
      <c r="G9" s="483">
        <v>71.695281259311855</v>
      </c>
      <c r="H9" s="55" t="s">
        <v>67</v>
      </c>
      <c r="I9" s="1106"/>
    </row>
    <row r="10" spans="1:9" ht="24.95" customHeight="1" thickTop="1" thickBot="1" x14ac:dyDescent="0.25">
      <c r="A10" s="1107" t="s">
        <v>176</v>
      </c>
      <c r="B10" s="59" t="s">
        <v>171</v>
      </c>
      <c r="C10" s="484">
        <v>3.2</v>
      </c>
      <c r="D10" s="484">
        <v>3.2</v>
      </c>
      <c r="E10" s="484">
        <v>3</v>
      </c>
      <c r="F10" s="484">
        <v>3.38</v>
      </c>
      <c r="G10" s="484">
        <v>3.5881558717239779</v>
      </c>
      <c r="H10" s="60" t="s">
        <v>172</v>
      </c>
      <c r="I10" s="1098" t="s">
        <v>177</v>
      </c>
    </row>
    <row r="11" spans="1:9" ht="24.95" customHeight="1" thickTop="1" thickBot="1" x14ac:dyDescent="0.25">
      <c r="A11" s="1107"/>
      <c r="B11" s="249" t="s">
        <v>174</v>
      </c>
      <c r="C11" s="484">
        <v>1.82</v>
      </c>
      <c r="D11" s="484">
        <v>1.8</v>
      </c>
      <c r="E11" s="484">
        <v>1.89</v>
      </c>
      <c r="F11" s="484">
        <v>1.86</v>
      </c>
      <c r="G11" s="484">
        <v>1.7490290171795131</v>
      </c>
      <c r="H11" s="61" t="s">
        <v>175</v>
      </c>
      <c r="I11" s="1099"/>
    </row>
    <row r="12" spans="1:9" ht="24.95" customHeight="1" thickTop="1" thickBot="1" x14ac:dyDescent="0.25">
      <c r="A12" s="1107"/>
      <c r="B12" s="249" t="s">
        <v>66</v>
      </c>
      <c r="C12" s="485">
        <v>2</v>
      </c>
      <c r="D12" s="485">
        <v>2</v>
      </c>
      <c r="E12" s="485">
        <v>2.0499999999999998</v>
      </c>
      <c r="F12" s="485">
        <v>2.12</v>
      </c>
      <c r="G12" s="485">
        <v>2.0759978236639234</v>
      </c>
      <c r="H12" s="61" t="s">
        <v>67</v>
      </c>
      <c r="I12" s="1108"/>
    </row>
    <row r="13" spans="1:9" ht="24.95" customHeight="1" thickTop="1" thickBot="1" x14ac:dyDescent="0.25">
      <c r="A13" s="1109" t="s">
        <v>178</v>
      </c>
      <c r="B13" s="58" t="s">
        <v>171</v>
      </c>
      <c r="C13" s="482">
        <v>1.6</v>
      </c>
      <c r="D13" s="482">
        <v>1.5</v>
      </c>
      <c r="E13" s="482">
        <v>1.48</v>
      </c>
      <c r="F13" s="482">
        <v>1.68</v>
      </c>
      <c r="G13" s="482">
        <v>2.167913710404394</v>
      </c>
      <c r="H13" s="56" t="s">
        <v>172</v>
      </c>
      <c r="I13" s="1110" t="s">
        <v>179</v>
      </c>
    </row>
    <row r="14" spans="1:9" ht="24.95" customHeight="1" thickTop="1" thickBot="1" x14ac:dyDescent="0.25">
      <c r="A14" s="1109"/>
      <c r="B14" s="247" t="s">
        <v>174</v>
      </c>
      <c r="C14" s="482">
        <v>0.89</v>
      </c>
      <c r="D14" s="482">
        <v>0.9</v>
      </c>
      <c r="E14" s="482">
        <v>0.93</v>
      </c>
      <c r="F14" s="482">
        <v>0.91</v>
      </c>
      <c r="G14" s="482">
        <v>0.76203956182198129</v>
      </c>
      <c r="H14" s="55" t="s">
        <v>175</v>
      </c>
      <c r="I14" s="1111"/>
    </row>
    <row r="15" spans="1:9" ht="24.95" customHeight="1" thickTop="1" thickBot="1" x14ac:dyDescent="0.25">
      <c r="A15" s="1109"/>
      <c r="B15" s="247" t="s">
        <v>66</v>
      </c>
      <c r="C15" s="483">
        <v>1.2</v>
      </c>
      <c r="D15" s="483">
        <v>1</v>
      </c>
      <c r="E15" s="483">
        <v>1.01</v>
      </c>
      <c r="F15" s="483">
        <v>1.04</v>
      </c>
      <c r="G15" s="483">
        <v>1.0202630794321441</v>
      </c>
      <c r="H15" s="55" t="s">
        <v>67</v>
      </c>
      <c r="I15" s="1112"/>
    </row>
    <row r="16" spans="1:9" ht="24.95" customHeight="1" thickTop="1" thickBot="1" x14ac:dyDescent="0.25">
      <c r="A16" s="1096" t="s">
        <v>962</v>
      </c>
      <c r="B16" s="59" t="s">
        <v>171</v>
      </c>
      <c r="C16" s="484">
        <v>31.4</v>
      </c>
      <c r="D16" s="484">
        <v>31.4</v>
      </c>
      <c r="E16" s="484">
        <v>31.5</v>
      </c>
      <c r="F16" s="484">
        <v>31.22</v>
      </c>
      <c r="G16" s="484">
        <v>31.264187844373232</v>
      </c>
      <c r="H16" s="60" t="s">
        <v>172</v>
      </c>
      <c r="I16" s="1098" t="s">
        <v>180</v>
      </c>
    </row>
    <row r="17" spans="1:9" ht="24.95" customHeight="1" thickTop="1" thickBot="1" x14ac:dyDescent="0.25">
      <c r="A17" s="1096"/>
      <c r="B17" s="249" t="s">
        <v>174</v>
      </c>
      <c r="C17" s="484">
        <v>29.7</v>
      </c>
      <c r="D17" s="484">
        <v>29.3</v>
      </c>
      <c r="E17" s="484">
        <v>29.2</v>
      </c>
      <c r="F17" s="484">
        <v>29.42</v>
      </c>
      <c r="G17" s="484">
        <v>29.685186533353608</v>
      </c>
      <c r="H17" s="61" t="s">
        <v>175</v>
      </c>
      <c r="I17" s="1099"/>
    </row>
    <row r="18" spans="1:9" ht="24.95" customHeight="1" thickTop="1" x14ac:dyDescent="0.2">
      <c r="A18" s="1097"/>
      <c r="B18" s="251" t="s">
        <v>66</v>
      </c>
      <c r="C18" s="486">
        <v>30.1</v>
      </c>
      <c r="D18" s="486">
        <v>29.9</v>
      </c>
      <c r="E18" s="486">
        <v>29.9</v>
      </c>
      <c r="F18" s="486">
        <v>30.02</v>
      </c>
      <c r="G18" s="486">
        <v>30.256166288981387</v>
      </c>
      <c r="H18" s="62" t="s">
        <v>67</v>
      </c>
      <c r="I18" s="1100"/>
    </row>
  </sheetData>
  <mergeCells count="14">
    <mergeCell ref="A1:I1"/>
    <mergeCell ref="A2:I2"/>
    <mergeCell ref="A3:I3"/>
    <mergeCell ref="A4:I4"/>
    <mergeCell ref="A6:B6"/>
    <mergeCell ref="H6:I6"/>
    <mergeCell ref="A16:A18"/>
    <mergeCell ref="I16:I18"/>
    <mergeCell ref="A7:A9"/>
    <mergeCell ref="I7:I9"/>
    <mergeCell ref="A10:A12"/>
    <mergeCell ref="I10:I12"/>
    <mergeCell ref="A13:A15"/>
    <mergeCell ref="I13:I15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0"/>
  <sheetViews>
    <sheetView view="pageBreakPreview" zoomScaleNormal="100" zoomScaleSheetLayoutView="100" workbookViewId="0">
      <selection activeCell="C6" sqref="C6"/>
    </sheetView>
  </sheetViews>
  <sheetFormatPr defaultRowHeight="15" x14ac:dyDescent="0.2"/>
  <cols>
    <col min="1" max="1" width="21.85546875" style="3" customWidth="1"/>
    <col min="2" max="2" width="11" style="3" customWidth="1"/>
    <col min="3" max="3" width="8.5703125" style="3" customWidth="1"/>
    <col min="4" max="4" width="6.7109375" style="3" customWidth="1"/>
    <col min="5" max="5" width="9.5703125" style="3" customWidth="1"/>
    <col min="6" max="6" width="7.85546875" style="3" bestFit="1" customWidth="1"/>
    <col min="7" max="7" width="6.7109375" style="3" customWidth="1"/>
    <col min="8" max="8" width="7.85546875" style="3" bestFit="1" customWidth="1"/>
    <col min="9" max="9" width="6.28515625" style="3" bestFit="1" customWidth="1"/>
    <col min="10" max="10" width="7.85546875" style="3" bestFit="1" customWidth="1"/>
    <col min="11" max="14" width="6.7109375" style="3" customWidth="1"/>
    <col min="15" max="15" width="19.7109375" style="3" customWidth="1"/>
    <col min="16" max="255" width="9.140625" style="2"/>
    <col min="256" max="256" width="21.85546875" style="2" customWidth="1"/>
    <col min="257" max="257" width="11" style="2" customWidth="1"/>
    <col min="258" max="258" width="12" style="2" customWidth="1"/>
    <col min="259" max="259" width="6.7109375" style="2" customWidth="1"/>
    <col min="260" max="260" width="9.5703125" style="2" customWidth="1"/>
    <col min="261" max="269" width="6.7109375" style="2" customWidth="1"/>
    <col min="270" max="270" width="19.7109375" style="2" customWidth="1"/>
    <col min="271" max="511" width="9.140625" style="2"/>
    <col min="512" max="512" width="21.85546875" style="2" customWidth="1"/>
    <col min="513" max="513" width="11" style="2" customWidth="1"/>
    <col min="514" max="514" width="12" style="2" customWidth="1"/>
    <col min="515" max="515" width="6.7109375" style="2" customWidth="1"/>
    <col min="516" max="516" width="9.5703125" style="2" customWidth="1"/>
    <col min="517" max="525" width="6.7109375" style="2" customWidth="1"/>
    <col min="526" max="526" width="19.7109375" style="2" customWidth="1"/>
    <col min="527" max="767" width="9.140625" style="2"/>
    <col min="768" max="768" width="21.85546875" style="2" customWidth="1"/>
    <col min="769" max="769" width="11" style="2" customWidth="1"/>
    <col min="770" max="770" width="12" style="2" customWidth="1"/>
    <col min="771" max="771" width="6.7109375" style="2" customWidth="1"/>
    <col min="772" max="772" width="9.5703125" style="2" customWidth="1"/>
    <col min="773" max="781" width="6.7109375" style="2" customWidth="1"/>
    <col min="782" max="782" width="19.7109375" style="2" customWidth="1"/>
    <col min="783" max="1023" width="9.140625" style="2"/>
    <col min="1024" max="1024" width="21.85546875" style="2" customWidth="1"/>
    <col min="1025" max="1025" width="11" style="2" customWidth="1"/>
    <col min="1026" max="1026" width="12" style="2" customWidth="1"/>
    <col min="1027" max="1027" width="6.7109375" style="2" customWidth="1"/>
    <col min="1028" max="1028" width="9.5703125" style="2" customWidth="1"/>
    <col min="1029" max="1037" width="6.7109375" style="2" customWidth="1"/>
    <col min="1038" max="1038" width="19.7109375" style="2" customWidth="1"/>
    <col min="1039" max="1279" width="9.140625" style="2"/>
    <col min="1280" max="1280" width="21.85546875" style="2" customWidth="1"/>
    <col min="1281" max="1281" width="11" style="2" customWidth="1"/>
    <col min="1282" max="1282" width="12" style="2" customWidth="1"/>
    <col min="1283" max="1283" width="6.7109375" style="2" customWidth="1"/>
    <col min="1284" max="1284" width="9.5703125" style="2" customWidth="1"/>
    <col min="1285" max="1293" width="6.7109375" style="2" customWidth="1"/>
    <col min="1294" max="1294" width="19.7109375" style="2" customWidth="1"/>
    <col min="1295" max="1535" width="9.140625" style="2"/>
    <col min="1536" max="1536" width="21.85546875" style="2" customWidth="1"/>
    <col min="1537" max="1537" width="11" style="2" customWidth="1"/>
    <col min="1538" max="1538" width="12" style="2" customWidth="1"/>
    <col min="1539" max="1539" width="6.7109375" style="2" customWidth="1"/>
    <col min="1540" max="1540" width="9.5703125" style="2" customWidth="1"/>
    <col min="1541" max="1549" width="6.7109375" style="2" customWidth="1"/>
    <col min="1550" max="1550" width="19.7109375" style="2" customWidth="1"/>
    <col min="1551" max="1791" width="9.140625" style="2"/>
    <col min="1792" max="1792" width="21.85546875" style="2" customWidth="1"/>
    <col min="1793" max="1793" width="11" style="2" customWidth="1"/>
    <col min="1794" max="1794" width="12" style="2" customWidth="1"/>
    <col min="1795" max="1795" width="6.7109375" style="2" customWidth="1"/>
    <col min="1796" max="1796" width="9.5703125" style="2" customWidth="1"/>
    <col min="1797" max="1805" width="6.7109375" style="2" customWidth="1"/>
    <col min="1806" max="1806" width="19.7109375" style="2" customWidth="1"/>
    <col min="1807" max="2047" width="9.140625" style="2"/>
    <col min="2048" max="2048" width="21.85546875" style="2" customWidth="1"/>
    <col min="2049" max="2049" width="11" style="2" customWidth="1"/>
    <col min="2050" max="2050" width="12" style="2" customWidth="1"/>
    <col min="2051" max="2051" width="6.7109375" style="2" customWidth="1"/>
    <col min="2052" max="2052" width="9.5703125" style="2" customWidth="1"/>
    <col min="2053" max="2061" width="6.7109375" style="2" customWidth="1"/>
    <col min="2062" max="2062" width="19.7109375" style="2" customWidth="1"/>
    <col min="2063" max="2303" width="9.140625" style="2"/>
    <col min="2304" max="2304" width="21.85546875" style="2" customWidth="1"/>
    <col min="2305" max="2305" width="11" style="2" customWidth="1"/>
    <col min="2306" max="2306" width="12" style="2" customWidth="1"/>
    <col min="2307" max="2307" width="6.7109375" style="2" customWidth="1"/>
    <col min="2308" max="2308" width="9.5703125" style="2" customWidth="1"/>
    <col min="2309" max="2317" width="6.7109375" style="2" customWidth="1"/>
    <col min="2318" max="2318" width="19.7109375" style="2" customWidth="1"/>
    <col min="2319" max="2559" width="9.140625" style="2"/>
    <col min="2560" max="2560" width="21.85546875" style="2" customWidth="1"/>
    <col min="2561" max="2561" width="11" style="2" customWidth="1"/>
    <col min="2562" max="2562" width="12" style="2" customWidth="1"/>
    <col min="2563" max="2563" width="6.7109375" style="2" customWidth="1"/>
    <col min="2564" max="2564" width="9.5703125" style="2" customWidth="1"/>
    <col min="2565" max="2573" width="6.7109375" style="2" customWidth="1"/>
    <col min="2574" max="2574" width="19.7109375" style="2" customWidth="1"/>
    <col min="2575" max="2815" width="9.140625" style="2"/>
    <col min="2816" max="2816" width="21.85546875" style="2" customWidth="1"/>
    <col min="2817" max="2817" width="11" style="2" customWidth="1"/>
    <col min="2818" max="2818" width="12" style="2" customWidth="1"/>
    <col min="2819" max="2819" width="6.7109375" style="2" customWidth="1"/>
    <col min="2820" max="2820" width="9.5703125" style="2" customWidth="1"/>
    <col min="2821" max="2829" width="6.7109375" style="2" customWidth="1"/>
    <col min="2830" max="2830" width="19.7109375" style="2" customWidth="1"/>
    <col min="2831" max="3071" width="9.140625" style="2"/>
    <col min="3072" max="3072" width="21.85546875" style="2" customWidth="1"/>
    <col min="3073" max="3073" width="11" style="2" customWidth="1"/>
    <col min="3074" max="3074" width="12" style="2" customWidth="1"/>
    <col min="3075" max="3075" width="6.7109375" style="2" customWidth="1"/>
    <col min="3076" max="3076" width="9.5703125" style="2" customWidth="1"/>
    <col min="3077" max="3085" width="6.7109375" style="2" customWidth="1"/>
    <col min="3086" max="3086" width="19.7109375" style="2" customWidth="1"/>
    <col min="3087" max="3327" width="9.140625" style="2"/>
    <col min="3328" max="3328" width="21.85546875" style="2" customWidth="1"/>
    <col min="3329" max="3329" width="11" style="2" customWidth="1"/>
    <col min="3330" max="3330" width="12" style="2" customWidth="1"/>
    <col min="3331" max="3331" width="6.7109375" style="2" customWidth="1"/>
    <col min="3332" max="3332" width="9.5703125" style="2" customWidth="1"/>
    <col min="3333" max="3341" width="6.7109375" style="2" customWidth="1"/>
    <col min="3342" max="3342" width="19.7109375" style="2" customWidth="1"/>
    <col min="3343" max="3583" width="9.140625" style="2"/>
    <col min="3584" max="3584" width="21.85546875" style="2" customWidth="1"/>
    <col min="3585" max="3585" width="11" style="2" customWidth="1"/>
    <col min="3586" max="3586" width="12" style="2" customWidth="1"/>
    <col min="3587" max="3587" width="6.7109375" style="2" customWidth="1"/>
    <col min="3588" max="3588" width="9.5703125" style="2" customWidth="1"/>
    <col min="3589" max="3597" width="6.7109375" style="2" customWidth="1"/>
    <col min="3598" max="3598" width="19.7109375" style="2" customWidth="1"/>
    <col min="3599" max="3839" width="9.140625" style="2"/>
    <col min="3840" max="3840" width="21.85546875" style="2" customWidth="1"/>
    <col min="3841" max="3841" width="11" style="2" customWidth="1"/>
    <col min="3842" max="3842" width="12" style="2" customWidth="1"/>
    <col min="3843" max="3843" width="6.7109375" style="2" customWidth="1"/>
    <col min="3844" max="3844" width="9.5703125" style="2" customWidth="1"/>
    <col min="3845" max="3853" width="6.7109375" style="2" customWidth="1"/>
    <col min="3854" max="3854" width="19.7109375" style="2" customWidth="1"/>
    <col min="3855" max="4095" width="9.140625" style="2"/>
    <col min="4096" max="4096" width="21.85546875" style="2" customWidth="1"/>
    <col min="4097" max="4097" width="11" style="2" customWidth="1"/>
    <col min="4098" max="4098" width="12" style="2" customWidth="1"/>
    <col min="4099" max="4099" width="6.7109375" style="2" customWidth="1"/>
    <col min="4100" max="4100" width="9.5703125" style="2" customWidth="1"/>
    <col min="4101" max="4109" width="6.7109375" style="2" customWidth="1"/>
    <col min="4110" max="4110" width="19.7109375" style="2" customWidth="1"/>
    <col min="4111" max="4351" width="9.140625" style="2"/>
    <col min="4352" max="4352" width="21.85546875" style="2" customWidth="1"/>
    <col min="4353" max="4353" width="11" style="2" customWidth="1"/>
    <col min="4354" max="4354" width="12" style="2" customWidth="1"/>
    <col min="4355" max="4355" width="6.7109375" style="2" customWidth="1"/>
    <col min="4356" max="4356" width="9.5703125" style="2" customWidth="1"/>
    <col min="4357" max="4365" width="6.7109375" style="2" customWidth="1"/>
    <col min="4366" max="4366" width="19.7109375" style="2" customWidth="1"/>
    <col min="4367" max="4607" width="9.140625" style="2"/>
    <col min="4608" max="4608" width="21.85546875" style="2" customWidth="1"/>
    <col min="4609" max="4609" width="11" style="2" customWidth="1"/>
    <col min="4610" max="4610" width="12" style="2" customWidth="1"/>
    <col min="4611" max="4611" width="6.7109375" style="2" customWidth="1"/>
    <col min="4612" max="4612" width="9.5703125" style="2" customWidth="1"/>
    <col min="4613" max="4621" width="6.7109375" style="2" customWidth="1"/>
    <col min="4622" max="4622" width="19.7109375" style="2" customWidth="1"/>
    <col min="4623" max="4863" width="9.140625" style="2"/>
    <col min="4864" max="4864" width="21.85546875" style="2" customWidth="1"/>
    <col min="4865" max="4865" width="11" style="2" customWidth="1"/>
    <col min="4866" max="4866" width="12" style="2" customWidth="1"/>
    <col min="4867" max="4867" width="6.7109375" style="2" customWidth="1"/>
    <col min="4868" max="4868" width="9.5703125" style="2" customWidth="1"/>
    <col min="4869" max="4877" width="6.7109375" style="2" customWidth="1"/>
    <col min="4878" max="4878" width="19.7109375" style="2" customWidth="1"/>
    <col min="4879" max="5119" width="9.140625" style="2"/>
    <col min="5120" max="5120" width="21.85546875" style="2" customWidth="1"/>
    <col min="5121" max="5121" width="11" style="2" customWidth="1"/>
    <col min="5122" max="5122" width="12" style="2" customWidth="1"/>
    <col min="5123" max="5123" width="6.7109375" style="2" customWidth="1"/>
    <col min="5124" max="5124" width="9.5703125" style="2" customWidth="1"/>
    <col min="5125" max="5133" width="6.7109375" style="2" customWidth="1"/>
    <col min="5134" max="5134" width="19.7109375" style="2" customWidth="1"/>
    <col min="5135" max="5375" width="9.140625" style="2"/>
    <col min="5376" max="5376" width="21.85546875" style="2" customWidth="1"/>
    <col min="5377" max="5377" width="11" style="2" customWidth="1"/>
    <col min="5378" max="5378" width="12" style="2" customWidth="1"/>
    <col min="5379" max="5379" width="6.7109375" style="2" customWidth="1"/>
    <col min="5380" max="5380" width="9.5703125" style="2" customWidth="1"/>
    <col min="5381" max="5389" width="6.7109375" style="2" customWidth="1"/>
    <col min="5390" max="5390" width="19.7109375" style="2" customWidth="1"/>
    <col min="5391" max="5631" width="9.140625" style="2"/>
    <col min="5632" max="5632" width="21.85546875" style="2" customWidth="1"/>
    <col min="5633" max="5633" width="11" style="2" customWidth="1"/>
    <col min="5634" max="5634" width="12" style="2" customWidth="1"/>
    <col min="5635" max="5635" width="6.7109375" style="2" customWidth="1"/>
    <col min="5636" max="5636" width="9.5703125" style="2" customWidth="1"/>
    <col min="5637" max="5645" width="6.7109375" style="2" customWidth="1"/>
    <col min="5646" max="5646" width="19.7109375" style="2" customWidth="1"/>
    <col min="5647" max="5887" width="9.140625" style="2"/>
    <col min="5888" max="5888" width="21.85546875" style="2" customWidth="1"/>
    <col min="5889" max="5889" width="11" style="2" customWidth="1"/>
    <col min="5890" max="5890" width="12" style="2" customWidth="1"/>
    <col min="5891" max="5891" width="6.7109375" style="2" customWidth="1"/>
    <col min="5892" max="5892" width="9.5703125" style="2" customWidth="1"/>
    <col min="5893" max="5901" width="6.7109375" style="2" customWidth="1"/>
    <col min="5902" max="5902" width="19.7109375" style="2" customWidth="1"/>
    <col min="5903" max="6143" width="9.140625" style="2"/>
    <col min="6144" max="6144" width="21.85546875" style="2" customWidth="1"/>
    <col min="6145" max="6145" width="11" style="2" customWidth="1"/>
    <col min="6146" max="6146" width="12" style="2" customWidth="1"/>
    <col min="6147" max="6147" width="6.7109375" style="2" customWidth="1"/>
    <col min="6148" max="6148" width="9.5703125" style="2" customWidth="1"/>
    <col min="6149" max="6157" width="6.7109375" style="2" customWidth="1"/>
    <col min="6158" max="6158" width="19.7109375" style="2" customWidth="1"/>
    <col min="6159" max="6399" width="9.140625" style="2"/>
    <col min="6400" max="6400" width="21.85546875" style="2" customWidth="1"/>
    <col min="6401" max="6401" width="11" style="2" customWidth="1"/>
    <col min="6402" max="6402" width="12" style="2" customWidth="1"/>
    <col min="6403" max="6403" width="6.7109375" style="2" customWidth="1"/>
    <col min="6404" max="6404" width="9.5703125" style="2" customWidth="1"/>
    <col min="6405" max="6413" width="6.7109375" style="2" customWidth="1"/>
    <col min="6414" max="6414" width="19.7109375" style="2" customWidth="1"/>
    <col min="6415" max="6655" width="9.140625" style="2"/>
    <col min="6656" max="6656" width="21.85546875" style="2" customWidth="1"/>
    <col min="6657" max="6657" width="11" style="2" customWidth="1"/>
    <col min="6658" max="6658" width="12" style="2" customWidth="1"/>
    <col min="6659" max="6659" width="6.7109375" style="2" customWidth="1"/>
    <col min="6660" max="6660" width="9.5703125" style="2" customWidth="1"/>
    <col min="6661" max="6669" width="6.7109375" style="2" customWidth="1"/>
    <col min="6670" max="6670" width="19.7109375" style="2" customWidth="1"/>
    <col min="6671" max="6911" width="9.140625" style="2"/>
    <col min="6912" max="6912" width="21.85546875" style="2" customWidth="1"/>
    <col min="6913" max="6913" width="11" style="2" customWidth="1"/>
    <col min="6914" max="6914" width="12" style="2" customWidth="1"/>
    <col min="6915" max="6915" width="6.7109375" style="2" customWidth="1"/>
    <col min="6916" max="6916" width="9.5703125" style="2" customWidth="1"/>
    <col min="6917" max="6925" width="6.7109375" style="2" customWidth="1"/>
    <col min="6926" max="6926" width="19.7109375" style="2" customWidth="1"/>
    <col min="6927" max="7167" width="9.140625" style="2"/>
    <col min="7168" max="7168" width="21.85546875" style="2" customWidth="1"/>
    <col min="7169" max="7169" width="11" style="2" customWidth="1"/>
    <col min="7170" max="7170" width="12" style="2" customWidth="1"/>
    <col min="7171" max="7171" width="6.7109375" style="2" customWidth="1"/>
    <col min="7172" max="7172" width="9.5703125" style="2" customWidth="1"/>
    <col min="7173" max="7181" width="6.7109375" style="2" customWidth="1"/>
    <col min="7182" max="7182" width="19.7109375" style="2" customWidth="1"/>
    <col min="7183" max="7423" width="9.140625" style="2"/>
    <col min="7424" max="7424" width="21.85546875" style="2" customWidth="1"/>
    <col min="7425" max="7425" width="11" style="2" customWidth="1"/>
    <col min="7426" max="7426" width="12" style="2" customWidth="1"/>
    <col min="7427" max="7427" width="6.7109375" style="2" customWidth="1"/>
    <col min="7428" max="7428" width="9.5703125" style="2" customWidth="1"/>
    <col min="7429" max="7437" width="6.7109375" style="2" customWidth="1"/>
    <col min="7438" max="7438" width="19.7109375" style="2" customWidth="1"/>
    <col min="7439" max="7679" width="9.140625" style="2"/>
    <col min="7680" max="7680" width="21.85546875" style="2" customWidth="1"/>
    <col min="7681" max="7681" width="11" style="2" customWidth="1"/>
    <col min="7682" max="7682" width="12" style="2" customWidth="1"/>
    <col min="7683" max="7683" width="6.7109375" style="2" customWidth="1"/>
    <col min="7684" max="7684" width="9.5703125" style="2" customWidth="1"/>
    <col min="7685" max="7693" width="6.7109375" style="2" customWidth="1"/>
    <col min="7694" max="7694" width="19.7109375" style="2" customWidth="1"/>
    <col min="7695" max="7935" width="9.140625" style="2"/>
    <col min="7936" max="7936" width="21.85546875" style="2" customWidth="1"/>
    <col min="7937" max="7937" width="11" style="2" customWidth="1"/>
    <col min="7938" max="7938" width="12" style="2" customWidth="1"/>
    <col min="7939" max="7939" width="6.7109375" style="2" customWidth="1"/>
    <col min="7940" max="7940" width="9.5703125" style="2" customWidth="1"/>
    <col min="7941" max="7949" width="6.7109375" style="2" customWidth="1"/>
    <col min="7950" max="7950" width="19.7109375" style="2" customWidth="1"/>
    <col min="7951" max="8191" width="9.140625" style="2"/>
    <col min="8192" max="8192" width="21.85546875" style="2" customWidth="1"/>
    <col min="8193" max="8193" width="11" style="2" customWidth="1"/>
    <col min="8194" max="8194" width="12" style="2" customWidth="1"/>
    <col min="8195" max="8195" width="6.7109375" style="2" customWidth="1"/>
    <col min="8196" max="8196" width="9.5703125" style="2" customWidth="1"/>
    <col min="8197" max="8205" width="6.7109375" style="2" customWidth="1"/>
    <col min="8206" max="8206" width="19.7109375" style="2" customWidth="1"/>
    <col min="8207" max="8447" width="9.140625" style="2"/>
    <col min="8448" max="8448" width="21.85546875" style="2" customWidth="1"/>
    <col min="8449" max="8449" width="11" style="2" customWidth="1"/>
    <col min="8450" max="8450" width="12" style="2" customWidth="1"/>
    <col min="8451" max="8451" width="6.7109375" style="2" customWidth="1"/>
    <col min="8452" max="8452" width="9.5703125" style="2" customWidth="1"/>
    <col min="8453" max="8461" width="6.7109375" style="2" customWidth="1"/>
    <col min="8462" max="8462" width="19.7109375" style="2" customWidth="1"/>
    <col min="8463" max="8703" width="9.140625" style="2"/>
    <col min="8704" max="8704" width="21.85546875" style="2" customWidth="1"/>
    <col min="8705" max="8705" width="11" style="2" customWidth="1"/>
    <col min="8706" max="8706" width="12" style="2" customWidth="1"/>
    <col min="8707" max="8707" width="6.7109375" style="2" customWidth="1"/>
    <col min="8708" max="8708" width="9.5703125" style="2" customWidth="1"/>
    <col min="8709" max="8717" width="6.7109375" style="2" customWidth="1"/>
    <col min="8718" max="8718" width="19.7109375" style="2" customWidth="1"/>
    <col min="8719" max="8959" width="9.140625" style="2"/>
    <col min="8960" max="8960" width="21.85546875" style="2" customWidth="1"/>
    <col min="8961" max="8961" width="11" style="2" customWidth="1"/>
    <col min="8962" max="8962" width="12" style="2" customWidth="1"/>
    <col min="8963" max="8963" width="6.7109375" style="2" customWidth="1"/>
    <col min="8964" max="8964" width="9.5703125" style="2" customWidth="1"/>
    <col min="8965" max="8973" width="6.7109375" style="2" customWidth="1"/>
    <col min="8974" max="8974" width="19.7109375" style="2" customWidth="1"/>
    <col min="8975" max="9215" width="9.140625" style="2"/>
    <col min="9216" max="9216" width="21.85546875" style="2" customWidth="1"/>
    <col min="9217" max="9217" width="11" style="2" customWidth="1"/>
    <col min="9218" max="9218" width="12" style="2" customWidth="1"/>
    <col min="9219" max="9219" width="6.7109375" style="2" customWidth="1"/>
    <col min="9220" max="9220" width="9.5703125" style="2" customWidth="1"/>
    <col min="9221" max="9229" width="6.7109375" style="2" customWidth="1"/>
    <col min="9230" max="9230" width="19.7109375" style="2" customWidth="1"/>
    <col min="9231" max="9471" width="9.140625" style="2"/>
    <col min="9472" max="9472" width="21.85546875" style="2" customWidth="1"/>
    <col min="9473" max="9473" width="11" style="2" customWidth="1"/>
    <col min="9474" max="9474" width="12" style="2" customWidth="1"/>
    <col min="9475" max="9475" width="6.7109375" style="2" customWidth="1"/>
    <col min="9476" max="9476" width="9.5703125" style="2" customWidth="1"/>
    <col min="9477" max="9485" width="6.7109375" style="2" customWidth="1"/>
    <col min="9486" max="9486" width="19.7109375" style="2" customWidth="1"/>
    <col min="9487" max="9727" width="9.140625" style="2"/>
    <col min="9728" max="9728" width="21.85546875" style="2" customWidth="1"/>
    <col min="9729" max="9729" width="11" style="2" customWidth="1"/>
    <col min="9730" max="9730" width="12" style="2" customWidth="1"/>
    <col min="9731" max="9731" width="6.7109375" style="2" customWidth="1"/>
    <col min="9732" max="9732" width="9.5703125" style="2" customWidth="1"/>
    <col min="9733" max="9741" width="6.7109375" style="2" customWidth="1"/>
    <col min="9742" max="9742" width="19.7109375" style="2" customWidth="1"/>
    <col min="9743" max="9983" width="9.140625" style="2"/>
    <col min="9984" max="9984" width="21.85546875" style="2" customWidth="1"/>
    <col min="9985" max="9985" width="11" style="2" customWidth="1"/>
    <col min="9986" max="9986" width="12" style="2" customWidth="1"/>
    <col min="9987" max="9987" width="6.7109375" style="2" customWidth="1"/>
    <col min="9988" max="9988" width="9.5703125" style="2" customWidth="1"/>
    <col min="9989" max="9997" width="6.7109375" style="2" customWidth="1"/>
    <col min="9998" max="9998" width="19.7109375" style="2" customWidth="1"/>
    <col min="9999" max="10239" width="9.140625" style="2"/>
    <col min="10240" max="10240" width="21.85546875" style="2" customWidth="1"/>
    <col min="10241" max="10241" width="11" style="2" customWidth="1"/>
    <col min="10242" max="10242" width="12" style="2" customWidth="1"/>
    <col min="10243" max="10243" width="6.7109375" style="2" customWidth="1"/>
    <col min="10244" max="10244" width="9.5703125" style="2" customWidth="1"/>
    <col min="10245" max="10253" width="6.7109375" style="2" customWidth="1"/>
    <col min="10254" max="10254" width="19.7109375" style="2" customWidth="1"/>
    <col min="10255" max="10495" width="9.140625" style="2"/>
    <col min="10496" max="10496" width="21.85546875" style="2" customWidth="1"/>
    <col min="10497" max="10497" width="11" style="2" customWidth="1"/>
    <col min="10498" max="10498" width="12" style="2" customWidth="1"/>
    <col min="10499" max="10499" width="6.7109375" style="2" customWidth="1"/>
    <col min="10500" max="10500" width="9.5703125" style="2" customWidth="1"/>
    <col min="10501" max="10509" width="6.7109375" style="2" customWidth="1"/>
    <col min="10510" max="10510" width="19.7109375" style="2" customWidth="1"/>
    <col min="10511" max="10751" width="9.140625" style="2"/>
    <col min="10752" max="10752" width="21.85546875" style="2" customWidth="1"/>
    <col min="10753" max="10753" width="11" style="2" customWidth="1"/>
    <col min="10754" max="10754" width="12" style="2" customWidth="1"/>
    <col min="10755" max="10755" width="6.7109375" style="2" customWidth="1"/>
    <col min="10756" max="10756" width="9.5703125" style="2" customWidth="1"/>
    <col min="10757" max="10765" width="6.7109375" style="2" customWidth="1"/>
    <col min="10766" max="10766" width="19.7109375" style="2" customWidth="1"/>
    <col min="10767" max="11007" width="9.140625" style="2"/>
    <col min="11008" max="11008" width="21.85546875" style="2" customWidth="1"/>
    <col min="11009" max="11009" width="11" style="2" customWidth="1"/>
    <col min="11010" max="11010" width="12" style="2" customWidth="1"/>
    <col min="11011" max="11011" width="6.7109375" style="2" customWidth="1"/>
    <col min="11012" max="11012" width="9.5703125" style="2" customWidth="1"/>
    <col min="11013" max="11021" width="6.7109375" style="2" customWidth="1"/>
    <col min="11022" max="11022" width="19.7109375" style="2" customWidth="1"/>
    <col min="11023" max="11263" width="9.140625" style="2"/>
    <col min="11264" max="11264" width="21.85546875" style="2" customWidth="1"/>
    <col min="11265" max="11265" width="11" style="2" customWidth="1"/>
    <col min="11266" max="11266" width="12" style="2" customWidth="1"/>
    <col min="11267" max="11267" width="6.7109375" style="2" customWidth="1"/>
    <col min="11268" max="11268" width="9.5703125" style="2" customWidth="1"/>
    <col min="11269" max="11277" width="6.7109375" style="2" customWidth="1"/>
    <col min="11278" max="11278" width="19.7109375" style="2" customWidth="1"/>
    <col min="11279" max="11519" width="9.140625" style="2"/>
    <col min="11520" max="11520" width="21.85546875" style="2" customWidth="1"/>
    <col min="11521" max="11521" width="11" style="2" customWidth="1"/>
    <col min="11522" max="11522" width="12" style="2" customWidth="1"/>
    <col min="11523" max="11523" width="6.7109375" style="2" customWidth="1"/>
    <col min="11524" max="11524" width="9.5703125" style="2" customWidth="1"/>
    <col min="11525" max="11533" width="6.7109375" style="2" customWidth="1"/>
    <col min="11534" max="11534" width="19.7109375" style="2" customWidth="1"/>
    <col min="11535" max="11775" width="9.140625" style="2"/>
    <col min="11776" max="11776" width="21.85546875" style="2" customWidth="1"/>
    <col min="11777" max="11777" width="11" style="2" customWidth="1"/>
    <col min="11778" max="11778" width="12" style="2" customWidth="1"/>
    <col min="11779" max="11779" width="6.7109375" style="2" customWidth="1"/>
    <col min="11780" max="11780" width="9.5703125" style="2" customWidth="1"/>
    <col min="11781" max="11789" width="6.7109375" style="2" customWidth="1"/>
    <col min="11790" max="11790" width="19.7109375" style="2" customWidth="1"/>
    <col min="11791" max="12031" width="9.140625" style="2"/>
    <col min="12032" max="12032" width="21.85546875" style="2" customWidth="1"/>
    <col min="12033" max="12033" width="11" style="2" customWidth="1"/>
    <col min="12034" max="12034" width="12" style="2" customWidth="1"/>
    <col min="12035" max="12035" width="6.7109375" style="2" customWidth="1"/>
    <col min="12036" max="12036" width="9.5703125" style="2" customWidth="1"/>
    <col min="12037" max="12045" width="6.7109375" style="2" customWidth="1"/>
    <col min="12046" max="12046" width="19.7109375" style="2" customWidth="1"/>
    <col min="12047" max="12287" width="9.140625" style="2"/>
    <col min="12288" max="12288" width="21.85546875" style="2" customWidth="1"/>
    <col min="12289" max="12289" width="11" style="2" customWidth="1"/>
    <col min="12290" max="12290" width="12" style="2" customWidth="1"/>
    <col min="12291" max="12291" width="6.7109375" style="2" customWidth="1"/>
    <col min="12292" max="12292" width="9.5703125" style="2" customWidth="1"/>
    <col min="12293" max="12301" width="6.7109375" style="2" customWidth="1"/>
    <col min="12302" max="12302" width="19.7109375" style="2" customWidth="1"/>
    <col min="12303" max="12543" width="9.140625" style="2"/>
    <col min="12544" max="12544" width="21.85546875" style="2" customWidth="1"/>
    <col min="12545" max="12545" width="11" style="2" customWidth="1"/>
    <col min="12546" max="12546" width="12" style="2" customWidth="1"/>
    <col min="12547" max="12547" width="6.7109375" style="2" customWidth="1"/>
    <col min="12548" max="12548" width="9.5703125" style="2" customWidth="1"/>
    <col min="12549" max="12557" width="6.7109375" style="2" customWidth="1"/>
    <col min="12558" max="12558" width="19.7109375" style="2" customWidth="1"/>
    <col min="12559" max="12799" width="9.140625" style="2"/>
    <col min="12800" max="12800" width="21.85546875" style="2" customWidth="1"/>
    <col min="12801" max="12801" width="11" style="2" customWidth="1"/>
    <col min="12802" max="12802" width="12" style="2" customWidth="1"/>
    <col min="12803" max="12803" width="6.7109375" style="2" customWidth="1"/>
    <col min="12804" max="12804" width="9.5703125" style="2" customWidth="1"/>
    <col min="12805" max="12813" width="6.7109375" style="2" customWidth="1"/>
    <col min="12814" max="12814" width="19.7109375" style="2" customWidth="1"/>
    <col min="12815" max="13055" width="9.140625" style="2"/>
    <col min="13056" max="13056" width="21.85546875" style="2" customWidth="1"/>
    <col min="13057" max="13057" width="11" style="2" customWidth="1"/>
    <col min="13058" max="13058" width="12" style="2" customWidth="1"/>
    <col min="13059" max="13059" width="6.7109375" style="2" customWidth="1"/>
    <col min="13060" max="13060" width="9.5703125" style="2" customWidth="1"/>
    <col min="13061" max="13069" width="6.7109375" style="2" customWidth="1"/>
    <col min="13070" max="13070" width="19.7109375" style="2" customWidth="1"/>
    <col min="13071" max="13311" width="9.140625" style="2"/>
    <col min="13312" max="13312" width="21.85546875" style="2" customWidth="1"/>
    <col min="13313" max="13313" width="11" style="2" customWidth="1"/>
    <col min="13314" max="13314" width="12" style="2" customWidth="1"/>
    <col min="13315" max="13315" width="6.7109375" style="2" customWidth="1"/>
    <col min="13316" max="13316" width="9.5703125" style="2" customWidth="1"/>
    <col min="13317" max="13325" width="6.7109375" style="2" customWidth="1"/>
    <col min="13326" max="13326" width="19.7109375" style="2" customWidth="1"/>
    <col min="13327" max="13567" width="9.140625" style="2"/>
    <col min="13568" max="13568" width="21.85546875" style="2" customWidth="1"/>
    <col min="13569" max="13569" width="11" style="2" customWidth="1"/>
    <col min="13570" max="13570" width="12" style="2" customWidth="1"/>
    <col min="13571" max="13571" width="6.7109375" style="2" customWidth="1"/>
    <col min="13572" max="13572" width="9.5703125" style="2" customWidth="1"/>
    <col min="13573" max="13581" width="6.7109375" style="2" customWidth="1"/>
    <col min="13582" max="13582" width="19.7109375" style="2" customWidth="1"/>
    <col min="13583" max="13823" width="9.140625" style="2"/>
    <col min="13824" max="13824" width="21.85546875" style="2" customWidth="1"/>
    <col min="13825" max="13825" width="11" style="2" customWidth="1"/>
    <col min="13826" max="13826" width="12" style="2" customWidth="1"/>
    <col min="13827" max="13827" width="6.7109375" style="2" customWidth="1"/>
    <col min="13828" max="13828" width="9.5703125" style="2" customWidth="1"/>
    <col min="13829" max="13837" width="6.7109375" style="2" customWidth="1"/>
    <col min="13838" max="13838" width="19.7109375" style="2" customWidth="1"/>
    <col min="13839" max="14079" width="9.140625" style="2"/>
    <col min="14080" max="14080" width="21.85546875" style="2" customWidth="1"/>
    <col min="14081" max="14081" width="11" style="2" customWidth="1"/>
    <col min="14082" max="14082" width="12" style="2" customWidth="1"/>
    <col min="14083" max="14083" width="6.7109375" style="2" customWidth="1"/>
    <col min="14084" max="14084" width="9.5703125" style="2" customWidth="1"/>
    <col min="14085" max="14093" width="6.7109375" style="2" customWidth="1"/>
    <col min="14094" max="14094" width="19.7109375" style="2" customWidth="1"/>
    <col min="14095" max="14335" width="9.140625" style="2"/>
    <col min="14336" max="14336" width="21.85546875" style="2" customWidth="1"/>
    <col min="14337" max="14337" width="11" style="2" customWidth="1"/>
    <col min="14338" max="14338" width="12" style="2" customWidth="1"/>
    <col min="14339" max="14339" width="6.7109375" style="2" customWidth="1"/>
    <col min="14340" max="14340" width="9.5703125" style="2" customWidth="1"/>
    <col min="14341" max="14349" width="6.7109375" style="2" customWidth="1"/>
    <col min="14350" max="14350" width="19.7109375" style="2" customWidth="1"/>
    <col min="14351" max="14591" width="9.140625" style="2"/>
    <col min="14592" max="14592" width="21.85546875" style="2" customWidth="1"/>
    <col min="14593" max="14593" width="11" style="2" customWidth="1"/>
    <col min="14594" max="14594" width="12" style="2" customWidth="1"/>
    <col min="14595" max="14595" width="6.7109375" style="2" customWidth="1"/>
    <col min="14596" max="14596" width="9.5703125" style="2" customWidth="1"/>
    <col min="14597" max="14605" width="6.7109375" style="2" customWidth="1"/>
    <col min="14606" max="14606" width="19.7109375" style="2" customWidth="1"/>
    <col min="14607" max="14847" width="9.140625" style="2"/>
    <col min="14848" max="14848" width="21.85546875" style="2" customWidth="1"/>
    <col min="14849" max="14849" width="11" style="2" customWidth="1"/>
    <col min="14850" max="14850" width="12" style="2" customWidth="1"/>
    <col min="14851" max="14851" width="6.7109375" style="2" customWidth="1"/>
    <col min="14852" max="14852" width="9.5703125" style="2" customWidth="1"/>
    <col min="14853" max="14861" width="6.7109375" style="2" customWidth="1"/>
    <col min="14862" max="14862" width="19.7109375" style="2" customWidth="1"/>
    <col min="14863" max="15103" width="9.140625" style="2"/>
    <col min="15104" max="15104" width="21.85546875" style="2" customWidth="1"/>
    <col min="15105" max="15105" width="11" style="2" customWidth="1"/>
    <col min="15106" max="15106" width="12" style="2" customWidth="1"/>
    <col min="15107" max="15107" width="6.7109375" style="2" customWidth="1"/>
    <col min="15108" max="15108" width="9.5703125" style="2" customWidth="1"/>
    <col min="15109" max="15117" width="6.7109375" style="2" customWidth="1"/>
    <col min="15118" max="15118" width="19.7109375" style="2" customWidth="1"/>
    <col min="15119" max="15359" width="9.140625" style="2"/>
    <col min="15360" max="15360" width="21.85546875" style="2" customWidth="1"/>
    <col min="15361" max="15361" width="11" style="2" customWidth="1"/>
    <col min="15362" max="15362" width="12" style="2" customWidth="1"/>
    <col min="15363" max="15363" width="6.7109375" style="2" customWidth="1"/>
    <col min="15364" max="15364" width="9.5703125" style="2" customWidth="1"/>
    <col min="15365" max="15373" width="6.7109375" style="2" customWidth="1"/>
    <col min="15374" max="15374" width="19.7109375" style="2" customWidth="1"/>
    <col min="15375" max="15615" width="9.140625" style="2"/>
    <col min="15616" max="15616" width="21.85546875" style="2" customWidth="1"/>
    <col min="15617" max="15617" width="11" style="2" customWidth="1"/>
    <col min="15618" max="15618" width="12" style="2" customWidth="1"/>
    <col min="15619" max="15619" width="6.7109375" style="2" customWidth="1"/>
    <col min="15620" max="15620" width="9.5703125" style="2" customWidth="1"/>
    <col min="15621" max="15629" width="6.7109375" style="2" customWidth="1"/>
    <col min="15630" max="15630" width="19.7109375" style="2" customWidth="1"/>
    <col min="15631" max="15871" width="9.140625" style="2"/>
    <col min="15872" max="15872" width="21.85546875" style="2" customWidth="1"/>
    <col min="15873" max="15873" width="11" style="2" customWidth="1"/>
    <col min="15874" max="15874" width="12" style="2" customWidth="1"/>
    <col min="15875" max="15875" width="6.7109375" style="2" customWidth="1"/>
    <col min="15876" max="15876" width="9.5703125" style="2" customWidth="1"/>
    <col min="15877" max="15885" width="6.7109375" style="2" customWidth="1"/>
    <col min="15886" max="15886" width="19.7109375" style="2" customWidth="1"/>
    <col min="15887" max="16127" width="9.140625" style="2"/>
    <col min="16128" max="16128" width="21.85546875" style="2" customWidth="1"/>
    <col min="16129" max="16129" width="11" style="2" customWidth="1"/>
    <col min="16130" max="16130" width="12" style="2" customWidth="1"/>
    <col min="16131" max="16131" width="6.7109375" style="2" customWidth="1"/>
    <col min="16132" max="16132" width="9.5703125" style="2" customWidth="1"/>
    <col min="16133" max="16141" width="6.7109375" style="2" customWidth="1"/>
    <col min="16142" max="16142" width="19.7109375" style="2" customWidth="1"/>
    <col min="16143" max="16384" width="9.140625" style="2"/>
  </cols>
  <sheetData>
    <row r="1" spans="1:15" ht="19.5" customHeight="1" x14ac:dyDescent="0.2">
      <c r="A1" s="1146" t="s">
        <v>739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335"/>
      <c r="O1" s="1335"/>
    </row>
    <row r="2" spans="1:15" ht="15.75" x14ac:dyDescent="0.2">
      <c r="A2" s="1147" t="s">
        <v>741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336"/>
      <c r="O2" s="1336"/>
    </row>
    <row r="3" spans="1:15" ht="15.75" x14ac:dyDescent="0.2">
      <c r="A3" s="1147">
        <v>2014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336"/>
      <c r="O3" s="1336"/>
    </row>
    <row r="4" spans="1:15" ht="21.75" customHeight="1" x14ac:dyDescent="0.2">
      <c r="A4" s="806" t="s">
        <v>399</v>
      </c>
      <c r="B4" s="821"/>
      <c r="C4" s="821"/>
      <c r="D4" s="821"/>
      <c r="E4" s="821"/>
      <c r="F4" s="821"/>
      <c r="G4" s="821"/>
      <c r="H4" s="821"/>
      <c r="I4" s="821"/>
      <c r="J4" s="821"/>
      <c r="K4" s="821"/>
      <c r="L4" s="821"/>
      <c r="M4" s="821"/>
      <c r="O4" s="4" t="s">
        <v>182</v>
      </c>
    </row>
    <row r="5" spans="1:15" ht="30" customHeight="1" thickBot="1" x14ac:dyDescent="0.25">
      <c r="A5" s="1337" t="s">
        <v>791</v>
      </c>
      <c r="B5" s="1334" t="s">
        <v>672</v>
      </c>
      <c r="C5" s="1327"/>
      <c r="D5" s="1327"/>
      <c r="E5" s="1327"/>
      <c r="F5" s="1327"/>
      <c r="G5" s="1224" t="s">
        <v>550</v>
      </c>
      <c r="H5" s="1214"/>
      <c r="I5" s="1214"/>
      <c r="J5" s="1214"/>
      <c r="K5" s="1332" t="s">
        <v>549</v>
      </c>
      <c r="L5" s="1333"/>
      <c r="M5" s="1333"/>
      <c r="N5" s="1333"/>
      <c r="O5" s="1339" t="s">
        <v>740</v>
      </c>
    </row>
    <row r="6" spans="1:15" ht="39" customHeight="1" thickTop="1" x14ac:dyDescent="0.2">
      <c r="A6" s="1338"/>
      <c r="B6" s="257" t="s">
        <v>669</v>
      </c>
      <c r="C6" s="1085" t="s">
        <v>1402</v>
      </c>
      <c r="D6" s="240" t="s">
        <v>1394</v>
      </c>
      <c r="E6" s="257" t="s">
        <v>1403</v>
      </c>
      <c r="F6" s="240" t="s">
        <v>517</v>
      </c>
      <c r="G6" s="257" t="s">
        <v>51</v>
      </c>
      <c r="H6" s="257" t="s">
        <v>668</v>
      </c>
      <c r="I6" s="240" t="s">
        <v>1394</v>
      </c>
      <c r="J6" s="240" t="s">
        <v>517</v>
      </c>
      <c r="K6" s="257" t="s">
        <v>51</v>
      </c>
      <c r="L6" s="257" t="s">
        <v>668</v>
      </c>
      <c r="M6" s="240" t="s">
        <v>1394</v>
      </c>
      <c r="N6" s="240" t="s">
        <v>517</v>
      </c>
      <c r="O6" s="1340"/>
    </row>
    <row r="7" spans="1:15" ht="33" customHeight="1" thickBot="1" x14ac:dyDescent="0.25">
      <c r="A7" s="383" t="s">
        <v>53</v>
      </c>
      <c r="B7" s="621">
        <f t="shared" ref="B7:B14" si="0">SUM(L7+H7)</f>
        <v>1166</v>
      </c>
      <c r="C7" s="622">
        <f t="shared" ref="C7:C14" si="1">D7/$D$15%</f>
        <v>43.4375</v>
      </c>
      <c r="D7" s="621">
        <f t="shared" ref="D7:D14" si="2">SUM(M7+I7)</f>
        <v>278</v>
      </c>
      <c r="E7" s="622">
        <f t="shared" ref="E7:E14" si="3">F7/$F$15%</f>
        <v>51.448435689455387</v>
      </c>
      <c r="F7" s="621">
        <f t="shared" ref="F7:F14" si="4">SUM(N7+J7)</f>
        <v>888</v>
      </c>
      <c r="G7" s="622">
        <f t="shared" ref="G7:G14" si="5">H7/$H$15%</f>
        <v>59.138461538461542</v>
      </c>
      <c r="H7" s="621">
        <f>J7+I7</f>
        <v>961</v>
      </c>
      <c r="I7" s="623">
        <v>182</v>
      </c>
      <c r="J7" s="623">
        <v>779</v>
      </c>
      <c r="K7" s="622">
        <f t="shared" ref="K7:K14" si="6">L7/$L$15%</f>
        <v>27.665317139001349</v>
      </c>
      <c r="L7" s="621">
        <f>N7+M7</f>
        <v>205</v>
      </c>
      <c r="M7" s="326">
        <v>96</v>
      </c>
      <c r="N7" s="326">
        <v>109</v>
      </c>
      <c r="O7" s="182" t="s">
        <v>54</v>
      </c>
    </row>
    <row r="8" spans="1:15" ht="33" customHeight="1" thickBot="1" x14ac:dyDescent="0.25">
      <c r="A8" s="384" t="s">
        <v>55</v>
      </c>
      <c r="B8" s="332">
        <f t="shared" si="0"/>
        <v>684</v>
      </c>
      <c r="C8" s="624">
        <f t="shared" si="1"/>
        <v>32.65625</v>
      </c>
      <c r="D8" s="332">
        <f t="shared" si="2"/>
        <v>209</v>
      </c>
      <c r="E8" s="624">
        <f t="shared" si="3"/>
        <v>27.520278099652373</v>
      </c>
      <c r="F8" s="332">
        <f t="shared" si="4"/>
        <v>475</v>
      </c>
      <c r="G8" s="624">
        <f t="shared" si="5"/>
        <v>25.046153846153846</v>
      </c>
      <c r="H8" s="332">
        <f t="shared" ref="H8:H14" si="7">J8+I8</f>
        <v>407</v>
      </c>
      <c r="I8" s="333">
        <v>103</v>
      </c>
      <c r="J8" s="333">
        <v>304</v>
      </c>
      <c r="K8" s="624">
        <f t="shared" si="6"/>
        <v>37.381916329284749</v>
      </c>
      <c r="L8" s="332">
        <f t="shared" ref="L8:L14" si="8">N8+M8</f>
        <v>277</v>
      </c>
      <c r="M8" s="327">
        <v>106</v>
      </c>
      <c r="N8" s="327">
        <v>171</v>
      </c>
      <c r="O8" s="183" t="s">
        <v>56</v>
      </c>
    </row>
    <row r="9" spans="1:15" ht="33" customHeight="1" thickBot="1" x14ac:dyDescent="0.25">
      <c r="A9" s="385" t="s">
        <v>57</v>
      </c>
      <c r="B9" s="334">
        <f t="shared" si="0"/>
        <v>142</v>
      </c>
      <c r="C9" s="625">
        <f t="shared" si="1"/>
        <v>6.09375</v>
      </c>
      <c r="D9" s="334">
        <f t="shared" si="2"/>
        <v>39</v>
      </c>
      <c r="E9" s="625">
        <f t="shared" si="3"/>
        <v>5.9675550405561983</v>
      </c>
      <c r="F9" s="334">
        <f t="shared" si="4"/>
        <v>103</v>
      </c>
      <c r="G9" s="625">
        <f t="shared" si="5"/>
        <v>6.8307692307692305</v>
      </c>
      <c r="H9" s="334">
        <f t="shared" si="7"/>
        <v>111</v>
      </c>
      <c r="I9" s="335">
        <v>24</v>
      </c>
      <c r="J9" s="335">
        <v>87</v>
      </c>
      <c r="K9" s="625">
        <f t="shared" si="6"/>
        <v>4.1835357624831309</v>
      </c>
      <c r="L9" s="334">
        <f t="shared" si="8"/>
        <v>31</v>
      </c>
      <c r="M9" s="328">
        <v>15</v>
      </c>
      <c r="N9" s="328">
        <v>16</v>
      </c>
      <c r="O9" s="184" t="s">
        <v>58</v>
      </c>
    </row>
    <row r="10" spans="1:15" ht="33" customHeight="1" thickBot="1" x14ac:dyDescent="0.25">
      <c r="A10" s="384" t="s">
        <v>59</v>
      </c>
      <c r="B10" s="332">
        <f t="shared" si="0"/>
        <v>105</v>
      </c>
      <c r="C10" s="624">
        <f t="shared" si="1"/>
        <v>5.78125</v>
      </c>
      <c r="D10" s="332">
        <f t="shared" si="2"/>
        <v>37</v>
      </c>
      <c r="E10" s="624">
        <f t="shared" si="3"/>
        <v>3.9397450753186556</v>
      </c>
      <c r="F10" s="332">
        <f t="shared" si="4"/>
        <v>68</v>
      </c>
      <c r="G10" s="624">
        <f t="shared" si="5"/>
        <v>3.1384615384615384</v>
      </c>
      <c r="H10" s="332">
        <f t="shared" si="7"/>
        <v>51</v>
      </c>
      <c r="I10" s="333">
        <v>16</v>
      </c>
      <c r="J10" s="333">
        <v>35</v>
      </c>
      <c r="K10" s="624">
        <f t="shared" si="6"/>
        <v>7.2874493927125501</v>
      </c>
      <c r="L10" s="332">
        <f t="shared" si="8"/>
        <v>54</v>
      </c>
      <c r="M10" s="327">
        <v>21</v>
      </c>
      <c r="N10" s="327">
        <v>33</v>
      </c>
      <c r="O10" s="183" t="s">
        <v>60</v>
      </c>
    </row>
    <row r="11" spans="1:15" ht="33" customHeight="1" thickBot="1" x14ac:dyDescent="0.25">
      <c r="A11" s="385" t="s">
        <v>61</v>
      </c>
      <c r="B11" s="334">
        <f t="shared" si="0"/>
        <v>93</v>
      </c>
      <c r="C11" s="625">
        <f t="shared" si="1"/>
        <v>2.65625</v>
      </c>
      <c r="D11" s="334">
        <f t="shared" si="2"/>
        <v>17</v>
      </c>
      <c r="E11" s="625">
        <f t="shared" si="3"/>
        <v>4.4032444959443797</v>
      </c>
      <c r="F11" s="334">
        <f t="shared" si="4"/>
        <v>76</v>
      </c>
      <c r="G11" s="625">
        <f t="shared" si="5"/>
        <v>4.4923076923076923</v>
      </c>
      <c r="H11" s="334">
        <f t="shared" si="7"/>
        <v>73</v>
      </c>
      <c r="I11" s="335">
        <v>12</v>
      </c>
      <c r="J11" s="335">
        <v>61</v>
      </c>
      <c r="K11" s="625">
        <f t="shared" si="6"/>
        <v>2.6990553306342782</v>
      </c>
      <c r="L11" s="334">
        <f t="shared" si="8"/>
        <v>20</v>
      </c>
      <c r="M11" s="328">
        <v>5</v>
      </c>
      <c r="N11" s="328">
        <v>15</v>
      </c>
      <c r="O11" s="184" t="s">
        <v>62</v>
      </c>
    </row>
    <row r="12" spans="1:15" ht="33" customHeight="1" thickBot="1" x14ac:dyDescent="0.25">
      <c r="A12" s="384" t="s">
        <v>63</v>
      </c>
      <c r="B12" s="332">
        <f t="shared" si="0"/>
        <v>24</v>
      </c>
      <c r="C12" s="624">
        <f t="shared" si="1"/>
        <v>0.9375</v>
      </c>
      <c r="D12" s="332">
        <f t="shared" si="2"/>
        <v>6</v>
      </c>
      <c r="E12" s="624">
        <f t="shared" si="3"/>
        <v>1.0428736964078793</v>
      </c>
      <c r="F12" s="332">
        <f t="shared" si="4"/>
        <v>18</v>
      </c>
      <c r="G12" s="624">
        <f t="shared" si="5"/>
        <v>0.8</v>
      </c>
      <c r="H12" s="332">
        <f t="shared" si="7"/>
        <v>13</v>
      </c>
      <c r="I12" s="333">
        <v>0</v>
      </c>
      <c r="J12" s="333">
        <v>13</v>
      </c>
      <c r="K12" s="624">
        <f t="shared" si="6"/>
        <v>1.4844804318488529</v>
      </c>
      <c r="L12" s="332">
        <f t="shared" si="8"/>
        <v>11</v>
      </c>
      <c r="M12" s="327">
        <v>6</v>
      </c>
      <c r="N12" s="327">
        <v>5</v>
      </c>
      <c r="O12" s="183" t="s">
        <v>64</v>
      </c>
    </row>
    <row r="13" spans="1:15" ht="33" customHeight="1" thickBot="1" x14ac:dyDescent="0.25">
      <c r="A13" s="385" t="s">
        <v>985</v>
      </c>
      <c r="B13" s="334">
        <f t="shared" si="0"/>
        <v>19</v>
      </c>
      <c r="C13" s="625">
        <f t="shared" si="1"/>
        <v>0.78125</v>
      </c>
      <c r="D13" s="334">
        <f t="shared" si="2"/>
        <v>5</v>
      </c>
      <c r="E13" s="625">
        <f t="shared" si="3"/>
        <v>0.81112398609501735</v>
      </c>
      <c r="F13" s="334">
        <f t="shared" si="4"/>
        <v>14</v>
      </c>
      <c r="G13" s="625">
        <f t="shared" si="5"/>
        <v>0.43076923076923079</v>
      </c>
      <c r="H13" s="334">
        <f t="shared" si="7"/>
        <v>7</v>
      </c>
      <c r="I13" s="335">
        <v>1</v>
      </c>
      <c r="J13" s="335">
        <v>6</v>
      </c>
      <c r="K13" s="625">
        <f t="shared" si="6"/>
        <v>1.6194331983805668</v>
      </c>
      <c r="L13" s="334">
        <f t="shared" si="8"/>
        <v>12</v>
      </c>
      <c r="M13" s="328">
        <v>4</v>
      </c>
      <c r="N13" s="328">
        <v>8</v>
      </c>
      <c r="O13" s="184" t="s">
        <v>65</v>
      </c>
    </row>
    <row r="14" spans="1:15" ht="33" customHeight="1" x14ac:dyDescent="0.2">
      <c r="A14" s="386" t="s">
        <v>983</v>
      </c>
      <c r="B14" s="626">
        <f t="shared" si="0"/>
        <v>133</v>
      </c>
      <c r="C14" s="627">
        <f t="shared" si="1"/>
        <v>7.65625</v>
      </c>
      <c r="D14" s="626">
        <f t="shared" si="2"/>
        <v>49</v>
      </c>
      <c r="E14" s="627">
        <f t="shared" si="3"/>
        <v>4.8667439165701039</v>
      </c>
      <c r="F14" s="626">
        <f t="shared" si="4"/>
        <v>84</v>
      </c>
      <c r="G14" s="627">
        <f t="shared" si="5"/>
        <v>0.12307692307692308</v>
      </c>
      <c r="H14" s="626">
        <f t="shared" si="7"/>
        <v>2</v>
      </c>
      <c r="I14" s="628">
        <v>0</v>
      </c>
      <c r="J14" s="628">
        <v>2</v>
      </c>
      <c r="K14" s="627">
        <f t="shared" si="6"/>
        <v>17.678812415654519</v>
      </c>
      <c r="L14" s="626">
        <f t="shared" si="8"/>
        <v>131</v>
      </c>
      <c r="M14" s="329">
        <v>49</v>
      </c>
      <c r="N14" s="329">
        <v>82</v>
      </c>
      <c r="O14" s="185" t="s">
        <v>240</v>
      </c>
    </row>
    <row r="15" spans="1:15" s="40" customFormat="1" ht="33" customHeight="1" x14ac:dyDescent="0.2">
      <c r="A15" s="126" t="s">
        <v>66</v>
      </c>
      <c r="B15" s="348">
        <f t="shared" ref="B15:N15" si="9">SUM(B7:B14)</f>
        <v>2366</v>
      </c>
      <c r="C15" s="374">
        <f t="shared" si="9"/>
        <v>100</v>
      </c>
      <c r="D15" s="348">
        <f t="shared" si="9"/>
        <v>640</v>
      </c>
      <c r="E15" s="374">
        <f t="shared" si="9"/>
        <v>99.999999999999986</v>
      </c>
      <c r="F15" s="348">
        <f t="shared" si="9"/>
        <v>1726</v>
      </c>
      <c r="G15" s="374">
        <f t="shared" si="9"/>
        <v>100</v>
      </c>
      <c r="H15" s="348">
        <f t="shared" si="9"/>
        <v>1625</v>
      </c>
      <c r="I15" s="348">
        <f t="shared" si="9"/>
        <v>338</v>
      </c>
      <c r="J15" s="348">
        <f t="shared" si="9"/>
        <v>1287</v>
      </c>
      <c r="K15" s="374">
        <f t="shared" si="9"/>
        <v>99.999999999999986</v>
      </c>
      <c r="L15" s="348">
        <f t="shared" si="9"/>
        <v>741</v>
      </c>
      <c r="M15" s="629">
        <f t="shared" si="9"/>
        <v>302</v>
      </c>
      <c r="N15" s="629">
        <f t="shared" si="9"/>
        <v>439</v>
      </c>
      <c r="O15" s="144" t="s">
        <v>67</v>
      </c>
    </row>
    <row r="18" spans="1:15" s="40" customFormat="1" ht="15" customHeight="1" x14ac:dyDescent="0.25">
      <c r="A18" s="103"/>
      <c r="B18" s="3"/>
      <c r="C18" s="3"/>
      <c r="D18" s="3"/>
      <c r="E18" s="3"/>
      <c r="F18" s="3"/>
      <c r="G18" s="3"/>
      <c r="H18" s="3"/>
      <c r="I18" s="3"/>
      <c r="J18" s="3"/>
      <c r="K18" s="3"/>
      <c r="L18" s="103"/>
      <c r="M18" s="103"/>
      <c r="N18" s="103"/>
      <c r="O18" s="103"/>
    </row>
    <row r="19" spans="1:15" s="40" customFormat="1" x14ac:dyDescent="0.25">
      <c r="A19" s="103"/>
      <c r="B19" s="3"/>
      <c r="C19" s="3"/>
      <c r="D19" s="3"/>
      <c r="E19" s="3"/>
      <c r="F19" s="3"/>
      <c r="G19" s="3"/>
      <c r="H19" s="3"/>
      <c r="I19" s="3"/>
      <c r="J19" s="3"/>
      <c r="K19" s="103"/>
      <c r="L19" s="103"/>
      <c r="M19" s="103"/>
      <c r="N19" s="103"/>
      <c r="O19" s="103"/>
    </row>
    <row r="20" spans="1:15" s="40" customFormat="1" x14ac:dyDescent="0.25">
      <c r="A20" s="103"/>
      <c r="B20" s="103"/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</row>
  </sheetData>
  <mergeCells count="8">
    <mergeCell ref="K5:N5"/>
    <mergeCell ref="G5:J5"/>
    <mergeCell ref="B5:F5"/>
    <mergeCell ref="A1:O1"/>
    <mergeCell ref="A2:O2"/>
    <mergeCell ref="A3:O3"/>
    <mergeCell ref="A5:A6"/>
    <mergeCell ref="O5:O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view="pageBreakPreview" zoomScaleNormal="100" zoomScaleSheetLayoutView="100" workbookViewId="0">
      <selection activeCell="C23" sqref="C23"/>
    </sheetView>
  </sheetViews>
  <sheetFormatPr defaultRowHeight="15.75" x14ac:dyDescent="0.2"/>
  <cols>
    <col min="1" max="1" width="22.7109375" style="3" customWidth="1"/>
    <col min="2" max="2" width="11.28515625" style="3" customWidth="1"/>
    <col min="3" max="10" width="8.7109375" style="3" customWidth="1"/>
    <col min="11" max="11" width="22.7109375" style="3" customWidth="1"/>
    <col min="12" max="255" width="9.140625" style="20"/>
    <col min="256" max="256" width="22.7109375" style="20" customWidth="1"/>
    <col min="257" max="257" width="11.28515625" style="20" customWidth="1"/>
    <col min="258" max="265" width="8.7109375" style="20" customWidth="1"/>
    <col min="266" max="266" width="22.7109375" style="20" customWidth="1"/>
    <col min="267" max="511" width="9.140625" style="20"/>
    <col min="512" max="512" width="22.7109375" style="20" customWidth="1"/>
    <col min="513" max="513" width="11.28515625" style="20" customWidth="1"/>
    <col min="514" max="521" width="8.7109375" style="20" customWidth="1"/>
    <col min="522" max="522" width="22.7109375" style="20" customWidth="1"/>
    <col min="523" max="767" width="9.140625" style="20"/>
    <col min="768" max="768" width="22.7109375" style="20" customWidth="1"/>
    <col min="769" max="769" width="11.28515625" style="20" customWidth="1"/>
    <col min="770" max="777" width="8.7109375" style="20" customWidth="1"/>
    <col min="778" max="778" width="22.7109375" style="20" customWidth="1"/>
    <col min="779" max="1023" width="9.140625" style="20"/>
    <col min="1024" max="1024" width="22.7109375" style="20" customWidth="1"/>
    <col min="1025" max="1025" width="11.28515625" style="20" customWidth="1"/>
    <col min="1026" max="1033" width="8.7109375" style="20" customWidth="1"/>
    <col min="1034" max="1034" width="22.7109375" style="20" customWidth="1"/>
    <col min="1035" max="1279" width="9.140625" style="20"/>
    <col min="1280" max="1280" width="22.7109375" style="20" customWidth="1"/>
    <col min="1281" max="1281" width="11.28515625" style="20" customWidth="1"/>
    <col min="1282" max="1289" width="8.7109375" style="20" customWidth="1"/>
    <col min="1290" max="1290" width="22.7109375" style="20" customWidth="1"/>
    <col min="1291" max="1535" width="9.140625" style="20"/>
    <col min="1536" max="1536" width="22.7109375" style="20" customWidth="1"/>
    <col min="1537" max="1537" width="11.28515625" style="20" customWidth="1"/>
    <col min="1538" max="1545" width="8.7109375" style="20" customWidth="1"/>
    <col min="1546" max="1546" width="22.7109375" style="20" customWidth="1"/>
    <col min="1547" max="1791" width="9.140625" style="20"/>
    <col min="1792" max="1792" width="22.7109375" style="20" customWidth="1"/>
    <col min="1793" max="1793" width="11.28515625" style="20" customWidth="1"/>
    <col min="1794" max="1801" width="8.7109375" style="20" customWidth="1"/>
    <col min="1802" max="1802" width="22.7109375" style="20" customWidth="1"/>
    <col min="1803" max="2047" width="9.140625" style="20"/>
    <col min="2048" max="2048" width="22.7109375" style="20" customWidth="1"/>
    <col min="2049" max="2049" width="11.28515625" style="20" customWidth="1"/>
    <col min="2050" max="2057" width="8.7109375" style="20" customWidth="1"/>
    <col min="2058" max="2058" width="22.7109375" style="20" customWidth="1"/>
    <col min="2059" max="2303" width="9.140625" style="20"/>
    <col min="2304" max="2304" width="22.7109375" style="20" customWidth="1"/>
    <col min="2305" max="2305" width="11.28515625" style="20" customWidth="1"/>
    <col min="2306" max="2313" width="8.7109375" style="20" customWidth="1"/>
    <col min="2314" max="2314" width="22.7109375" style="20" customWidth="1"/>
    <col min="2315" max="2559" width="9.140625" style="20"/>
    <col min="2560" max="2560" width="22.7109375" style="20" customWidth="1"/>
    <col min="2561" max="2561" width="11.28515625" style="20" customWidth="1"/>
    <col min="2562" max="2569" width="8.7109375" style="20" customWidth="1"/>
    <col min="2570" max="2570" width="22.7109375" style="20" customWidth="1"/>
    <col min="2571" max="2815" width="9.140625" style="20"/>
    <col min="2816" max="2816" width="22.7109375" style="20" customWidth="1"/>
    <col min="2817" max="2817" width="11.28515625" style="20" customWidth="1"/>
    <col min="2818" max="2825" width="8.7109375" style="20" customWidth="1"/>
    <col min="2826" max="2826" width="22.7109375" style="20" customWidth="1"/>
    <col min="2827" max="3071" width="9.140625" style="20"/>
    <col min="3072" max="3072" width="22.7109375" style="20" customWidth="1"/>
    <col min="3073" max="3073" width="11.28515625" style="20" customWidth="1"/>
    <col min="3074" max="3081" width="8.7109375" style="20" customWidth="1"/>
    <col min="3082" max="3082" width="22.7109375" style="20" customWidth="1"/>
    <col min="3083" max="3327" width="9.140625" style="20"/>
    <col min="3328" max="3328" width="22.7109375" style="20" customWidth="1"/>
    <col min="3329" max="3329" width="11.28515625" style="20" customWidth="1"/>
    <col min="3330" max="3337" width="8.7109375" style="20" customWidth="1"/>
    <col min="3338" max="3338" width="22.7109375" style="20" customWidth="1"/>
    <col min="3339" max="3583" width="9.140625" style="20"/>
    <col min="3584" max="3584" width="22.7109375" style="20" customWidth="1"/>
    <col min="3585" max="3585" width="11.28515625" style="20" customWidth="1"/>
    <col min="3586" max="3593" width="8.7109375" style="20" customWidth="1"/>
    <col min="3594" max="3594" width="22.7109375" style="20" customWidth="1"/>
    <col min="3595" max="3839" width="9.140625" style="20"/>
    <col min="3840" max="3840" width="22.7109375" style="20" customWidth="1"/>
    <col min="3841" max="3841" width="11.28515625" style="20" customWidth="1"/>
    <col min="3842" max="3849" width="8.7109375" style="20" customWidth="1"/>
    <col min="3850" max="3850" width="22.7109375" style="20" customWidth="1"/>
    <col min="3851" max="4095" width="9.140625" style="20"/>
    <col min="4096" max="4096" width="22.7109375" style="20" customWidth="1"/>
    <col min="4097" max="4097" width="11.28515625" style="20" customWidth="1"/>
    <col min="4098" max="4105" width="8.7109375" style="20" customWidth="1"/>
    <col min="4106" max="4106" width="22.7109375" style="20" customWidth="1"/>
    <col min="4107" max="4351" width="9.140625" style="20"/>
    <col min="4352" max="4352" width="22.7109375" style="20" customWidth="1"/>
    <col min="4353" max="4353" width="11.28515625" style="20" customWidth="1"/>
    <col min="4354" max="4361" width="8.7109375" style="20" customWidth="1"/>
    <col min="4362" max="4362" width="22.7109375" style="20" customWidth="1"/>
    <col min="4363" max="4607" width="9.140625" style="20"/>
    <col min="4608" max="4608" width="22.7109375" style="20" customWidth="1"/>
    <col min="4609" max="4609" width="11.28515625" style="20" customWidth="1"/>
    <col min="4610" max="4617" width="8.7109375" style="20" customWidth="1"/>
    <col min="4618" max="4618" width="22.7109375" style="20" customWidth="1"/>
    <col min="4619" max="4863" width="9.140625" style="20"/>
    <col min="4864" max="4864" width="22.7109375" style="20" customWidth="1"/>
    <col min="4865" max="4865" width="11.28515625" style="20" customWidth="1"/>
    <col min="4866" max="4873" width="8.7109375" style="20" customWidth="1"/>
    <col min="4874" max="4874" width="22.7109375" style="20" customWidth="1"/>
    <col min="4875" max="5119" width="9.140625" style="20"/>
    <col min="5120" max="5120" width="22.7109375" style="20" customWidth="1"/>
    <col min="5121" max="5121" width="11.28515625" style="20" customWidth="1"/>
    <col min="5122" max="5129" width="8.7109375" style="20" customWidth="1"/>
    <col min="5130" max="5130" width="22.7109375" style="20" customWidth="1"/>
    <col min="5131" max="5375" width="9.140625" style="20"/>
    <col min="5376" max="5376" width="22.7109375" style="20" customWidth="1"/>
    <col min="5377" max="5377" width="11.28515625" style="20" customWidth="1"/>
    <col min="5378" max="5385" width="8.7109375" style="20" customWidth="1"/>
    <col min="5386" max="5386" width="22.7109375" style="20" customWidth="1"/>
    <col min="5387" max="5631" width="9.140625" style="20"/>
    <col min="5632" max="5632" width="22.7109375" style="20" customWidth="1"/>
    <col min="5633" max="5633" width="11.28515625" style="20" customWidth="1"/>
    <col min="5634" max="5641" width="8.7109375" style="20" customWidth="1"/>
    <col min="5642" max="5642" width="22.7109375" style="20" customWidth="1"/>
    <col min="5643" max="5887" width="9.140625" style="20"/>
    <col min="5888" max="5888" width="22.7109375" style="20" customWidth="1"/>
    <col min="5889" max="5889" width="11.28515625" style="20" customWidth="1"/>
    <col min="5890" max="5897" width="8.7109375" style="20" customWidth="1"/>
    <col min="5898" max="5898" width="22.7109375" style="20" customWidth="1"/>
    <col min="5899" max="6143" width="9.140625" style="20"/>
    <col min="6144" max="6144" width="22.7109375" style="20" customWidth="1"/>
    <col min="6145" max="6145" width="11.28515625" style="20" customWidth="1"/>
    <col min="6146" max="6153" width="8.7109375" style="20" customWidth="1"/>
    <col min="6154" max="6154" width="22.7109375" style="20" customWidth="1"/>
    <col min="6155" max="6399" width="9.140625" style="20"/>
    <col min="6400" max="6400" width="22.7109375" style="20" customWidth="1"/>
    <col min="6401" max="6401" width="11.28515625" style="20" customWidth="1"/>
    <col min="6402" max="6409" width="8.7109375" style="20" customWidth="1"/>
    <col min="6410" max="6410" width="22.7109375" style="20" customWidth="1"/>
    <col min="6411" max="6655" width="9.140625" style="20"/>
    <col min="6656" max="6656" width="22.7109375" style="20" customWidth="1"/>
    <col min="6657" max="6657" width="11.28515625" style="20" customWidth="1"/>
    <col min="6658" max="6665" width="8.7109375" style="20" customWidth="1"/>
    <col min="6666" max="6666" width="22.7109375" style="20" customWidth="1"/>
    <col min="6667" max="6911" width="9.140625" style="20"/>
    <col min="6912" max="6912" width="22.7109375" style="20" customWidth="1"/>
    <col min="6913" max="6913" width="11.28515625" style="20" customWidth="1"/>
    <col min="6914" max="6921" width="8.7109375" style="20" customWidth="1"/>
    <col min="6922" max="6922" width="22.7109375" style="20" customWidth="1"/>
    <col min="6923" max="7167" width="9.140625" style="20"/>
    <col min="7168" max="7168" width="22.7109375" style="20" customWidth="1"/>
    <col min="7169" max="7169" width="11.28515625" style="20" customWidth="1"/>
    <col min="7170" max="7177" width="8.7109375" style="20" customWidth="1"/>
    <col min="7178" max="7178" width="22.7109375" style="20" customWidth="1"/>
    <col min="7179" max="7423" width="9.140625" style="20"/>
    <col min="7424" max="7424" width="22.7109375" style="20" customWidth="1"/>
    <col min="7425" max="7425" width="11.28515625" style="20" customWidth="1"/>
    <col min="7426" max="7433" width="8.7109375" style="20" customWidth="1"/>
    <col min="7434" max="7434" width="22.7109375" style="20" customWidth="1"/>
    <col min="7435" max="7679" width="9.140625" style="20"/>
    <col min="7680" max="7680" width="22.7109375" style="20" customWidth="1"/>
    <col min="7681" max="7681" width="11.28515625" style="20" customWidth="1"/>
    <col min="7682" max="7689" width="8.7109375" style="20" customWidth="1"/>
    <col min="7690" max="7690" width="22.7109375" style="20" customWidth="1"/>
    <col min="7691" max="7935" width="9.140625" style="20"/>
    <col min="7936" max="7936" width="22.7109375" style="20" customWidth="1"/>
    <col min="7937" max="7937" width="11.28515625" style="20" customWidth="1"/>
    <col min="7938" max="7945" width="8.7109375" style="20" customWidth="1"/>
    <col min="7946" max="7946" width="22.7109375" style="20" customWidth="1"/>
    <col min="7947" max="8191" width="9.140625" style="20"/>
    <col min="8192" max="8192" width="22.7109375" style="20" customWidth="1"/>
    <col min="8193" max="8193" width="11.28515625" style="20" customWidth="1"/>
    <col min="8194" max="8201" width="8.7109375" style="20" customWidth="1"/>
    <col min="8202" max="8202" width="22.7109375" style="20" customWidth="1"/>
    <col min="8203" max="8447" width="9.140625" style="20"/>
    <col min="8448" max="8448" width="22.7109375" style="20" customWidth="1"/>
    <col min="8449" max="8449" width="11.28515625" style="20" customWidth="1"/>
    <col min="8450" max="8457" width="8.7109375" style="20" customWidth="1"/>
    <col min="8458" max="8458" width="22.7109375" style="20" customWidth="1"/>
    <col min="8459" max="8703" width="9.140625" style="20"/>
    <col min="8704" max="8704" width="22.7109375" style="20" customWidth="1"/>
    <col min="8705" max="8705" width="11.28515625" style="20" customWidth="1"/>
    <col min="8706" max="8713" width="8.7109375" style="20" customWidth="1"/>
    <col min="8714" max="8714" width="22.7109375" style="20" customWidth="1"/>
    <col min="8715" max="8959" width="9.140625" style="20"/>
    <col min="8960" max="8960" width="22.7109375" style="20" customWidth="1"/>
    <col min="8961" max="8961" width="11.28515625" style="20" customWidth="1"/>
    <col min="8962" max="8969" width="8.7109375" style="20" customWidth="1"/>
    <col min="8970" max="8970" width="22.7109375" style="20" customWidth="1"/>
    <col min="8971" max="9215" width="9.140625" style="20"/>
    <col min="9216" max="9216" width="22.7109375" style="20" customWidth="1"/>
    <col min="9217" max="9217" width="11.28515625" style="20" customWidth="1"/>
    <col min="9218" max="9225" width="8.7109375" style="20" customWidth="1"/>
    <col min="9226" max="9226" width="22.7109375" style="20" customWidth="1"/>
    <col min="9227" max="9471" width="9.140625" style="20"/>
    <col min="9472" max="9472" width="22.7109375" style="20" customWidth="1"/>
    <col min="9473" max="9473" width="11.28515625" style="20" customWidth="1"/>
    <col min="9474" max="9481" width="8.7109375" style="20" customWidth="1"/>
    <col min="9482" max="9482" width="22.7109375" style="20" customWidth="1"/>
    <col min="9483" max="9727" width="9.140625" style="20"/>
    <col min="9728" max="9728" width="22.7109375" style="20" customWidth="1"/>
    <col min="9729" max="9729" width="11.28515625" style="20" customWidth="1"/>
    <col min="9730" max="9737" width="8.7109375" style="20" customWidth="1"/>
    <col min="9738" max="9738" width="22.7109375" style="20" customWidth="1"/>
    <col min="9739" max="9983" width="9.140625" style="20"/>
    <col min="9984" max="9984" width="22.7109375" style="20" customWidth="1"/>
    <col min="9985" max="9985" width="11.28515625" style="20" customWidth="1"/>
    <col min="9986" max="9993" width="8.7109375" style="20" customWidth="1"/>
    <col min="9994" max="9994" width="22.7109375" style="20" customWidth="1"/>
    <col min="9995" max="10239" width="9.140625" style="20"/>
    <col min="10240" max="10240" width="22.7109375" style="20" customWidth="1"/>
    <col min="10241" max="10241" width="11.28515625" style="20" customWidth="1"/>
    <col min="10242" max="10249" width="8.7109375" style="20" customWidth="1"/>
    <col min="10250" max="10250" width="22.7109375" style="20" customWidth="1"/>
    <col min="10251" max="10495" width="9.140625" style="20"/>
    <col min="10496" max="10496" width="22.7109375" style="20" customWidth="1"/>
    <col min="10497" max="10497" width="11.28515625" style="20" customWidth="1"/>
    <col min="10498" max="10505" width="8.7109375" style="20" customWidth="1"/>
    <col min="10506" max="10506" width="22.7109375" style="20" customWidth="1"/>
    <col min="10507" max="10751" width="9.140625" style="20"/>
    <col min="10752" max="10752" width="22.7109375" style="20" customWidth="1"/>
    <col min="10753" max="10753" width="11.28515625" style="20" customWidth="1"/>
    <col min="10754" max="10761" width="8.7109375" style="20" customWidth="1"/>
    <col min="10762" max="10762" width="22.7109375" style="20" customWidth="1"/>
    <col min="10763" max="11007" width="9.140625" style="20"/>
    <col min="11008" max="11008" width="22.7109375" style="20" customWidth="1"/>
    <col min="11009" max="11009" width="11.28515625" style="20" customWidth="1"/>
    <col min="11010" max="11017" width="8.7109375" style="20" customWidth="1"/>
    <col min="11018" max="11018" width="22.7109375" style="20" customWidth="1"/>
    <col min="11019" max="11263" width="9.140625" style="20"/>
    <col min="11264" max="11264" width="22.7109375" style="20" customWidth="1"/>
    <col min="11265" max="11265" width="11.28515625" style="20" customWidth="1"/>
    <col min="11266" max="11273" width="8.7109375" style="20" customWidth="1"/>
    <col min="11274" max="11274" width="22.7109375" style="20" customWidth="1"/>
    <col min="11275" max="11519" width="9.140625" style="20"/>
    <col min="11520" max="11520" width="22.7109375" style="20" customWidth="1"/>
    <col min="11521" max="11521" width="11.28515625" style="20" customWidth="1"/>
    <col min="11522" max="11529" width="8.7109375" style="20" customWidth="1"/>
    <col min="11530" max="11530" width="22.7109375" style="20" customWidth="1"/>
    <col min="11531" max="11775" width="9.140625" style="20"/>
    <col min="11776" max="11776" width="22.7109375" style="20" customWidth="1"/>
    <col min="11777" max="11777" width="11.28515625" style="20" customWidth="1"/>
    <col min="11778" max="11785" width="8.7109375" style="20" customWidth="1"/>
    <col min="11786" max="11786" width="22.7109375" style="20" customWidth="1"/>
    <col min="11787" max="12031" width="9.140625" style="20"/>
    <col min="12032" max="12032" width="22.7109375" style="20" customWidth="1"/>
    <col min="12033" max="12033" width="11.28515625" style="20" customWidth="1"/>
    <col min="12034" max="12041" width="8.7109375" style="20" customWidth="1"/>
    <col min="12042" max="12042" width="22.7109375" style="20" customWidth="1"/>
    <col min="12043" max="12287" width="9.140625" style="20"/>
    <col min="12288" max="12288" width="22.7109375" style="20" customWidth="1"/>
    <col min="12289" max="12289" width="11.28515625" style="20" customWidth="1"/>
    <col min="12290" max="12297" width="8.7109375" style="20" customWidth="1"/>
    <col min="12298" max="12298" width="22.7109375" style="20" customWidth="1"/>
    <col min="12299" max="12543" width="9.140625" style="20"/>
    <col min="12544" max="12544" width="22.7109375" style="20" customWidth="1"/>
    <col min="12545" max="12545" width="11.28515625" style="20" customWidth="1"/>
    <col min="12546" max="12553" width="8.7109375" style="20" customWidth="1"/>
    <col min="12554" max="12554" width="22.7109375" style="20" customWidth="1"/>
    <col min="12555" max="12799" width="9.140625" style="20"/>
    <col min="12800" max="12800" width="22.7109375" style="20" customWidth="1"/>
    <col min="12801" max="12801" width="11.28515625" style="20" customWidth="1"/>
    <col min="12802" max="12809" width="8.7109375" style="20" customWidth="1"/>
    <col min="12810" max="12810" width="22.7109375" style="20" customWidth="1"/>
    <col min="12811" max="13055" width="9.140625" style="20"/>
    <col min="13056" max="13056" width="22.7109375" style="20" customWidth="1"/>
    <col min="13057" max="13057" width="11.28515625" style="20" customWidth="1"/>
    <col min="13058" max="13065" width="8.7109375" style="20" customWidth="1"/>
    <col min="13066" max="13066" width="22.7109375" style="20" customWidth="1"/>
    <col min="13067" max="13311" width="9.140625" style="20"/>
    <col min="13312" max="13312" width="22.7109375" style="20" customWidth="1"/>
    <col min="13313" max="13313" width="11.28515625" style="20" customWidth="1"/>
    <col min="13314" max="13321" width="8.7109375" style="20" customWidth="1"/>
    <col min="13322" max="13322" width="22.7109375" style="20" customWidth="1"/>
    <col min="13323" max="13567" width="9.140625" style="20"/>
    <col min="13568" max="13568" width="22.7109375" style="20" customWidth="1"/>
    <col min="13569" max="13569" width="11.28515625" style="20" customWidth="1"/>
    <col min="13570" max="13577" width="8.7109375" style="20" customWidth="1"/>
    <col min="13578" max="13578" width="22.7109375" style="20" customWidth="1"/>
    <col min="13579" max="13823" width="9.140625" style="20"/>
    <col min="13824" max="13824" width="22.7109375" style="20" customWidth="1"/>
    <col min="13825" max="13825" width="11.28515625" style="20" customWidth="1"/>
    <col min="13826" max="13833" width="8.7109375" style="20" customWidth="1"/>
    <col min="13834" max="13834" width="22.7109375" style="20" customWidth="1"/>
    <col min="13835" max="14079" width="9.140625" style="20"/>
    <col min="14080" max="14080" width="22.7109375" style="20" customWidth="1"/>
    <col min="14081" max="14081" width="11.28515625" style="20" customWidth="1"/>
    <col min="14082" max="14089" width="8.7109375" style="20" customWidth="1"/>
    <col min="14090" max="14090" width="22.7109375" style="20" customWidth="1"/>
    <col min="14091" max="14335" width="9.140625" style="20"/>
    <col min="14336" max="14336" width="22.7109375" style="20" customWidth="1"/>
    <col min="14337" max="14337" width="11.28515625" style="20" customWidth="1"/>
    <col min="14338" max="14345" width="8.7109375" style="20" customWidth="1"/>
    <col min="14346" max="14346" width="22.7109375" style="20" customWidth="1"/>
    <col min="14347" max="14591" width="9.140625" style="20"/>
    <col min="14592" max="14592" width="22.7109375" style="20" customWidth="1"/>
    <col min="14593" max="14593" width="11.28515625" style="20" customWidth="1"/>
    <col min="14594" max="14601" width="8.7109375" style="20" customWidth="1"/>
    <col min="14602" max="14602" width="22.7109375" style="20" customWidth="1"/>
    <col min="14603" max="14847" width="9.140625" style="20"/>
    <col min="14848" max="14848" width="22.7109375" style="20" customWidth="1"/>
    <col min="14849" max="14849" width="11.28515625" style="20" customWidth="1"/>
    <col min="14850" max="14857" width="8.7109375" style="20" customWidth="1"/>
    <col min="14858" max="14858" width="22.7109375" style="20" customWidth="1"/>
    <col min="14859" max="15103" width="9.140625" style="20"/>
    <col min="15104" max="15104" width="22.7109375" style="20" customWidth="1"/>
    <col min="15105" max="15105" width="11.28515625" style="20" customWidth="1"/>
    <col min="15106" max="15113" width="8.7109375" style="20" customWidth="1"/>
    <col min="15114" max="15114" width="22.7109375" style="20" customWidth="1"/>
    <col min="15115" max="15359" width="9.140625" style="20"/>
    <col min="15360" max="15360" width="22.7109375" style="20" customWidth="1"/>
    <col min="15361" max="15361" width="11.28515625" style="20" customWidth="1"/>
    <col min="15362" max="15369" width="8.7109375" style="20" customWidth="1"/>
    <col min="15370" max="15370" width="22.7109375" style="20" customWidth="1"/>
    <col min="15371" max="15615" width="9.140625" style="20"/>
    <col min="15616" max="15616" width="22.7109375" style="20" customWidth="1"/>
    <col min="15617" max="15617" width="11.28515625" style="20" customWidth="1"/>
    <col min="15618" max="15625" width="8.7109375" style="20" customWidth="1"/>
    <col min="15626" max="15626" width="22.7109375" style="20" customWidth="1"/>
    <col min="15627" max="15871" width="9.140625" style="20"/>
    <col min="15872" max="15872" width="22.7109375" style="20" customWidth="1"/>
    <col min="15873" max="15873" width="11.28515625" style="20" customWidth="1"/>
    <col min="15874" max="15881" width="8.7109375" style="20" customWidth="1"/>
    <col min="15882" max="15882" width="22.7109375" style="20" customWidth="1"/>
    <col min="15883" max="16127" width="9.140625" style="20"/>
    <col min="16128" max="16128" width="22.7109375" style="20" customWidth="1"/>
    <col min="16129" max="16129" width="11.28515625" style="20" customWidth="1"/>
    <col min="16130" max="16137" width="8.7109375" style="20" customWidth="1"/>
    <col min="16138" max="16138" width="22.7109375" style="20" customWidth="1"/>
    <col min="16139" max="16384" width="9.140625" style="20"/>
  </cols>
  <sheetData>
    <row r="1" spans="1:13" s="2" customFormat="1" ht="21.95" customHeight="1" x14ac:dyDescent="0.2">
      <c r="A1" s="1341" t="s">
        <v>742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  <c r="L1" s="864"/>
      <c r="M1" s="864"/>
    </row>
    <row r="2" spans="1:13" s="2" customFormat="1" ht="21.95" customHeight="1" x14ac:dyDescent="0.2">
      <c r="A2" s="1342" t="s">
        <v>743</v>
      </c>
      <c r="B2" s="1342"/>
      <c r="C2" s="1342"/>
      <c r="D2" s="1342"/>
      <c r="E2" s="1342"/>
      <c r="F2" s="1342"/>
      <c r="G2" s="1342"/>
      <c r="H2" s="1342"/>
      <c r="I2" s="1342"/>
      <c r="J2" s="1342"/>
      <c r="K2" s="1342"/>
      <c r="L2" s="864"/>
      <c r="M2" s="864"/>
    </row>
    <row r="3" spans="1:13" s="2" customFormat="1" ht="21.95" customHeight="1" x14ac:dyDescent="0.2">
      <c r="A3" s="1147">
        <v>2014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864"/>
      <c r="M3" s="864"/>
    </row>
    <row r="4" spans="1:13" s="2" customFormat="1" ht="21.75" customHeight="1" x14ac:dyDescent="0.2">
      <c r="A4" s="806" t="s">
        <v>68</v>
      </c>
      <c r="B4" s="821"/>
      <c r="C4" s="821"/>
      <c r="D4" s="821"/>
      <c r="E4" s="821"/>
      <c r="F4" s="821"/>
      <c r="G4" s="821"/>
      <c r="H4" s="821"/>
      <c r="I4" s="821"/>
      <c r="J4" s="821"/>
      <c r="K4" s="863" t="s">
        <v>69</v>
      </c>
      <c r="L4" s="864"/>
      <c r="M4" s="864"/>
    </row>
    <row r="5" spans="1:13" s="2" customFormat="1" ht="24.75" customHeight="1" thickBot="1" x14ac:dyDescent="0.25">
      <c r="A5" s="1343" t="s">
        <v>400</v>
      </c>
      <c r="B5" s="1138" t="s">
        <v>672</v>
      </c>
      <c r="C5" s="1138"/>
      <c r="D5" s="1138"/>
      <c r="E5" s="1139" t="s">
        <v>550</v>
      </c>
      <c r="F5" s="1139"/>
      <c r="G5" s="1139"/>
      <c r="H5" s="1139" t="s">
        <v>549</v>
      </c>
      <c r="I5" s="1139"/>
      <c r="J5" s="1139"/>
      <c r="K5" s="1254" t="s">
        <v>70</v>
      </c>
    </row>
    <row r="6" spans="1:13" s="2" customFormat="1" ht="30" customHeight="1" thickTop="1" x14ac:dyDescent="0.2">
      <c r="A6" s="1344"/>
      <c r="B6" s="257" t="s">
        <v>668</v>
      </c>
      <c r="C6" s="240" t="s">
        <v>1394</v>
      </c>
      <c r="D6" s="240" t="s">
        <v>517</v>
      </c>
      <c r="E6" s="257" t="s">
        <v>668</v>
      </c>
      <c r="F6" s="240" t="s">
        <v>1394</v>
      </c>
      <c r="G6" s="240" t="s">
        <v>517</v>
      </c>
      <c r="H6" s="257" t="s">
        <v>668</v>
      </c>
      <c r="I6" s="240" t="s">
        <v>1394</v>
      </c>
      <c r="J6" s="240" t="s">
        <v>517</v>
      </c>
      <c r="K6" s="1255"/>
    </row>
    <row r="7" spans="1:13" s="40" customFormat="1" ht="21.95" customHeight="1" thickBot="1" x14ac:dyDescent="0.25">
      <c r="A7" s="382" t="s">
        <v>71</v>
      </c>
      <c r="B7" s="330">
        <f>D7+C7</f>
        <v>227</v>
      </c>
      <c r="C7" s="330">
        <f>I7+F7</f>
        <v>55</v>
      </c>
      <c r="D7" s="330">
        <f>J7+G7</f>
        <v>172</v>
      </c>
      <c r="E7" s="330">
        <f>G7+F7</f>
        <v>141</v>
      </c>
      <c r="F7" s="331">
        <v>28</v>
      </c>
      <c r="G7" s="331">
        <v>113</v>
      </c>
      <c r="H7" s="330">
        <f>J7+I7</f>
        <v>86</v>
      </c>
      <c r="I7" s="331">
        <v>27</v>
      </c>
      <c r="J7" s="331">
        <v>59</v>
      </c>
      <c r="K7" s="276" t="s">
        <v>72</v>
      </c>
    </row>
    <row r="8" spans="1:13" s="40" customFormat="1" ht="21.95" customHeight="1" thickTop="1" thickBot="1" x14ac:dyDescent="0.25">
      <c r="A8" s="380" t="s">
        <v>73</v>
      </c>
      <c r="B8" s="670">
        <f t="shared" ref="B8:B18" si="0">D8+C8</f>
        <v>199</v>
      </c>
      <c r="C8" s="670">
        <f t="shared" ref="C8:C18" si="1">I8+F8</f>
        <v>54</v>
      </c>
      <c r="D8" s="670">
        <f t="shared" ref="D8:D18" si="2">J8+G8</f>
        <v>145</v>
      </c>
      <c r="E8" s="670">
        <f t="shared" ref="E8:E18" si="3">G8+F8</f>
        <v>146</v>
      </c>
      <c r="F8" s="325">
        <v>26</v>
      </c>
      <c r="G8" s="325">
        <v>120</v>
      </c>
      <c r="H8" s="670">
        <f t="shared" ref="H8:H18" si="4">J8+I8</f>
        <v>53</v>
      </c>
      <c r="I8" s="325">
        <v>28</v>
      </c>
      <c r="J8" s="325">
        <v>25</v>
      </c>
      <c r="K8" s="277" t="s">
        <v>74</v>
      </c>
    </row>
    <row r="9" spans="1:13" s="40" customFormat="1" ht="21.95" customHeight="1" thickTop="1" thickBot="1" x14ac:dyDescent="0.25">
      <c r="A9" s="382" t="s">
        <v>75</v>
      </c>
      <c r="B9" s="330">
        <f t="shared" si="0"/>
        <v>188</v>
      </c>
      <c r="C9" s="330">
        <f t="shared" si="1"/>
        <v>44</v>
      </c>
      <c r="D9" s="330">
        <f t="shared" si="2"/>
        <v>144</v>
      </c>
      <c r="E9" s="330">
        <f t="shared" si="3"/>
        <v>143</v>
      </c>
      <c r="F9" s="331">
        <v>27</v>
      </c>
      <c r="G9" s="331">
        <v>116</v>
      </c>
      <c r="H9" s="330">
        <f t="shared" si="4"/>
        <v>45</v>
      </c>
      <c r="I9" s="331">
        <v>17</v>
      </c>
      <c r="J9" s="331">
        <v>28</v>
      </c>
      <c r="K9" s="276" t="s">
        <v>76</v>
      </c>
    </row>
    <row r="10" spans="1:13" s="40" customFormat="1" ht="21.95" customHeight="1" thickTop="1" thickBot="1" x14ac:dyDescent="0.25">
      <c r="A10" s="380" t="s">
        <v>77</v>
      </c>
      <c r="B10" s="670">
        <f t="shared" si="0"/>
        <v>225</v>
      </c>
      <c r="C10" s="670">
        <f t="shared" si="1"/>
        <v>64</v>
      </c>
      <c r="D10" s="670">
        <f t="shared" si="2"/>
        <v>161</v>
      </c>
      <c r="E10" s="670">
        <f t="shared" si="3"/>
        <v>162</v>
      </c>
      <c r="F10" s="325">
        <v>39</v>
      </c>
      <c r="G10" s="325">
        <v>123</v>
      </c>
      <c r="H10" s="670">
        <f t="shared" si="4"/>
        <v>63</v>
      </c>
      <c r="I10" s="325">
        <v>25</v>
      </c>
      <c r="J10" s="325">
        <v>38</v>
      </c>
      <c r="K10" s="277" t="s">
        <v>78</v>
      </c>
    </row>
    <row r="11" spans="1:13" s="40" customFormat="1" ht="21.95" customHeight="1" thickTop="1" thickBot="1" x14ac:dyDescent="0.25">
      <c r="A11" s="382" t="s">
        <v>79</v>
      </c>
      <c r="B11" s="330">
        <f t="shared" si="0"/>
        <v>205</v>
      </c>
      <c r="C11" s="330">
        <f t="shared" si="1"/>
        <v>59</v>
      </c>
      <c r="D11" s="330">
        <f t="shared" si="2"/>
        <v>146</v>
      </c>
      <c r="E11" s="330">
        <f t="shared" si="3"/>
        <v>128</v>
      </c>
      <c r="F11" s="331">
        <v>27</v>
      </c>
      <c r="G11" s="331">
        <v>101</v>
      </c>
      <c r="H11" s="330">
        <f t="shared" si="4"/>
        <v>77</v>
      </c>
      <c r="I11" s="331">
        <v>32</v>
      </c>
      <c r="J11" s="331">
        <v>45</v>
      </c>
      <c r="K11" s="276" t="s">
        <v>80</v>
      </c>
    </row>
    <row r="12" spans="1:13" s="40" customFormat="1" ht="21.95" customHeight="1" thickTop="1" thickBot="1" x14ac:dyDescent="0.25">
      <c r="A12" s="380" t="s">
        <v>81</v>
      </c>
      <c r="B12" s="670">
        <f t="shared" si="0"/>
        <v>198</v>
      </c>
      <c r="C12" s="670">
        <f t="shared" si="1"/>
        <v>54</v>
      </c>
      <c r="D12" s="670">
        <f t="shared" si="2"/>
        <v>144</v>
      </c>
      <c r="E12" s="670">
        <f t="shared" si="3"/>
        <v>143</v>
      </c>
      <c r="F12" s="325">
        <v>27</v>
      </c>
      <c r="G12" s="325">
        <v>116</v>
      </c>
      <c r="H12" s="670">
        <f t="shared" si="4"/>
        <v>55</v>
      </c>
      <c r="I12" s="325">
        <v>27</v>
      </c>
      <c r="J12" s="325">
        <v>28</v>
      </c>
      <c r="K12" s="277" t="s">
        <v>82</v>
      </c>
    </row>
    <row r="13" spans="1:13" s="40" customFormat="1" ht="21.95" customHeight="1" thickTop="1" thickBot="1" x14ac:dyDescent="0.25">
      <c r="A13" s="382" t="s">
        <v>83</v>
      </c>
      <c r="B13" s="330">
        <f t="shared" si="0"/>
        <v>193</v>
      </c>
      <c r="C13" s="330">
        <f t="shared" si="1"/>
        <v>50</v>
      </c>
      <c r="D13" s="330">
        <f t="shared" si="2"/>
        <v>143</v>
      </c>
      <c r="E13" s="330">
        <f t="shared" si="3"/>
        <v>132</v>
      </c>
      <c r="F13" s="331">
        <v>27</v>
      </c>
      <c r="G13" s="331">
        <v>105</v>
      </c>
      <c r="H13" s="330">
        <f t="shared" si="4"/>
        <v>61</v>
      </c>
      <c r="I13" s="331">
        <v>23</v>
      </c>
      <c r="J13" s="331">
        <v>38</v>
      </c>
      <c r="K13" s="276" t="s">
        <v>84</v>
      </c>
    </row>
    <row r="14" spans="1:13" s="40" customFormat="1" ht="21.95" customHeight="1" thickTop="1" thickBot="1" x14ac:dyDescent="0.25">
      <c r="A14" s="380" t="s">
        <v>85</v>
      </c>
      <c r="B14" s="670">
        <f t="shared" si="0"/>
        <v>167</v>
      </c>
      <c r="C14" s="670">
        <f t="shared" si="1"/>
        <v>39</v>
      </c>
      <c r="D14" s="670">
        <f t="shared" si="2"/>
        <v>128</v>
      </c>
      <c r="E14" s="670">
        <f t="shared" si="3"/>
        <v>114</v>
      </c>
      <c r="F14" s="325">
        <v>13</v>
      </c>
      <c r="G14" s="325">
        <v>101</v>
      </c>
      <c r="H14" s="670">
        <f t="shared" si="4"/>
        <v>53</v>
      </c>
      <c r="I14" s="325">
        <v>26</v>
      </c>
      <c r="J14" s="325">
        <v>27</v>
      </c>
      <c r="K14" s="277" t="s">
        <v>86</v>
      </c>
    </row>
    <row r="15" spans="1:13" s="40" customFormat="1" ht="21.95" customHeight="1" thickTop="1" thickBot="1" x14ac:dyDescent="0.25">
      <c r="A15" s="382" t="s">
        <v>87</v>
      </c>
      <c r="B15" s="330">
        <f t="shared" si="0"/>
        <v>186</v>
      </c>
      <c r="C15" s="330">
        <f t="shared" si="1"/>
        <v>58</v>
      </c>
      <c r="D15" s="330">
        <f t="shared" si="2"/>
        <v>128</v>
      </c>
      <c r="E15" s="330">
        <f t="shared" si="3"/>
        <v>122</v>
      </c>
      <c r="F15" s="331">
        <v>29</v>
      </c>
      <c r="G15" s="331">
        <v>93</v>
      </c>
      <c r="H15" s="330">
        <f t="shared" si="4"/>
        <v>64</v>
      </c>
      <c r="I15" s="331">
        <v>29</v>
      </c>
      <c r="J15" s="331">
        <v>35</v>
      </c>
      <c r="K15" s="276" t="s">
        <v>88</v>
      </c>
    </row>
    <row r="16" spans="1:13" s="40" customFormat="1" ht="21.95" customHeight="1" thickTop="1" thickBot="1" x14ac:dyDescent="0.25">
      <c r="A16" s="380" t="s">
        <v>89</v>
      </c>
      <c r="B16" s="670">
        <f t="shared" si="0"/>
        <v>178</v>
      </c>
      <c r="C16" s="670">
        <f t="shared" si="1"/>
        <v>49</v>
      </c>
      <c r="D16" s="670">
        <f t="shared" si="2"/>
        <v>129</v>
      </c>
      <c r="E16" s="670">
        <f t="shared" si="3"/>
        <v>113</v>
      </c>
      <c r="F16" s="325">
        <v>22</v>
      </c>
      <c r="G16" s="325">
        <v>91</v>
      </c>
      <c r="H16" s="670">
        <f t="shared" si="4"/>
        <v>65</v>
      </c>
      <c r="I16" s="325">
        <v>27</v>
      </c>
      <c r="J16" s="325">
        <v>38</v>
      </c>
      <c r="K16" s="277" t="s">
        <v>90</v>
      </c>
    </row>
    <row r="17" spans="1:11" s="40" customFormat="1" ht="21.95" customHeight="1" thickTop="1" thickBot="1" x14ac:dyDescent="0.25">
      <c r="A17" s="382" t="s">
        <v>91</v>
      </c>
      <c r="B17" s="330">
        <f t="shared" si="0"/>
        <v>169</v>
      </c>
      <c r="C17" s="330">
        <f t="shared" si="1"/>
        <v>50</v>
      </c>
      <c r="D17" s="330">
        <f t="shared" si="2"/>
        <v>119</v>
      </c>
      <c r="E17" s="330">
        <f t="shared" si="3"/>
        <v>117</v>
      </c>
      <c r="F17" s="677">
        <v>34</v>
      </c>
      <c r="G17" s="331">
        <v>83</v>
      </c>
      <c r="H17" s="330">
        <f t="shared" si="4"/>
        <v>52</v>
      </c>
      <c r="I17" s="331">
        <v>16</v>
      </c>
      <c r="J17" s="331">
        <v>36</v>
      </c>
      <c r="K17" s="276" t="s">
        <v>92</v>
      </c>
    </row>
    <row r="18" spans="1:11" s="40" customFormat="1" ht="21.95" customHeight="1" thickTop="1" x14ac:dyDescent="0.2">
      <c r="A18" s="381" t="s">
        <v>93</v>
      </c>
      <c r="B18" s="674">
        <f t="shared" si="0"/>
        <v>231</v>
      </c>
      <c r="C18" s="674">
        <f t="shared" si="1"/>
        <v>64</v>
      </c>
      <c r="D18" s="674">
        <f t="shared" si="2"/>
        <v>167</v>
      </c>
      <c r="E18" s="674">
        <f t="shared" si="3"/>
        <v>164</v>
      </c>
      <c r="F18" s="675">
        <v>39</v>
      </c>
      <c r="G18" s="675">
        <v>125</v>
      </c>
      <c r="H18" s="674">
        <f t="shared" si="4"/>
        <v>67</v>
      </c>
      <c r="I18" s="675">
        <v>25</v>
      </c>
      <c r="J18" s="675">
        <v>42</v>
      </c>
      <c r="K18" s="676" t="s">
        <v>94</v>
      </c>
    </row>
    <row r="19" spans="1:11" s="40" customFormat="1" ht="30" customHeight="1" x14ac:dyDescent="0.2">
      <c r="A19" s="671" t="s">
        <v>66</v>
      </c>
      <c r="B19" s="672">
        <f t="shared" ref="B19:J19" si="5">SUM(B7:B18)</f>
        <v>2366</v>
      </c>
      <c r="C19" s="672">
        <f t="shared" si="5"/>
        <v>640</v>
      </c>
      <c r="D19" s="672">
        <f t="shared" si="5"/>
        <v>1726</v>
      </c>
      <c r="E19" s="672">
        <f t="shared" si="5"/>
        <v>1625</v>
      </c>
      <c r="F19" s="672">
        <f t="shared" si="5"/>
        <v>338</v>
      </c>
      <c r="G19" s="672">
        <f t="shared" si="5"/>
        <v>1287</v>
      </c>
      <c r="H19" s="672">
        <f t="shared" si="5"/>
        <v>741</v>
      </c>
      <c r="I19" s="672">
        <f t="shared" si="5"/>
        <v>302</v>
      </c>
      <c r="J19" s="672">
        <f t="shared" si="5"/>
        <v>439</v>
      </c>
      <c r="K19" s="673" t="s">
        <v>67</v>
      </c>
    </row>
    <row r="23" spans="1:11" ht="47.25" x14ac:dyDescent="0.2">
      <c r="A23" s="31" t="s">
        <v>379</v>
      </c>
      <c r="B23" s="43" t="s">
        <v>380</v>
      </c>
      <c r="C23" s="32" t="s">
        <v>381</v>
      </c>
    </row>
    <row r="24" spans="1:11" ht="30" x14ac:dyDescent="0.2">
      <c r="A24" s="29" t="s">
        <v>382</v>
      </c>
      <c r="B24" s="44">
        <f>'D-3'!D7</f>
        <v>172</v>
      </c>
      <c r="C24" s="30">
        <f>'D-3'!C7</f>
        <v>55</v>
      </c>
    </row>
    <row r="25" spans="1:11" ht="30" x14ac:dyDescent="0.2">
      <c r="A25" s="29" t="s">
        <v>383</v>
      </c>
      <c r="B25" s="44">
        <f>'D-3'!D8</f>
        <v>145</v>
      </c>
      <c r="C25" s="30">
        <f>'D-3'!C8</f>
        <v>54</v>
      </c>
    </row>
    <row r="26" spans="1:11" ht="30" x14ac:dyDescent="0.2">
      <c r="A26" s="29" t="s">
        <v>384</v>
      </c>
      <c r="B26" s="44">
        <f>'D-3'!D9</f>
        <v>144</v>
      </c>
      <c r="C26" s="30">
        <f>'D-3'!C9</f>
        <v>44</v>
      </c>
    </row>
    <row r="27" spans="1:11" ht="30" x14ac:dyDescent="0.2">
      <c r="A27" s="29" t="s">
        <v>385</v>
      </c>
      <c r="B27" s="44">
        <f>'D-3'!D10</f>
        <v>161</v>
      </c>
      <c r="C27" s="30">
        <f>'D-3'!C10</f>
        <v>64</v>
      </c>
    </row>
    <row r="28" spans="1:11" ht="30" x14ac:dyDescent="0.2">
      <c r="A28" s="29" t="s">
        <v>386</v>
      </c>
      <c r="B28" s="44">
        <f>'D-3'!D11</f>
        <v>146</v>
      </c>
      <c r="C28" s="30">
        <f>'D-3'!C11</f>
        <v>59</v>
      </c>
    </row>
    <row r="29" spans="1:11" ht="30" x14ac:dyDescent="0.2">
      <c r="A29" s="29" t="s">
        <v>387</v>
      </c>
      <c r="B29" s="44">
        <f>'D-3'!D12</f>
        <v>144</v>
      </c>
      <c r="C29" s="30">
        <f>'D-3'!C12</f>
        <v>54</v>
      </c>
    </row>
    <row r="30" spans="1:11" ht="30" x14ac:dyDescent="0.2">
      <c r="A30" s="29" t="s">
        <v>388</v>
      </c>
      <c r="B30" s="44">
        <f>'D-3'!D13</f>
        <v>143</v>
      </c>
      <c r="C30" s="30">
        <f>'D-3'!C13</f>
        <v>50</v>
      </c>
    </row>
    <row r="31" spans="1:11" ht="30" x14ac:dyDescent="0.2">
      <c r="A31" s="29" t="s">
        <v>389</v>
      </c>
      <c r="B31" s="44">
        <f>'D-3'!D14</f>
        <v>128</v>
      </c>
      <c r="C31" s="30">
        <f>'D-3'!C14</f>
        <v>39</v>
      </c>
    </row>
    <row r="32" spans="1:11" ht="30" x14ac:dyDescent="0.2">
      <c r="A32" s="29" t="s">
        <v>390</v>
      </c>
      <c r="B32" s="44">
        <f>'D-3'!D15</f>
        <v>128</v>
      </c>
      <c r="C32" s="30">
        <f>'D-3'!C15</f>
        <v>58</v>
      </c>
    </row>
    <row r="33" spans="1:3" ht="30" x14ac:dyDescent="0.2">
      <c r="A33" s="29" t="s">
        <v>391</v>
      </c>
      <c r="B33" s="44">
        <f>'D-3'!D16</f>
        <v>129</v>
      </c>
      <c r="C33" s="30">
        <f>'D-3'!C16</f>
        <v>49</v>
      </c>
    </row>
    <row r="34" spans="1:3" ht="30" x14ac:dyDescent="0.2">
      <c r="A34" s="29" t="s">
        <v>392</v>
      </c>
      <c r="B34" s="44">
        <f>'D-3'!D17</f>
        <v>119</v>
      </c>
      <c r="C34" s="30">
        <f>'D-3'!C17</f>
        <v>50</v>
      </c>
    </row>
    <row r="35" spans="1:3" ht="30" x14ac:dyDescent="0.2">
      <c r="A35" s="29" t="s">
        <v>393</v>
      </c>
      <c r="B35" s="44">
        <f>'D-3'!D18</f>
        <v>167</v>
      </c>
      <c r="C35" s="30">
        <f>'D-3'!C18</f>
        <v>64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"/>
  <sheetViews>
    <sheetView view="pageBreakPreview" zoomScaleNormal="100" zoomScaleSheetLayoutView="100" workbookViewId="0">
      <selection activeCell="C6" sqref="C6"/>
    </sheetView>
  </sheetViews>
  <sheetFormatPr defaultRowHeight="15.75" x14ac:dyDescent="0.2"/>
  <cols>
    <col min="1" max="1" width="28.7109375" style="3" customWidth="1"/>
    <col min="2" max="10" width="9.7109375" style="3" customWidth="1"/>
    <col min="11" max="11" width="28.7109375" style="3" customWidth="1"/>
    <col min="12" max="256" width="9.140625" style="20"/>
    <col min="257" max="257" width="28.7109375" style="20" customWidth="1"/>
    <col min="258" max="266" width="9.7109375" style="20" customWidth="1"/>
    <col min="267" max="267" width="28.7109375" style="20" customWidth="1"/>
    <col min="268" max="512" width="9.140625" style="20"/>
    <col min="513" max="513" width="28.7109375" style="20" customWidth="1"/>
    <col min="514" max="522" width="9.7109375" style="20" customWidth="1"/>
    <col min="523" max="523" width="28.7109375" style="20" customWidth="1"/>
    <col min="524" max="768" width="9.140625" style="20"/>
    <col min="769" max="769" width="28.7109375" style="20" customWidth="1"/>
    <col min="770" max="778" width="9.7109375" style="20" customWidth="1"/>
    <col min="779" max="779" width="28.7109375" style="20" customWidth="1"/>
    <col min="780" max="1024" width="9.140625" style="20"/>
    <col min="1025" max="1025" width="28.7109375" style="20" customWidth="1"/>
    <col min="1026" max="1034" width="9.7109375" style="20" customWidth="1"/>
    <col min="1035" max="1035" width="28.7109375" style="20" customWidth="1"/>
    <col min="1036" max="1280" width="9.140625" style="20"/>
    <col min="1281" max="1281" width="28.7109375" style="20" customWidth="1"/>
    <col min="1282" max="1290" width="9.7109375" style="20" customWidth="1"/>
    <col min="1291" max="1291" width="28.7109375" style="20" customWidth="1"/>
    <col min="1292" max="1536" width="9.140625" style="20"/>
    <col min="1537" max="1537" width="28.7109375" style="20" customWidth="1"/>
    <col min="1538" max="1546" width="9.7109375" style="20" customWidth="1"/>
    <col min="1547" max="1547" width="28.7109375" style="20" customWidth="1"/>
    <col min="1548" max="1792" width="9.140625" style="20"/>
    <col min="1793" max="1793" width="28.7109375" style="20" customWidth="1"/>
    <col min="1794" max="1802" width="9.7109375" style="20" customWidth="1"/>
    <col min="1803" max="1803" width="28.7109375" style="20" customWidth="1"/>
    <col min="1804" max="2048" width="9.140625" style="20"/>
    <col min="2049" max="2049" width="28.7109375" style="20" customWidth="1"/>
    <col min="2050" max="2058" width="9.7109375" style="20" customWidth="1"/>
    <col min="2059" max="2059" width="28.7109375" style="20" customWidth="1"/>
    <col min="2060" max="2304" width="9.140625" style="20"/>
    <col min="2305" max="2305" width="28.7109375" style="20" customWidth="1"/>
    <col min="2306" max="2314" width="9.7109375" style="20" customWidth="1"/>
    <col min="2315" max="2315" width="28.7109375" style="20" customWidth="1"/>
    <col min="2316" max="2560" width="9.140625" style="20"/>
    <col min="2561" max="2561" width="28.7109375" style="20" customWidth="1"/>
    <col min="2562" max="2570" width="9.7109375" style="20" customWidth="1"/>
    <col min="2571" max="2571" width="28.7109375" style="20" customWidth="1"/>
    <col min="2572" max="2816" width="9.140625" style="20"/>
    <col min="2817" max="2817" width="28.7109375" style="20" customWidth="1"/>
    <col min="2818" max="2826" width="9.7109375" style="20" customWidth="1"/>
    <col min="2827" max="2827" width="28.7109375" style="20" customWidth="1"/>
    <col min="2828" max="3072" width="9.140625" style="20"/>
    <col min="3073" max="3073" width="28.7109375" style="20" customWidth="1"/>
    <col min="3074" max="3082" width="9.7109375" style="20" customWidth="1"/>
    <col min="3083" max="3083" width="28.7109375" style="20" customWidth="1"/>
    <col min="3084" max="3328" width="9.140625" style="20"/>
    <col min="3329" max="3329" width="28.7109375" style="20" customWidth="1"/>
    <col min="3330" max="3338" width="9.7109375" style="20" customWidth="1"/>
    <col min="3339" max="3339" width="28.7109375" style="20" customWidth="1"/>
    <col min="3340" max="3584" width="9.140625" style="20"/>
    <col min="3585" max="3585" width="28.7109375" style="20" customWidth="1"/>
    <col min="3586" max="3594" width="9.7109375" style="20" customWidth="1"/>
    <col min="3595" max="3595" width="28.7109375" style="20" customWidth="1"/>
    <col min="3596" max="3840" width="9.140625" style="20"/>
    <col min="3841" max="3841" width="28.7109375" style="20" customWidth="1"/>
    <col min="3842" max="3850" width="9.7109375" style="20" customWidth="1"/>
    <col min="3851" max="3851" width="28.7109375" style="20" customWidth="1"/>
    <col min="3852" max="4096" width="9.140625" style="20"/>
    <col min="4097" max="4097" width="28.7109375" style="20" customWidth="1"/>
    <col min="4098" max="4106" width="9.7109375" style="20" customWidth="1"/>
    <col min="4107" max="4107" width="28.7109375" style="20" customWidth="1"/>
    <col min="4108" max="4352" width="9.140625" style="20"/>
    <col min="4353" max="4353" width="28.7109375" style="20" customWidth="1"/>
    <col min="4354" max="4362" width="9.7109375" style="20" customWidth="1"/>
    <col min="4363" max="4363" width="28.7109375" style="20" customWidth="1"/>
    <col min="4364" max="4608" width="9.140625" style="20"/>
    <col min="4609" max="4609" width="28.7109375" style="20" customWidth="1"/>
    <col min="4610" max="4618" width="9.7109375" style="20" customWidth="1"/>
    <col min="4619" max="4619" width="28.7109375" style="20" customWidth="1"/>
    <col min="4620" max="4864" width="9.140625" style="20"/>
    <col min="4865" max="4865" width="28.7109375" style="20" customWidth="1"/>
    <col min="4866" max="4874" width="9.7109375" style="20" customWidth="1"/>
    <col min="4875" max="4875" width="28.7109375" style="20" customWidth="1"/>
    <col min="4876" max="5120" width="9.140625" style="20"/>
    <col min="5121" max="5121" width="28.7109375" style="20" customWidth="1"/>
    <col min="5122" max="5130" width="9.7109375" style="20" customWidth="1"/>
    <col min="5131" max="5131" width="28.7109375" style="20" customWidth="1"/>
    <col min="5132" max="5376" width="9.140625" style="20"/>
    <col min="5377" max="5377" width="28.7109375" style="20" customWidth="1"/>
    <col min="5378" max="5386" width="9.7109375" style="20" customWidth="1"/>
    <col min="5387" max="5387" width="28.7109375" style="20" customWidth="1"/>
    <col min="5388" max="5632" width="9.140625" style="20"/>
    <col min="5633" max="5633" width="28.7109375" style="20" customWidth="1"/>
    <col min="5634" max="5642" width="9.7109375" style="20" customWidth="1"/>
    <col min="5643" max="5643" width="28.7109375" style="20" customWidth="1"/>
    <col min="5644" max="5888" width="9.140625" style="20"/>
    <col min="5889" max="5889" width="28.7109375" style="20" customWidth="1"/>
    <col min="5890" max="5898" width="9.7109375" style="20" customWidth="1"/>
    <col min="5899" max="5899" width="28.7109375" style="20" customWidth="1"/>
    <col min="5900" max="6144" width="9.140625" style="20"/>
    <col min="6145" max="6145" width="28.7109375" style="20" customWidth="1"/>
    <col min="6146" max="6154" width="9.7109375" style="20" customWidth="1"/>
    <col min="6155" max="6155" width="28.7109375" style="20" customWidth="1"/>
    <col min="6156" max="6400" width="9.140625" style="20"/>
    <col min="6401" max="6401" width="28.7109375" style="20" customWidth="1"/>
    <col min="6402" max="6410" width="9.7109375" style="20" customWidth="1"/>
    <col min="6411" max="6411" width="28.7109375" style="20" customWidth="1"/>
    <col min="6412" max="6656" width="9.140625" style="20"/>
    <col min="6657" max="6657" width="28.7109375" style="20" customWidth="1"/>
    <col min="6658" max="6666" width="9.7109375" style="20" customWidth="1"/>
    <col min="6667" max="6667" width="28.7109375" style="20" customWidth="1"/>
    <col min="6668" max="6912" width="9.140625" style="20"/>
    <col min="6913" max="6913" width="28.7109375" style="20" customWidth="1"/>
    <col min="6914" max="6922" width="9.7109375" style="20" customWidth="1"/>
    <col min="6923" max="6923" width="28.7109375" style="20" customWidth="1"/>
    <col min="6924" max="7168" width="9.140625" style="20"/>
    <col min="7169" max="7169" width="28.7109375" style="20" customWidth="1"/>
    <col min="7170" max="7178" width="9.7109375" style="20" customWidth="1"/>
    <col min="7179" max="7179" width="28.7109375" style="20" customWidth="1"/>
    <col min="7180" max="7424" width="9.140625" style="20"/>
    <col min="7425" max="7425" width="28.7109375" style="20" customWidth="1"/>
    <col min="7426" max="7434" width="9.7109375" style="20" customWidth="1"/>
    <col min="7435" max="7435" width="28.7109375" style="20" customWidth="1"/>
    <col min="7436" max="7680" width="9.140625" style="20"/>
    <col min="7681" max="7681" width="28.7109375" style="20" customWidth="1"/>
    <col min="7682" max="7690" width="9.7109375" style="20" customWidth="1"/>
    <col min="7691" max="7691" width="28.7109375" style="20" customWidth="1"/>
    <col min="7692" max="7936" width="9.140625" style="20"/>
    <col min="7937" max="7937" width="28.7109375" style="20" customWidth="1"/>
    <col min="7938" max="7946" width="9.7109375" style="20" customWidth="1"/>
    <col min="7947" max="7947" width="28.7109375" style="20" customWidth="1"/>
    <col min="7948" max="8192" width="9.140625" style="20"/>
    <col min="8193" max="8193" width="28.7109375" style="20" customWidth="1"/>
    <col min="8194" max="8202" width="9.7109375" style="20" customWidth="1"/>
    <col min="8203" max="8203" width="28.7109375" style="20" customWidth="1"/>
    <col min="8204" max="8448" width="9.140625" style="20"/>
    <col min="8449" max="8449" width="28.7109375" style="20" customWidth="1"/>
    <col min="8450" max="8458" width="9.7109375" style="20" customWidth="1"/>
    <col min="8459" max="8459" width="28.7109375" style="20" customWidth="1"/>
    <col min="8460" max="8704" width="9.140625" style="20"/>
    <col min="8705" max="8705" width="28.7109375" style="20" customWidth="1"/>
    <col min="8706" max="8714" width="9.7109375" style="20" customWidth="1"/>
    <col min="8715" max="8715" width="28.7109375" style="20" customWidth="1"/>
    <col min="8716" max="8960" width="9.140625" style="20"/>
    <col min="8961" max="8961" width="28.7109375" style="20" customWidth="1"/>
    <col min="8962" max="8970" width="9.7109375" style="20" customWidth="1"/>
    <col min="8971" max="8971" width="28.7109375" style="20" customWidth="1"/>
    <col min="8972" max="9216" width="9.140625" style="20"/>
    <col min="9217" max="9217" width="28.7109375" style="20" customWidth="1"/>
    <col min="9218" max="9226" width="9.7109375" style="20" customWidth="1"/>
    <col min="9227" max="9227" width="28.7109375" style="20" customWidth="1"/>
    <col min="9228" max="9472" width="9.140625" style="20"/>
    <col min="9473" max="9473" width="28.7109375" style="20" customWidth="1"/>
    <col min="9474" max="9482" width="9.7109375" style="20" customWidth="1"/>
    <col min="9483" max="9483" width="28.7109375" style="20" customWidth="1"/>
    <col min="9484" max="9728" width="9.140625" style="20"/>
    <col min="9729" max="9729" width="28.7109375" style="20" customWidth="1"/>
    <col min="9730" max="9738" width="9.7109375" style="20" customWidth="1"/>
    <col min="9739" max="9739" width="28.7109375" style="20" customWidth="1"/>
    <col min="9740" max="9984" width="9.140625" style="20"/>
    <col min="9985" max="9985" width="28.7109375" style="20" customWidth="1"/>
    <col min="9986" max="9994" width="9.7109375" style="20" customWidth="1"/>
    <col min="9995" max="9995" width="28.7109375" style="20" customWidth="1"/>
    <col min="9996" max="10240" width="9.140625" style="20"/>
    <col min="10241" max="10241" width="28.7109375" style="20" customWidth="1"/>
    <col min="10242" max="10250" width="9.7109375" style="20" customWidth="1"/>
    <col min="10251" max="10251" width="28.7109375" style="20" customWidth="1"/>
    <col min="10252" max="10496" width="9.140625" style="20"/>
    <col min="10497" max="10497" width="28.7109375" style="20" customWidth="1"/>
    <col min="10498" max="10506" width="9.7109375" style="20" customWidth="1"/>
    <col min="10507" max="10507" width="28.7109375" style="20" customWidth="1"/>
    <col min="10508" max="10752" width="9.140625" style="20"/>
    <col min="10753" max="10753" width="28.7109375" style="20" customWidth="1"/>
    <col min="10754" max="10762" width="9.7109375" style="20" customWidth="1"/>
    <col min="10763" max="10763" width="28.7109375" style="20" customWidth="1"/>
    <col min="10764" max="11008" width="9.140625" style="20"/>
    <col min="11009" max="11009" width="28.7109375" style="20" customWidth="1"/>
    <col min="11010" max="11018" width="9.7109375" style="20" customWidth="1"/>
    <col min="11019" max="11019" width="28.7109375" style="20" customWidth="1"/>
    <col min="11020" max="11264" width="9.140625" style="20"/>
    <col min="11265" max="11265" width="28.7109375" style="20" customWidth="1"/>
    <col min="11266" max="11274" width="9.7109375" style="20" customWidth="1"/>
    <col min="11275" max="11275" width="28.7109375" style="20" customWidth="1"/>
    <col min="11276" max="11520" width="9.140625" style="20"/>
    <col min="11521" max="11521" width="28.7109375" style="20" customWidth="1"/>
    <col min="11522" max="11530" width="9.7109375" style="20" customWidth="1"/>
    <col min="11531" max="11531" width="28.7109375" style="20" customWidth="1"/>
    <col min="11532" max="11776" width="9.140625" style="20"/>
    <col min="11777" max="11777" width="28.7109375" style="20" customWidth="1"/>
    <col min="11778" max="11786" width="9.7109375" style="20" customWidth="1"/>
    <col min="11787" max="11787" width="28.7109375" style="20" customWidth="1"/>
    <col min="11788" max="12032" width="9.140625" style="20"/>
    <col min="12033" max="12033" width="28.7109375" style="20" customWidth="1"/>
    <col min="12034" max="12042" width="9.7109375" style="20" customWidth="1"/>
    <col min="12043" max="12043" width="28.7109375" style="20" customWidth="1"/>
    <col min="12044" max="12288" width="9.140625" style="20"/>
    <col min="12289" max="12289" width="28.7109375" style="20" customWidth="1"/>
    <col min="12290" max="12298" width="9.7109375" style="20" customWidth="1"/>
    <col min="12299" max="12299" width="28.7109375" style="20" customWidth="1"/>
    <col min="12300" max="12544" width="9.140625" style="20"/>
    <col min="12545" max="12545" width="28.7109375" style="20" customWidth="1"/>
    <col min="12546" max="12554" width="9.7109375" style="20" customWidth="1"/>
    <col min="12555" max="12555" width="28.7109375" style="20" customWidth="1"/>
    <col min="12556" max="12800" width="9.140625" style="20"/>
    <col min="12801" max="12801" width="28.7109375" style="20" customWidth="1"/>
    <col min="12802" max="12810" width="9.7109375" style="20" customWidth="1"/>
    <col min="12811" max="12811" width="28.7109375" style="20" customWidth="1"/>
    <col min="12812" max="13056" width="9.140625" style="20"/>
    <col min="13057" max="13057" width="28.7109375" style="20" customWidth="1"/>
    <col min="13058" max="13066" width="9.7109375" style="20" customWidth="1"/>
    <col min="13067" max="13067" width="28.7109375" style="20" customWidth="1"/>
    <col min="13068" max="13312" width="9.140625" style="20"/>
    <col min="13313" max="13313" width="28.7109375" style="20" customWidth="1"/>
    <col min="13314" max="13322" width="9.7109375" style="20" customWidth="1"/>
    <col min="13323" max="13323" width="28.7109375" style="20" customWidth="1"/>
    <col min="13324" max="13568" width="9.140625" style="20"/>
    <col min="13569" max="13569" width="28.7109375" style="20" customWidth="1"/>
    <col min="13570" max="13578" width="9.7109375" style="20" customWidth="1"/>
    <col min="13579" max="13579" width="28.7109375" style="20" customWidth="1"/>
    <col min="13580" max="13824" width="9.140625" style="20"/>
    <col min="13825" max="13825" width="28.7109375" style="20" customWidth="1"/>
    <col min="13826" max="13834" width="9.7109375" style="20" customWidth="1"/>
    <col min="13835" max="13835" width="28.7109375" style="20" customWidth="1"/>
    <col min="13836" max="14080" width="9.140625" style="20"/>
    <col min="14081" max="14081" width="28.7109375" style="20" customWidth="1"/>
    <col min="14082" max="14090" width="9.7109375" style="20" customWidth="1"/>
    <col min="14091" max="14091" width="28.7109375" style="20" customWidth="1"/>
    <col min="14092" max="14336" width="9.140625" style="20"/>
    <col min="14337" max="14337" width="28.7109375" style="20" customWidth="1"/>
    <col min="14338" max="14346" width="9.7109375" style="20" customWidth="1"/>
    <col min="14347" max="14347" width="28.7109375" style="20" customWidth="1"/>
    <col min="14348" max="14592" width="9.140625" style="20"/>
    <col min="14593" max="14593" width="28.7109375" style="20" customWidth="1"/>
    <col min="14594" max="14602" width="9.7109375" style="20" customWidth="1"/>
    <col min="14603" max="14603" width="28.7109375" style="20" customWidth="1"/>
    <col min="14604" max="14848" width="9.140625" style="20"/>
    <col min="14849" max="14849" width="28.7109375" style="20" customWidth="1"/>
    <col min="14850" max="14858" width="9.7109375" style="20" customWidth="1"/>
    <col min="14859" max="14859" width="28.7109375" style="20" customWidth="1"/>
    <col min="14860" max="15104" width="9.140625" style="20"/>
    <col min="15105" max="15105" width="28.7109375" style="20" customWidth="1"/>
    <col min="15106" max="15114" width="9.7109375" style="20" customWidth="1"/>
    <col min="15115" max="15115" width="28.7109375" style="20" customWidth="1"/>
    <col min="15116" max="15360" width="9.140625" style="20"/>
    <col min="15361" max="15361" width="28.7109375" style="20" customWidth="1"/>
    <col min="15362" max="15370" width="9.7109375" style="20" customWidth="1"/>
    <col min="15371" max="15371" width="28.7109375" style="20" customWidth="1"/>
    <col min="15372" max="15616" width="9.140625" style="20"/>
    <col min="15617" max="15617" width="28.7109375" style="20" customWidth="1"/>
    <col min="15618" max="15626" width="9.7109375" style="20" customWidth="1"/>
    <col min="15627" max="15627" width="28.7109375" style="20" customWidth="1"/>
    <col min="15628" max="15872" width="9.140625" style="20"/>
    <col min="15873" max="15873" width="28.7109375" style="20" customWidth="1"/>
    <col min="15874" max="15882" width="9.7109375" style="20" customWidth="1"/>
    <col min="15883" max="15883" width="28.7109375" style="20" customWidth="1"/>
    <col min="15884" max="16128" width="9.140625" style="20"/>
    <col min="16129" max="16129" width="28.7109375" style="20" customWidth="1"/>
    <col min="16130" max="16138" width="9.7109375" style="20" customWidth="1"/>
    <col min="16139" max="16139" width="28.7109375" style="20" customWidth="1"/>
    <col min="16140" max="16384" width="9.140625" style="20"/>
  </cols>
  <sheetData>
    <row r="1" spans="1:11" s="2" customFormat="1" ht="17.25" customHeight="1" x14ac:dyDescent="0.2">
      <c r="A1" s="1341" t="s">
        <v>707</v>
      </c>
      <c r="B1" s="1341"/>
      <c r="C1" s="1341"/>
      <c r="D1" s="1341"/>
      <c r="E1" s="1341"/>
      <c r="F1" s="1341"/>
      <c r="G1" s="1341"/>
      <c r="H1" s="1341"/>
      <c r="I1" s="1341"/>
      <c r="J1" s="1341"/>
      <c r="K1" s="1341"/>
    </row>
    <row r="2" spans="1:11" s="2" customFormat="1" ht="17.25" customHeight="1" x14ac:dyDescent="0.2">
      <c r="A2" s="1342" t="s">
        <v>744</v>
      </c>
      <c r="B2" s="1342"/>
      <c r="C2" s="1342"/>
      <c r="D2" s="1342"/>
      <c r="E2" s="1342"/>
      <c r="F2" s="1342"/>
      <c r="G2" s="1342"/>
      <c r="H2" s="1342"/>
      <c r="I2" s="1342"/>
      <c r="J2" s="1342"/>
      <c r="K2" s="1342"/>
    </row>
    <row r="3" spans="1:11" s="2" customFormat="1" ht="17.25" customHeight="1" x14ac:dyDescent="0.2">
      <c r="A3" s="1147">
        <v>2014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</row>
    <row r="4" spans="1:11" s="2" customFormat="1" ht="17.25" customHeight="1" x14ac:dyDescent="0.2">
      <c r="A4" s="806" t="s">
        <v>203</v>
      </c>
      <c r="B4" s="821"/>
      <c r="C4" s="821"/>
      <c r="D4" s="821"/>
      <c r="E4" s="821"/>
      <c r="F4" s="821"/>
      <c r="G4" s="821"/>
      <c r="H4" s="821"/>
      <c r="I4" s="821"/>
      <c r="J4" s="821"/>
      <c r="K4" s="863" t="s">
        <v>95</v>
      </c>
    </row>
    <row r="5" spans="1:11" s="2" customFormat="1" ht="21" customHeight="1" thickBot="1" x14ac:dyDescent="0.25">
      <c r="A5" s="1343" t="s">
        <v>208</v>
      </c>
      <c r="B5" s="1345" t="s">
        <v>676</v>
      </c>
      <c r="C5" s="1138"/>
      <c r="D5" s="1138"/>
      <c r="E5" s="1139" t="s">
        <v>612</v>
      </c>
      <c r="F5" s="1139"/>
      <c r="G5" s="1139"/>
      <c r="H5" s="1151" t="s">
        <v>613</v>
      </c>
      <c r="I5" s="1151"/>
      <c r="J5" s="1346"/>
      <c r="K5" s="1254" t="s">
        <v>209</v>
      </c>
    </row>
    <row r="6" spans="1:11" s="2" customFormat="1" ht="30.75" customHeight="1" thickTop="1" x14ac:dyDescent="0.2">
      <c r="A6" s="1344"/>
      <c r="B6" s="255" t="s">
        <v>611</v>
      </c>
      <c r="C6" s="158" t="s">
        <v>1394</v>
      </c>
      <c r="D6" s="158" t="s">
        <v>517</v>
      </c>
      <c r="E6" s="255" t="s">
        <v>46</v>
      </c>
      <c r="F6" s="158" t="s">
        <v>1394</v>
      </c>
      <c r="G6" s="158" t="s">
        <v>517</v>
      </c>
      <c r="H6" s="255" t="s">
        <v>46</v>
      </c>
      <c r="I6" s="158" t="s">
        <v>1394</v>
      </c>
      <c r="J6" s="158" t="s">
        <v>517</v>
      </c>
      <c r="K6" s="1255"/>
    </row>
    <row r="7" spans="1:11" s="40" customFormat="1" ht="18" customHeight="1" thickBot="1" x14ac:dyDescent="0.25">
      <c r="A7" s="387" t="s">
        <v>210</v>
      </c>
      <c r="B7" s="349">
        <f>D7+C7</f>
        <v>168</v>
      </c>
      <c r="C7" s="349">
        <f t="shared" ref="C7:D11" si="0">I7+F7</f>
        <v>83</v>
      </c>
      <c r="D7" s="349">
        <f t="shared" si="0"/>
        <v>85</v>
      </c>
      <c r="E7" s="349">
        <f>G7+F7</f>
        <v>110</v>
      </c>
      <c r="F7" s="350">
        <v>52</v>
      </c>
      <c r="G7" s="350">
        <v>58</v>
      </c>
      <c r="H7" s="349">
        <f>J7+I7</f>
        <v>58</v>
      </c>
      <c r="I7" s="350">
        <v>31</v>
      </c>
      <c r="J7" s="350">
        <v>27</v>
      </c>
      <c r="K7" s="204" t="s">
        <v>211</v>
      </c>
    </row>
    <row r="8" spans="1:11" s="40" customFormat="1" ht="18" customHeight="1" thickBot="1" x14ac:dyDescent="0.25">
      <c r="A8" s="65">
        <v>1</v>
      </c>
      <c r="B8" s="683">
        <f>D8+C8</f>
        <v>15</v>
      </c>
      <c r="C8" s="683">
        <f t="shared" si="0"/>
        <v>4</v>
      </c>
      <c r="D8" s="683">
        <f t="shared" si="0"/>
        <v>11</v>
      </c>
      <c r="E8" s="683">
        <f>G8+F8</f>
        <v>14</v>
      </c>
      <c r="F8" s="333">
        <v>3</v>
      </c>
      <c r="G8" s="333">
        <v>11</v>
      </c>
      <c r="H8" s="683">
        <f>J8+I8</f>
        <v>1</v>
      </c>
      <c r="I8" s="333">
        <v>1</v>
      </c>
      <c r="J8" s="333">
        <v>0</v>
      </c>
      <c r="K8" s="351">
        <v>1</v>
      </c>
    </row>
    <row r="9" spans="1:11" s="40" customFormat="1" ht="18" customHeight="1" thickBot="1" x14ac:dyDescent="0.25">
      <c r="A9" s="66">
        <v>2</v>
      </c>
      <c r="B9" s="349">
        <f>D9+C9</f>
        <v>10</v>
      </c>
      <c r="C9" s="349">
        <f t="shared" si="0"/>
        <v>5</v>
      </c>
      <c r="D9" s="349">
        <f t="shared" si="0"/>
        <v>5</v>
      </c>
      <c r="E9" s="349">
        <f>G9+F9</f>
        <v>7</v>
      </c>
      <c r="F9" s="335">
        <v>3</v>
      </c>
      <c r="G9" s="335">
        <v>4</v>
      </c>
      <c r="H9" s="349">
        <f>J9+I9</f>
        <v>3</v>
      </c>
      <c r="I9" s="335">
        <v>2</v>
      </c>
      <c r="J9" s="335">
        <v>1</v>
      </c>
      <c r="K9" s="352">
        <v>2</v>
      </c>
    </row>
    <row r="10" spans="1:11" s="40" customFormat="1" ht="18" customHeight="1" thickBot="1" x14ac:dyDescent="0.25">
      <c r="A10" s="65">
        <v>3</v>
      </c>
      <c r="B10" s="683">
        <f>D10+C10</f>
        <v>7</v>
      </c>
      <c r="C10" s="683">
        <f t="shared" si="0"/>
        <v>3</v>
      </c>
      <c r="D10" s="683">
        <f t="shared" si="0"/>
        <v>4</v>
      </c>
      <c r="E10" s="683">
        <f>G10+F10</f>
        <v>5</v>
      </c>
      <c r="F10" s="333">
        <v>3</v>
      </c>
      <c r="G10" s="333">
        <v>2</v>
      </c>
      <c r="H10" s="683">
        <f>J10+I10</f>
        <v>2</v>
      </c>
      <c r="I10" s="333">
        <v>0</v>
      </c>
      <c r="J10" s="333">
        <v>2</v>
      </c>
      <c r="K10" s="351">
        <v>3</v>
      </c>
    </row>
    <row r="11" spans="1:11" s="40" customFormat="1" ht="18" customHeight="1" x14ac:dyDescent="0.2">
      <c r="A11" s="388">
        <v>4</v>
      </c>
      <c r="B11" s="865">
        <f>D11+C11</f>
        <v>5</v>
      </c>
      <c r="C11" s="865">
        <f t="shared" si="0"/>
        <v>1</v>
      </c>
      <c r="D11" s="865">
        <f t="shared" si="0"/>
        <v>4</v>
      </c>
      <c r="E11" s="865">
        <f>G11+F11</f>
        <v>3</v>
      </c>
      <c r="F11" s="338">
        <v>1</v>
      </c>
      <c r="G11" s="338">
        <v>2</v>
      </c>
      <c r="H11" s="865">
        <f>J11+I11</f>
        <v>2</v>
      </c>
      <c r="I11" s="338">
        <v>0</v>
      </c>
      <c r="J11" s="338">
        <v>2</v>
      </c>
      <c r="K11" s="353">
        <v>4</v>
      </c>
    </row>
    <row r="12" spans="1:11" s="40" customFormat="1" ht="22.5" customHeight="1" x14ac:dyDescent="0.2">
      <c r="A12" s="870" t="s">
        <v>66</v>
      </c>
      <c r="B12" s="871">
        <f t="shared" ref="B12:I12" si="1">SUM(B7:B11)</f>
        <v>205</v>
      </c>
      <c r="C12" s="871">
        <f t="shared" si="1"/>
        <v>96</v>
      </c>
      <c r="D12" s="871">
        <f t="shared" si="1"/>
        <v>109</v>
      </c>
      <c r="E12" s="1006">
        <f t="shared" si="1"/>
        <v>139</v>
      </c>
      <c r="F12" s="1007">
        <f t="shared" si="1"/>
        <v>62</v>
      </c>
      <c r="G12" s="1007">
        <f t="shared" si="1"/>
        <v>77</v>
      </c>
      <c r="H12" s="1006">
        <f t="shared" si="1"/>
        <v>66</v>
      </c>
      <c r="I12" s="1006">
        <f t="shared" si="1"/>
        <v>34</v>
      </c>
      <c r="J12" s="1007">
        <f>SUM(J7:J11)</f>
        <v>32</v>
      </c>
      <c r="K12" s="872" t="s">
        <v>67</v>
      </c>
    </row>
    <row r="13" spans="1:11" s="40" customFormat="1" ht="18" customHeight="1" thickBot="1" x14ac:dyDescent="0.25">
      <c r="A13" s="866" t="s">
        <v>214</v>
      </c>
      <c r="B13" s="867">
        <f t="shared" ref="B13:B31" si="2">D13+C13</f>
        <v>25</v>
      </c>
      <c r="C13" s="867">
        <f t="shared" ref="C13" si="3">I13+F13</f>
        <v>13</v>
      </c>
      <c r="D13" s="867">
        <f t="shared" ref="D13" si="4">J13+G13</f>
        <v>12</v>
      </c>
      <c r="E13" s="867">
        <f t="shared" ref="E13:E31" si="5">G13+F13</f>
        <v>17</v>
      </c>
      <c r="F13" s="868">
        <v>8</v>
      </c>
      <c r="G13" s="868">
        <v>9</v>
      </c>
      <c r="H13" s="867">
        <f>J13+I13</f>
        <v>8</v>
      </c>
      <c r="I13" s="868">
        <v>5</v>
      </c>
      <c r="J13" s="868">
        <v>3</v>
      </c>
      <c r="K13" s="869" t="s">
        <v>215</v>
      </c>
    </row>
    <row r="14" spans="1:11" s="40" customFormat="1" ht="18" customHeight="1" thickBot="1" x14ac:dyDescent="0.25">
      <c r="A14" s="65" t="s">
        <v>216</v>
      </c>
      <c r="B14" s="336">
        <f t="shared" si="2"/>
        <v>16</v>
      </c>
      <c r="C14" s="336">
        <f t="shared" ref="C14:C32" si="6">I14+F14</f>
        <v>7</v>
      </c>
      <c r="D14" s="336">
        <f t="shared" ref="D14:D32" si="7">J14+G14</f>
        <v>9</v>
      </c>
      <c r="E14" s="336">
        <f t="shared" si="5"/>
        <v>9</v>
      </c>
      <c r="F14" s="333">
        <v>5</v>
      </c>
      <c r="G14" s="333">
        <v>4</v>
      </c>
      <c r="H14" s="336">
        <f t="shared" ref="H14:H32" si="8">J14+I14</f>
        <v>7</v>
      </c>
      <c r="I14" s="333">
        <v>2</v>
      </c>
      <c r="J14" s="333">
        <v>5</v>
      </c>
      <c r="K14" s="351" t="s">
        <v>217</v>
      </c>
    </row>
    <row r="15" spans="1:11" s="40" customFormat="1" ht="18" customHeight="1" thickBot="1" x14ac:dyDescent="0.25">
      <c r="A15" s="678" t="s">
        <v>96</v>
      </c>
      <c r="B15" s="679">
        <f t="shared" si="2"/>
        <v>48</v>
      </c>
      <c r="C15" s="679">
        <f t="shared" si="6"/>
        <v>8</v>
      </c>
      <c r="D15" s="679">
        <f t="shared" si="7"/>
        <v>40</v>
      </c>
      <c r="E15" s="679">
        <f t="shared" si="5"/>
        <v>21</v>
      </c>
      <c r="F15" s="680">
        <v>6</v>
      </c>
      <c r="G15" s="680">
        <v>15</v>
      </c>
      <c r="H15" s="679">
        <f t="shared" si="8"/>
        <v>27</v>
      </c>
      <c r="I15" s="680">
        <v>2</v>
      </c>
      <c r="J15" s="680">
        <v>25</v>
      </c>
      <c r="K15" s="681" t="s">
        <v>218</v>
      </c>
    </row>
    <row r="16" spans="1:11" s="40" customFormat="1" ht="18" customHeight="1" thickBot="1" x14ac:dyDescent="0.25">
      <c r="A16" s="65" t="s">
        <v>98</v>
      </c>
      <c r="B16" s="336">
        <f t="shared" si="2"/>
        <v>101</v>
      </c>
      <c r="C16" s="336">
        <f t="shared" si="6"/>
        <v>9</v>
      </c>
      <c r="D16" s="336">
        <f t="shared" si="7"/>
        <v>92</v>
      </c>
      <c r="E16" s="336">
        <f t="shared" si="5"/>
        <v>83</v>
      </c>
      <c r="F16" s="333">
        <v>8</v>
      </c>
      <c r="G16" s="333">
        <v>75</v>
      </c>
      <c r="H16" s="336">
        <f t="shared" si="8"/>
        <v>18</v>
      </c>
      <c r="I16" s="333">
        <v>1</v>
      </c>
      <c r="J16" s="333">
        <v>17</v>
      </c>
      <c r="K16" s="351" t="s">
        <v>219</v>
      </c>
    </row>
    <row r="17" spans="1:11" s="40" customFormat="1" ht="18" customHeight="1" thickBot="1" x14ac:dyDescent="0.25">
      <c r="A17" s="678" t="s">
        <v>100</v>
      </c>
      <c r="B17" s="679">
        <f t="shared" si="2"/>
        <v>176</v>
      </c>
      <c r="C17" s="679">
        <f t="shared" si="6"/>
        <v>16</v>
      </c>
      <c r="D17" s="679">
        <f t="shared" si="7"/>
        <v>160</v>
      </c>
      <c r="E17" s="679">
        <f t="shared" si="5"/>
        <v>156</v>
      </c>
      <c r="F17" s="680">
        <v>9</v>
      </c>
      <c r="G17" s="680">
        <v>147</v>
      </c>
      <c r="H17" s="679">
        <f t="shared" si="8"/>
        <v>20</v>
      </c>
      <c r="I17" s="680">
        <v>7</v>
      </c>
      <c r="J17" s="680">
        <v>13</v>
      </c>
      <c r="K17" s="681" t="s">
        <v>220</v>
      </c>
    </row>
    <row r="18" spans="1:11" s="40" customFormat="1" ht="18" customHeight="1" thickBot="1" x14ac:dyDescent="0.25">
      <c r="A18" s="65" t="s">
        <v>102</v>
      </c>
      <c r="B18" s="336">
        <f t="shared" si="2"/>
        <v>147</v>
      </c>
      <c r="C18" s="336">
        <f t="shared" si="6"/>
        <v>15</v>
      </c>
      <c r="D18" s="336">
        <f t="shared" si="7"/>
        <v>132</v>
      </c>
      <c r="E18" s="336">
        <f t="shared" si="5"/>
        <v>132</v>
      </c>
      <c r="F18" s="333">
        <v>11</v>
      </c>
      <c r="G18" s="333">
        <v>121</v>
      </c>
      <c r="H18" s="336">
        <f t="shared" si="8"/>
        <v>15</v>
      </c>
      <c r="I18" s="333">
        <v>4</v>
      </c>
      <c r="J18" s="333">
        <v>11</v>
      </c>
      <c r="K18" s="351" t="s">
        <v>221</v>
      </c>
    </row>
    <row r="19" spans="1:11" s="40" customFormat="1" ht="18" customHeight="1" thickBot="1" x14ac:dyDescent="0.25">
      <c r="A19" s="678" t="s">
        <v>104</v>
      </c>
      <c r="B19" s="679">
        <f t="shared" si="2"/>
        <v>140</v>
      </c>
      <c r="C19" s="679">
        <f t="shared" si="6"/>
        <v>23</v>
      </c>
      <c r="D19" s="679">
        <f t="shared" si="7"/>
        <v>117</v>
      </c>
      <c r="E19" s="679">
        <f t="shared" si="5"/>
        <v>125</v>
      </c>
      <c r="F19" s="680">
        <v>18</v>
      </c>
      <c r="G19" s="680">
        <v>107</v>
      </c>
      <c r="H19" s="679">
        <f t="shared" si="8"/>
        <v>15</v>
      </c>
      <c r="I19" s="680">
        <v>5</v>
      </c>
      <c r="J19" s="680">
        <v>10</v>
      </c>
      <c r="K19" s="681" t="s">
        <v>222</v>
      </c>
    </row>
    <row r="20" spans="1:11" s="40" customFormat="1" ht="18" customHeight="1" thickBot="1" x14ac:dyDescent="0.25">
      <c r="A20" s="65" t="s">
        <v>106</v>
      </c>
      <c r="B20" s="336">
        <f t="shared" si="2"/>
        <v>165</v>
      </c>
      <c r="C20" s="336">
        <f t="shared" si="6"/>
        <v>22</v>
      </c>
      <c r="D20" s="336">
        <f t="shared" si="7"/>
        <v>143</v>
      </c>
      <c r="E20" s="336">
        <f t="shared" si="5"/>
        <v>148</v>
      </c>
      <c r="F20" s="333">
        <v>15</v>
      </c>
      <c r="G20" s="333">
        <v>133</v>
      </c>
      <c r="H20" s="336">
        <f t="shared" si="8"/>
        <v>17</v>
      </c>
      <c r="I20" s="333">
        <v>7</v>
      </c>
      <c r="J20" s="333">
        <v>10</v>
      </c>
      <c r="K20" s="351" t="s">
        <v>223</v>
      </c>
    </row>
    <row r="21" spans="1:11" s="40" customFormat="1" ht="18" customHeight="1" thickBot="1" x14ac:dyDescent="0.25">
      <c r="A21" s="678" t="s">
        <v>224</v>
      </c>
      <c r="B21" s="679">
        <f t="shared" si="2"/>
        <v>165</v>
      </c>
      <c r="C21" s="679">
        <f t="shared" si="6"/>
        <v>28</v>
      </c>
      <c r="D21" s="679">
        <f t="shared" si="7"/>
        <v>137</v>
      </c>
      <c r="E21" s="679">
        <f t="shared" si="5"/>
        <v>126</v>
      </c>
      <c r="F21" s="680">
        <v>12</v>
      </c>
      <c r="G21" s="680">
        <v>114</v>
      </c>
      <c r="H21" s="679">
        <f t="shared" si="8"/>
        <v>39</v>
      </c>
      <c r="I21" s="680">
        <v>16</v>
      </c>
      <c r="J21" s="680">
        <v>23</v>
      </c>
      <c r="K21" s="681" t="s">
        <v>225</v>
      </c>
    </row>
    <row r="22" spans="1:11" s="40" customFormat="1" ht="18" customHeight="1" thickBot="1" x14ac:dyDescent="0.25">
      <c r="A22" s="65" t="s">
        <v>226</v>
      </c>
      <c r="B22" s="336">
        <f t="shared" si="2"/>
        <v>172</v>
      </c>
      <c r="C22" s="336">
        <f t="shared" si="6"/>
        <v>30</v>
      </c>
      <c r="D22" s="336">
        <f t="shared" si="7"/>
        <v>142</v>
      </c>
      <c r="E22" s="336">
        <f t="shared" si="5"/>
        <v>132</v>
      </c>
      <c r="F22" s="333">
        <v>14</v>
      </c>
      <c r="G22" s="333">
        <v>118</v>
      </c>
      <c r="H22" s="336">
        <f t="shared" si="8"/>
        <v>40</v>
      </c>
      <c r="I22" s="333">
        <v>16</v>
      </c>
      <c r="J22" s="333">
        <v>24</v>
      </c>
      <c r="K22" s="351" t="s">
        <v>227</v>
      </c>
    </row>
    <row r="23" spans="1:11" s="40" customFormat="1" ht="18" customHeight="1" thickBot="1" x14ac:dyDescent="0.25">
      <c r="A23" s="678" t="s">
        <v>228</v>
      </c>
      <c r="B23" s="679">
        <f t="shared" si="2"/>
        <v>175</v>
      </c>
      <c r="C23" s="679">
        <f t="shared" si="6"/>
        <v>35</v>
      </c>
      <c r="D23" s="679">
        <f t="shared" si="7"/>
        <v>140</v>
      </c>
      <c r="E23" s="679">
        <f t="shared" si="5"/>
        <v>125</v>
      </c>
      <c r="F23" s="680">
        <v>22</v>
      </c>
      <c r="G23" s="680">
        <v>103</v>
      </c>
      <c r="H23" s="679">
        <f t="shared" si="8"/>
        <v>50</v>
      </c>
      <c r="I23" s="680">
        <v>13</v>
      </c>
      <c r="J23" s="680">
        <v>37</v>
      </c>
      <c r="K23" s="681" t="s">
        <v>229</v>
      </c>
    </row>
    <row r="24" spans="1:11" s="40" customFormat="1" ht="18" customHeight="1" thickBot="1" x14ac:dyDescent="0.25">
      <c r="A24" s="65" t="s">
        <v>230</v>
      </c>
      <c r="B24" s="336">
        <f t="shared" si="2"/>
        <v>177</v>
      </c>
      <c r="C24" s="336">
        <f t="shared" si="6"/>
        <v>54</v>
      </c>
      <c r="D24" s="336">
        <f t="shared" si="7"/>
        <v>123</v>
      </c>
      <c r="E24" s="336">
        <f t="shared" si="5"/>
        <v>122</v>
      </c>
      <c r="F24" s="333">
        <v>34</v>
      </c>
      <c r="G24" s="333">
        <v>88</v>
      </c>
      <c r="H24" s="336">
        <f t="shared" si="8"/>
        <v>55</v>
      </c>
      <c r="I24" s="333">
        <v>20</v>
      </c>
      <c r="J24" s="333">
        <v>35</v>
      </c>
      <c r="K24" s="351" t="s">
        <v>231</v>
      </c>
    </row>
    <row r="25" spans="1:11" s="40" customFormat="1" ht="18" customHeight="1" thickBot="1" x14ac:dyDescent="0.25">
      <c r="A25" s="678" t="s">
        <v>232</v>
      </c>
      <c r="B25" s="679">
        <f t="shared" si="2"/>
        <v>156</v>
      </c>
      <c r="C25" s="679">
        <f t="shared" si="6"/>
        <v>65</v>
      </c>
      <c r="D25" s="679">
        <f t="shared" si="7"/>
        <v>91</v>
      </c>
      <c r="E25" s="679">
        <f t="shared" si="5"/>
        <v>86</v>
      </c>
      <c r="F25" s="680">
        <v>23</v>
      </c>
      <c r="G25" s="680">
        <v>63</v>
      </c>
      <c r="H25" s="679">
        <f t="shared" si="8"/>
        <v>70</v>
      </c>
      <c r="I25" s="680">
        <v>42</v>
      </c>
      <c r="J25" s="335">
        <v>28</v>
      </c>
      <c r="K25" s="352" t="s">
        <v>233</v>
      </c>
    </row>
    <row r="26" spans="1:11" s="40" customFormat="1" ht="18" customHeight="1" thickBot="1" x14ac:dyDescent="0.25">
      <c r="A26" s="65" t="s">
        <v>234</v>
      </c>
      <c r="B26" s="336">
        <f t="shared" si="2"/>
        <v>132</v>
      </c>
      <c r="C26" s="336">
        <f t="shared" si="6"/>
        <v>60</v>
      </c>
      <c r="D26" s="336">
        <f t="shared" si="7"/>
        <v>72</v>
      </c>
      <c r="E26" s="336">
        <f t="shared" si="5"/>
        <v>60</v>
      </c>
      <c r="F26" s="333">
        <v>22</v>
      </c>
      <c r="G26" s="333">
        <v>38</v>
      </c>
      <c r="H26" s="336">
        <f t="shared" si="8"/>
        <v>72</v>
      </c>
      <c r="I26" s="333">
        <v>38</v>
      </c>
      <c r="J26" s="333">
        <v>34</v>
      </c>
      <c r="K26" s="351" t="s">
        <v>235</v>
      </c>
    </row>
    <row r="27" spans="1:11" s="40" customFormat="1" ht="18" customHeight="1" thickBot="1" x14ac:dyDescent="0.25">
      <c r="A27" s="678" t="s">
        <v>236</v>
      </c>
      <c r="B27" s="679">
        <f t="shared" si="2"/>
        <v>142</v>
      </c>
      <c r="C27" s="679">
        <f t="shared" si="6"/>
        <v>65</v>
      </c>
      <c r="D27" s="679">
        <f t="shared" si="7"/>
        <v>77</v>
      </c>
      <c r="E27" s="679">
        <f t="shared" si="5"/>
        <v>66</v>
      </c>
      <c r="F27" s="680">
        <v>30</v>
      </c>
      <c r="G27" s="680">
        <v>36</v>
      </c>
      <c r="H27" s="679">
        <f t="shared" si="8"/>
        <v>76</v>
      </c>
      <c r="I27" s="680">
        <v>35</v>
      </c>
      <c r="J27" s="335">
        <v>41</v>
      </c>
      <c r="K27" s="352" t="s">
        <v>237</v>
      </c>
    </row>
    <row r="28" spans="1:11" s="40" customFormat="1" ht="18" customHeight="1" thickBot="1" x14ac:dyDescent="0.25">
      <c r="A28" s="65" t="s">
        <v>401</v>
      </c>
      <c r="B28" s="336">
        <f t="shared" si="2"/>
        <v>105</v>
      </c>
      <c r="C28" s="336">
        <f t="shared" si="6"/>
        <v>35</v>
      </c>
      <c r="D28" s="336">
        <f t="shared" si="7"/>
        <v>70</v>
      </c>
      <c r="E28" s="336">
        <f t="shared" si="5"/>
        <v>39</v>
      </c>
      <c r="F28" s="333">
        <v>13</v>
      </c>
      <c r="G28" s="333">
        <v>26</v>
      </c>
      <c r="H28" s="336">
        <f t="shared" si="8"/>
        <v>66</v>
      </c>
      <c r="I28" s="333">
        <v>22</v>
      </c>
      <c r="J28" s="333">
        <v>44</v>
      </c>
      <c r="K28" s="351" t="s">
        <v>402</v>
      </c>
    </row>
    <row r="29" spans="1:11" s="40" customFormat="1" ht="18" customHeight="1" thickBot="1" x14ac:dyDescent="0.25">
      <c r="A29" s="678" t="s">
        <v>403</v>
      </c>
      <c r="B29" s="679">
        <f t="shared" si="2"/>
        <v>69</v>
      </c>
      <c r="C29" s="679">
        <f t="shared" si="6"/>
        <v>36</v>
      </c>
      <c r="D29" s="679">
        <f t="shared" si="7"/>
        <v>33</v>
      </c>
      <c r="E29" s="679">
        <f t="shared" si="5"/>
        <v>22</v>
      </c>
      <c r="F29" s="680">
        <v>17</v>
      </c>
      <c r="G29" s="680">
        <v>5</v>
      </c>
      <c r="H29" s="679">
        <f t="shared" si="8"/>
        <v>47</v>
      </c>
      <c r="I29" s="680">
        <v>19</v>
      </c>
      <c r="J29" s="335">
        <v>28</v>
      </c>
      <c r="K29" s="352" t="s">
        <v>404</v>
      </c>
    </row>
    <row r="30" spans="1:11" s="40" customFormat="1" ht="18" customHeight="1" thickBot="1" x14ac:dyDescent="0.25">
      <c r="A30" s="65" t="s">
        <v>405</v>
      </c>
      <c r="B30" s="332">
        <f t="shared" si="2"/>
        <v>30</v>
      </c>
      <c r="C30" s="332">
        <f t="shared" si="6"/>
        <v>12</v>
      </c>
      <c r="D30" s="332">
        <f t="shared" si="7"/>
        <v>18</v>
      </c>
      <c r="E30" s="332">
        <f t="shared" si="5"/>
        <v>9</v>
      </c>
      <c r="F30" s="333">
        <v>5</v>
      </c>
      <c r="G30" s="333">
        <v>4</v>
      </c>
      <c r="H30" s="336">
        <f t="shared" si="8"/>
        <v>21</v>
      </c>
      <c r="I30" s="333">
        <v>7</v>
      </c>
      <c r="J30" s="333">
        <v>14</v>
      </c>
      <c r="K30" s="351" t="s">
        <v>406</v>
      </c>
    </row>
    <row r="31" spans="1:11" s="40" customFormat="1" ht="18" customHeight="1" thickBot="1" x14ac:dyDescent="0.25">
      <c r="A31" s="388" t="s">
        <v>407</v>
      </c>
      <c r="B31" s="337">
        <f t="shared" si="2"/>
        <v>17</v>
      </c>
      <c r="C31" s="337">
        <f t="shared" si="6"/>
        <v>10</v>
      </c>
      <c r="D31" s="337">
        <f t="shared" si="7"/>
        <v>7</v>
      </c>
      <c r="E31" s="337">
        <f t="shared" si="5"/>
        <v>7</v>
      </c>
      <c r="F31" s="338">
        <v>4</v>
      </c>
      <c r="G31" s="338">
        <v>3</v>
      </c>
      <c r="H31" s="679">
        <f t="shared" si="8"/>
        <v>10</v>
      </c>
      <c r="I31" s="338">
        <v>6</v>
      </c>
      <c r="J31" s="338">
        <v>4</v>
      </c>
      <c r="K31" s="353" t="s">
        <v>408</v>
      </c>
    </row>
    <row r="32" spans="1:11" s="40" customFormat="1" ht="18" customHeight="1" x14ac:dyDescent="0.2">
      <c r="A32" s="741" t="s">
        <v>118</v>
      </c>
      <c r="B32" s="742">
        <f>D32+C32</f>
        <v>3</v>
      </c>
      <c r="C32" s="742">
        <f t="shared" si="6"/>
        <v>1</v>
      </c>
      <c r="D32" s="742">
        <f t="shared" si="7"/>
        <v>2</v>
      </c>
      <c r="E32" s="742">
        <v>1</v>
      </c>
      <c r="F32" s="743">
        <v>0</v>
      </c>
      <c r="G32" s="743">
        <v>1</v>
      </c>
      <c r="H32" s="745">
        <f t="shared" si="8"/>
        <v>2</v>
      </c>
      <c r="I32" s="743">
        <v>1</v>
      </c>
      <c r="J32" s="743">
        <v>1</v>
      </c>
      <c r="K32" s="744" t="s">
        <v>109</v>
      </c>
    </row>
    <row r="33" spans="1:11" s="40" customFormat="1" ht="29.25" customHeight="1" x14ac:dyDescent="0.2">
      <c r="A33" s="126" t="s">
        <v>438</v>
      </c>
      <c r="B33" s="348">
        <f t="shared" ref="B33:J33" si="9">SUM(B12:B32)</f>
        <v>2366</v>
      </c>
      <c r="C33" s="348">
        <f t="shared" si="9"/>
        <v>640</v>
      </c>
      <c r="D33" s="348">
        <f t="shared" si="9"/>
        <v>1726</v>
      </c>
      <c r="E33" s="348">
        <f t="shared" si="9"/>
        <v>1625</v>
      </c>
      <c r="F33" s="348">
        <f t="shared" si="9"/>
        <v>338</v>
      </c>
      <c r="G33" s="348">
        <f t="shared" si="9"/>
        <v>1287</v>
      </c>
      <c r="H33" s="672">
        <f t="shared" si="9"/>
        <v>741</v>
      </c>
      <c r="I33" s="348">
        <f t="shared" si="9"/>
        <v>302</v>
      </c>
      <c r="J33" s="348">
        <f t="shared" si="9"/>
        <v>439</v>
      </c>
      <c r="K33" s="144" t="s">
        <v>943</v>
      </c>
    </row>
    <row r="36" spans="1:11" ht="45" x14ac:dyDescent="0.2">
      <c r="B36" s="302" t="s">
        <v>692</v>
      </c>
      <c r="C36" s="302" t="s">
        <v>691</v>
      </c>
    </row>
    <row r="37" spans="1:11" x14ac:dyDescent="0.2">
      <c r="A37" s="3" t="s">
        <v>508</v>
      </c>
      <c r="B37" s="3">
        <f>E12</f>
        <v>139</v>
      </c>
      <c r="C37" s="339">
        <f>H12</f>
        <v>66</v>
      </c>
    </row>
    <row r="38" spans="1:11" x14ac:dyDescent="0.2">
      <c r="A38" s="3" t="s">
        <v>214</v>
      </c>
      <c r="B38" s="3">
        <f>E13</f>
        <v>17</v>
      </c>
      <c r="C38" s="3">
        <f>H13</f>
        <v>8</v>
      </c>
    </row>
    <row r="39" spans="1:11" x14ac:dyDescent="0.2">
      <c r="A39" s="3" t="s">
        <v>216</v>
      </c>
      <c r="B39" s="3">
        <f t="shared" ref="B39:B49" si="10">E14</f>
        <v>9</v>
      </c>
      <c r="C39" s="3">
        <f t="shared" ref="C39:C49" si="11">H14</f>
        <v>7</v>
      </c>
    </row>
    <row r="40" spans="1:11" x14ac:dyDescent="0.2">
      <c r="A40" s="3" t="s">
        <v>96</v>
      </c>
      <c r="B40" s="3">
        <f t="shared" si="10"/>
        <v>21</v>
      </c>
      <c r="C40" s="3">
        <f t="shared" si="11"/>
        <v>27</v>
      </c>
    </row>
    <row r="41" spans="1:11" x14ac:dyDescent="0.2">
      <c r="A41" s="3" t="s">
        <v>98</v>
      </c>
      <c r="B41" s="3">
        <f t="shared" si="10"/>
        <v>83</v>
      </c>
      <c r="C41" s="3">
        <f t="shared" si="11"/>
        <v>18</v>
      </c>
    </row>
    <row r="42" spans="1:11" x14ac:dyDescent="0.2">
      <c r="A42" s="3" t="s">
        <v>100</v>
      </c>
      <c r="B42" s="3">
        <f t="shared" si="10"/>
        <v>156</v>
      </c>
      <c r="C42" s="3">
        <f t="shared" si="11"/>
        <v>20</v>
      </c>
    </row>
    <row r="43" spans="1:11" x14ac:dyDescent="0.2">
      <c r="A43" s="3" t="s">
        <v>102</v>
      </c>
      <c r="B43" s="3">
        <f t="shared" si="10"/>
        <v>132</v>
      </c>
      <c r="C43" s="3">
        <f t="shared" si="11"/>
        <v>15</v>
      </c>
    </row>
    <row r="44" spans="1:11" x14ac:dyDescent="0.2">
      <c r="A44" s="3" t="s">
        <v>104</v>
      </c>
      <c r="B44" s="3">
        <f t="shared" si="10"/>
        <v>125</v>
      </c>
      <c r="C44" s="3">
        <f t="shared" si="11"/>
        <v>15</v>
      </c>
    </row>
    <row r="45" spans="1:11" x14ac:dyDescent="0.2">
      <c r="A45" s="3" t="s">
        <v>106</v>
      </c>
      <c r="B45" s="3">
        <f t="shared" si="10"/>
        <v>148</v>
      </c>
      <c r="C45" s="3">
        <f t="shared" si="11"/>
        <v>17</v>
      </c>
    </row>
    <row r="46" spans="1:11" x14ac:dyDescent="0.2">
      <c r="A46" s="3" t="s">
        <v>224</v>
      </c>
      <c r="B46" s="3">
        <f t="shared" si="10"/>
        <v>126</v>
      </c>
      <c r="C46" s="3">
        <f t="shared" si="11"/>
        <v>39</v>
      </c>
    </row>
    <row r="47" spans="1:11" x14ac:dyDescent="0.2">
      <c r="A47" s="3" t="s">
        <v>226</v>
      </c>
      <c r="B47" s="3">
        <f t="shared" si="10"/>
        <v>132</v>
      </c>
      <c r="C47" s="3">
        <f t="shared" si="11"/>
        <v>40</v>
      </c>
    </row>
    <row r="48" spans="1:11" x14ac:dyDescent="0.2">
      <c r="A48" s="3" t="s">
        <v>228</v>
      </c>
      <c r="B48" s="3">
        <f t="shared" si="10"/>
        <v>125</v>
      </c>
      <c r="C48" s="3">
        <f t="shared" si="11"/>
        <v>50</v>
      </c>
    </row>
    <row r="49" spans="1:3" x14ac:dyDescent="0.2">
      <c r="A49" s="3" t="s">
        <v>230</v>
      </c>
      <c r="B49" s="3">
        <f t="shared" si="10"/>
        <v>122</v>
      </c>
      <c r="C49" s="3">
        <f t="shared" si="11"/>
        <v>55</v>
      </c>
    </row>
    <row r="50" spans="1:3" x14ac:dyDescent="0.2">
      <c r="A50" s="3" t="s">
        <v>509</v>
      </c>
      <c r="B50" s="3">
        <f>SUM(E25:E31)</f>
        <v>289</v>
      </c>
      <c r="C50" s="3">
        <f>SUM(H25:H31)</f>
        <v>362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" footer="0"/>
  <pageSetup paperSize="9" scale="90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6"/>
  <sheetViews>
    <sheetView view="pageBreakPreview" zoomScale="90" zoomScaleNormal="100" zoomScaleSheetLayoutView="90" workbookViewId="0">
      <selection activeCell="E10" sqref="E10"/>
    </sheetView>
  </sheetViews>
  <sheetFormatPr defaultRowHeight="15.75" x14ac:dyDescent="0.2"/>
  <cols>
    <col min="1" max="1" width="22.7109375" style="3" customWidth="1"/>
    <col min="2" max="2" width="7.7109375" style="3" customWidth="1"/>
    <col min="3" max="3" width="11.140625" style="3" customWidth="1"/>
    <col min="4" max="4" width="8.140625" style="3" bestFit="1" customWidth="1"/>
    <col min="5" max="5" width="9.7109375" style="3" customWidth="1"/>
    <col min="6" max="8" width="7.7109375" style="3" customWidth="1"/>
    <col min="9" max="9" width="8.5703125" style="3" customWidth="1"/>
    <col min="10" max="12" width="7.7109375" style="3" customWidth="1"/>
    <col min="13" max="13" width="8.5703125" style="3" customWidth="1"/>
    <col min="14" max="14" width="7.7109375" style="3" customWidth="1"/>
    <col min="15" max="15" width="22.7109375" style="3" customWidth="1"/>
    <col min="16" max="253" width="9.140625" style="20"/>
    <col min="254" max="254" width="22.7109375" style="20" customWidth="1"/>
    <col min="255" max="255" width="7.7109375" style="20" customWidth="1"/>
    <col min="256" max="256" width="11.140625" style="20" customWidth="1"/>
    <col min="257" max="257" width="8.140625" style="20" bestFit="1" customWidth="1"/>
    <col min="258" max="258" width="9.7109375" style="20" customWidth="1"/>
    <col min="259" max="261" width="7.7109375" style="20" customWidth="1"/>
    <col min="262" max="262" width="8.5703125" style="20" customWidth="1"/>
    <col min="263" max="265" width="7.7109375" style="20" customWidth="1"/>
    <col min="266" max="266" width="8.5703125" style="20" customWidth="1"/>
    <col min="267" max="267" width="7.7109375" style="20" customWidth="1"/>
    <col min="268" max="268" width="22.7109375" style="20" customWidth="1"/>
    <col min="269" max="509" width="9.140625" style="20"/>
    <col min="510" max="510" width="22.7109375" style="20" customWidth="1"/>
    <col min="511" max="511" width="7.7109375" style="20" customWidth="1"/>
    <col min="512" max="512" width="11.140625" style="20" customWidth="1"/>
    <col min="513" max="513" width="8.140625" style="20" bestFit="1" customWidth="1"/>
    <col min="514" max="514" width="9.7109375" style="20" customWidth="1"/>
    <col min="515" max="517" width="7.7109375" style="20" customWidth="1"/>
    <col min="518" max="518" width="8.5703125" style="20" customWidth="1"/>
    <col min="519" max="521" width="7.7109375" style="20" customWidth="1"/>
    <col min="522" max="522" width="8.5703125" style="20" customWidth="1"/>
    <col min="523" max="523" width="7.7109375" style="20" customWidth="1"/>
    <col min="524" max="524" width="22.7109375" style="20" customWidth="1"/>
    <col min="525" max="765" width="9.140625" style="20"/>
    <col min="766" max="766" width="22.7109375" style="20" customWidth="1"/>
    <col min="767" max="767" width="7.7109375" style="20" customWidth="1"/>
    <col min="768" max="768" width="11.140625" style="20" customWidth="1"/>
    <col min="769" max="769" width="8.140625" style="20" bestFit="1" customWidth="1"/>
    <col min="770" max="770" width="9.7109375" style="20" customWidth="1"/>
    <col min="771" max="773" width="7.7109375" style="20" customWidth="1"/>
    <col min="774" max="774" width="8.5703125" style="20" customWidth="1"/>
    <col min="775" max="777" width="7.7109375" style="20" customWidth="1"/>
    <col min="778" max="778" width="8.5703125" style="20" customWidth="1"/>
    <col min="779" max="779" width="7.7109375" style="20" customWidth="1"/>
    <col min="780" max="780" width="22.7109375" style="20" customWidth="1"/>
    <col min="781" max="1021" width="9.140625" style="20"/>
    <col min="1022" max="1022" width="22.7109375" style="20" customWidth="1"/>
    <col min="1023" max="1023" width="7.7109375" style="20" customWidth="1"/>
    <col min="1024" max="1024" width="11.140625" style="20" customWidth="1"/>
    <col min="1025" max="1025" width="8.140625" style="20" bestFit="1" customWidth="1"/>
    <col min="1026" max="1026" width="9.7109375" style="20" customWidth="1"/>
    <col min="1027" max="1029" width="7.7109375" style="20" customWidth="1"/>
    <col min="1030" max="1030" width="8.5703125" style="20" customWidth="1"/>
    <col min="1031" max="1033" width="7.7109375" style="20" customWidth="1"/>
    <col min="1034" max="1034" width="8.5703125" style="20" customWidth="1"/>
    <col min="1035" max="1035" width="7.7109375" style="20" customWidth="1"/>
    <col min="1036" max="1036" width="22.7109375" style="20" customWidth="1"/>
    <col min="1037" max="1277" width="9.140625" style="20"/>
    <col min="1278" max="1278" width="22.7109375" style="20" customWidth="1"/>
    <col min="1279" max="1279" width="7.7109375" style="20" customWidth="1"/>
    <col min="1280" max="1280" width="11.140625" style="20" customWidth="1"/>
    <col min="1281" max="1281" width="8.140625" style="20" bestFit="1" customWidth="1"/>
    <col min="1282" max="1282" width="9.7109375" style="20" customWidth="1"/>
    <col min="1283" max="1285" width="7.7109375" style="20" customWidth="1"/>
    <col min="1286" max="1286" width="8.5703125" style="20" customWidth="1"/>
    <col min="1287" max="1289" width="7.7109375" style="20" customWidth="1"/>
    <col min="1290" max="1290" width="8.5703125" style="20" customWidth="1"/>
    <col min="1291" max="1291" width="7.7109375" style="20" customWidth="1"/>
    <col min="1292" max="1292" width="22.7109375" style="20" customWidth="1"/>
    <col min="1293" max="1533" width="9.140625" style="20"/>
    <col min="1534" max="1534" width="22.7109375" style="20" customWidth="1"/>
    <col min="1535" max="1535" width="7.7109375" style="20" customWidth="1"/>
    <col min="1536" max="1536" width="11.140625" style="20" customWidth="1"/>
    <col min="1537" max="1537" width="8.140625" style="20" bestFit="1" customWidth="1"/>
    <col min="1538" max="1538" width="9.7109375" style="20" customWidth="1"/>
    <col min="1539" max="1541" width="7.7109375" style="20" customWidth="1"/>
    <col min="1542" max="1542" width="8.5703125" style="20" customWidth="1"/>
    <col min="1543" max="1545" width="7.7109375" style="20" customWidth="1"/>
    <col min="1546" max="1546" width="8.5703125" style="20" customWidth="1"/>
    <col min="1547" max="1547" width="7.7109375" style="20" customWidth="1"/>
    <col min="1548" max="1548" width="22.7109375" style="20" customWidth="1"/>
    <col min="1549" max="1789" width="9.140625" style="20"/>
    <col min="1790" max="1790" width="22.7109375" style="20" customWidth="1"/>
    <col min="1791" max="1791" width="7.7109375" style="20" customWidth="1"/>
    <col min="1792" max="1792" width="11.140625" style="20" customWidth="1"/>
    <col min="1793" max="1793" width="8.140625" style="20" bestFit="1" customWidth="1"/>
    <col min="1794" max="1794" width="9.7109375" style="20" customWidth="1"/>
    <col min="1795" max="1797" width="7.7109375" style="20" customWidth="1"/>
    <col min="1798" max="1798" width="8.5703125" style="20" customWidth="1"/>
    <col min="1799" max="1801" width="7.7109375" style="20" customWidth="1"/>
    <col min="1802" max="1802" width="8.5703125" style="20" customWidth="1"/>
    <col min="1803" max="1803" width="7.7109375" style="20" customWidth="1"/>
    <col min="1804" max="1804" width="22.7109375" style="20" customWidth="1"/>
    <col min="1805" max="2045" width="9.140625" style="20"/>
    <col min="2046" max="2046" width="22.7109375" style="20" customWidth="1"/>
    <col min="2047" max="2047" width="7.7109375" style="20" customWidth="1"/>
    <col min="2048" max="2048" width="11.140625" style="20" customWidth="1"/>
    <col min="2049" max="2049" width="8.140625" style="20" bestFit="1" customWidth="1"/>
    <col min="2050" max="2050" width="9.7109375" style="20" customWidth="1"/>
    <col min="2051" max="2053" width="7.7109375" style="20" customWidth="1"/>
    <col min="2054" max="2054" width="8.5703125" style="20" customWidth="1"/>
    <col min="2055" max="2057" width="7.7109375" style="20" customWidth="1"/>
    <col min="2058" max="2058" width="8.5703125" style="20" customWidth="1"/>
    <col min="2059" max="2059" width="7.7109375" style="20" customWidth="1"/>
    <col min="2060" max="2060" width="22.7109375" style="20" customWidth="1"/>
    <col min="2061" max="2301" width="9.140625" style="20"/>
    <col min="2302" max="2302" width="22.7109375" style="20" customWidth="1"/>
    <col min="2303" max="2303" width="7.7109375" style="20" customWidth="1"/>
    <col min="2304" max="2304" width="11.140625" style="20" customWidth="1"/>
    <col min="2305" max="2305" width="8.140625" style="20" bestFit="1" customWidth="1"/>
    <col min="2306" max="2306" width="9.7109375" style="20" customWidth="1"/>
    <col min="2307" max="2309" width="7.7109375" style="20" customWidth="1"/>
    <col min="2310" max="2310" width="8.5703125" style="20" customWidth="1"/>
    <col min="2311" max="2313" width="7.7109375" style="20" customWidth="1"/>
    <col min="2314" max="2314" width="8.5703125" style="20" customWidth="1"/>
    <col min="2315" max="2315" width="7.7109375" style="20" customWidth="1"/>
    <col min="2316" max="2316" width="22.7109375" style="20" customWidth="1"/>
    <col min="2317" max="2557" width="9.140625" style="20"/>
    <col min="2558" max="2558" width="22.7109375" style="20" customWidth="1"/>
    <col min="2559" max="2559" width="7.7109375" style="20" customWidth="1"/>
    <col min="2560" max="2560" width="11.140625" style="20" customWidth="1"/>
    <col min="2561" max="2561" width="8.140625" style="20" bestFit="1" customWidth="1"/>
    <col min="2562" max="2562" width="9.7109375" style="20" customWidth="1"/>
    <col min="2563" max="2565" width="7.7109375" style="20" customWidth="1"/>
    <col min="2566" max="2566" width="8.5703125" style="20" customWidth="1"/>
    <col min="2567" max="2569" width="7.7109375" style="20" customWidth="1"/>
    <col min="2570" max="2570" width="8.5703125" style="20" customWidth="1"/>
    <col min="2571" max="2571" width="7.7109375" style="20" customWidth="1"/>
    <col min="2572" max="2572" width="22.7109375" style="20" customWidth="1"/>
    <col min="2573" max="2813" width="9.140625" style="20"/>
    <col min="2814" max="2814" width="22.7109375" style="20" customWidth="1"/>
    <col min="2815" max="2815" width="7.7109375" style="20" customWidth="1"/>
    <col min="2816" max="2816" width="11.140625" style="20" customWidth="1"/>
    <col min="2817" max="2817" width="8.140625" style="20" bestFit="1" customWidth="1"/>
    <col min="2818" max="2818" width="9.7109375" style="20" customWidth="1"/>
    <col min="2819" max="2821" width="7.7109375" style="20" customWidth="1"/>
    <col min="2822" max="2822" width="8.5703125" style="20" customWidth="1"/>
    <col min="2823" max="2825" width="7.7109375" style="20" customWidth="1"/>
    <col min="2826" max="2826" width="8.5703125" style="20" customWidth="1"/>
    <col min="2827" max="2827" width="7.7109375" style="20" customWidth="1"/>
    <col min="2828" max="2828" width="22.7109375" style="20" customWidth="1"/>
    <col min="2829" max="3069" width="9.140625" style="20"/>
    <col min="3070" max="3070" width="22.7109375" style="20" customWidth="1"/>
    <col min="3071" max="3071" width="7.7109375" style="20" customWidth="1"/>
    <col min="3072" max="3072" width="11.140625" style="20" customWidth="1"/>
    <col min="3073" max="3073" width="8.140625" style="20" bestFit="1" customWidth="1"/>
    <col min="3074" max="3074" width="9.7109375" style="20" customWidth="1"/>
    <col min="3075" max="3077" width="7.7109375" style="20" customWidth="1"/>
    <col min="3078" max="3078" width="8.5703125" style="20" customWidth="1"/>
    <col min="3079" max="3081" width="7.7109375" style="20" customWidth="1"/>
    <col min="3082" max="3082" width="8.5703125" style="20" customWidth="1"/>
    <col min="3083" max="3083" width="7.7109375" style="20" customWidth="1"/>
    <col min="3084" max="3084" width="22.7109375" style="20" customWidth="1"/>
    <col min="3085" max="3325" width="9.140625" style="20"/>
    <col min="3326" max="3326" width="22.7109375" style="20" customWidth="1"/>
    <col min="3327" max="3327" width="7.7109375" style="20" customWidth="1"/>
    <col min="3328" max="3328" width="11.140625" style="20" customWidth="1"/>
    <col min="3329" max="3329" width="8.140625" style="20" bestFit="1" customWidth="1"/>
    <col min="3330" max="3330" width="9.7109375" style="20" customWidth="1"/>
    <col min="3331" max="3333" width="7.7109375" style="20" customWidth="1"/>
    <col min="3334" max="3334" width="8.5703125" style="20" customWidth="1"/>
    <col min="3335" max="3337" width="7.7109375" style="20" customWidth="1"/>
    <col min="3338" max="3338" width="8.5703125" style="20" customWidth="1"/>
    <col min="3339" max="3339" width="7.7109375" style="20" customWidth="1"/>
    <col min="3340" max="3340" width="22.7109375" style="20" customWidth="1"/>
    <col min="3341" max="3581" width="9.140625" style="20"/>
    <col min="3582" max="3582" width="22.7109375" style="20" customWidth="1"/>
    <col min="3583" max="3583" width="7.7109375" style="20" customWidth="1"/>
    <col min="3584" max="3584" width="11.140625" style="20" customWidth="1"/>
    <col min="3585" max="3585" width="8.140625" style="20" bestFit="1" customWidth="1"/>
    <col min="3586" max="3586" width="9.7109375" style="20" customWidth="1"/>
    <col min="3587" max="3589" width="7.7109375" style="20" customWidth="1"/>
    <col min="3590" max="3590" width="8.5703125" style="20" customWidth="1"/>
    <col min="3591" max="3593" width="7.7109375" style="20" customWidth="1"/>
    <col min="3594" max="3594" width="8.5703125" style="20" customWidth="1"/>
    <col min="3595" max="3595" width="7.7109375" style="20" customWidth="1"/>
    <col min="3596" max="3596" width="22.7109375" style="20" customWidth="1"/>
    <col min="3597" max="3837" width="9.140625" style="20"/>
    <col min="3838" max="3838" width="22.7109375" style="20" customWidth="1"/>
    <col min="3839" max="3839" width="7.7109375" style="20" customWidth="1"/>
    <col min="3840" max="3840" width="11.140625" style="20" customWidth="1"/>
    <col min="3841" max="3841" width="8.140625" style="20" bestFit="1" customWidth="1"/>
    <col min="3842" max="3842" width="9.7109375" style="20" customWidth="1"/>
    <col min="3843" max="3845" width="7.7109375" style="20" customWidth="1"/>
    <col min="3846" max="3846" width="8.5703125" style="20" customWidth="1"/>
    <col min="3847" max="3849" width="7.7109375" style="20" customWidth="1"/>
    <col min="3850" max="3850" width="8.5703125" style="20" customWidth="1"/>
    <col min="3851" max="3851" width="7.7109375" style="20" customWidth="1"/>
    <col min="3852" max="3852" width="22.7109375" style="20" customWidth="1"/>
    <col min="3853" max="4093" width="9.140625" style="20"/>
    <col min="4094" max="4094" width="22.7109375" style="20" customWidth="1"/>
    <col min="4095" max="4095" width="7.7109375" style="20" customWidth="1"/>
    <col min="4096" max="4096" width="11.140625" style="20" customWidth="1"/>
    <col min="4097" max="4097" width="8.140625" style="20" bestFit="1" customWidth="1"/>
    <col min="4098" max="4098" width="9.7109375" style="20" customWidth="1"/>
    <col min="4099" max="4101" width="7.7109375" style="20" customWidth="1"/>
    <col min="4102" max="4102" width="8.5703125" style="20" customWidth="1"/>
    <col min="4103" max="4105" width="7.7109375" style="20" customWidth="1"/>
    <col min="4106" max="4106" width="8.5703125" style="20" customWidth="1"/>
    <col min="4107" max="4107" width="7.7109375" style="20" customWidth="1"/>
    <col min="4108" max="4108" width="22.7109375" style="20" customWidth="1"/>
    <col min="4109" max="4349" width="9.140625" style="20"/>
    <col min="4350" max="4350" width="22.7109375" style="20" customWidth="1"/>
    <col min="4351" max="4351" width="7.7109375" style="20" customWidth="1"/>
    <col min="4352" max="4352" width="11.140625" style="20" customWidth="1"/>
    <col min="4353" max="4353" width="8.140625" style="20" bestFit="1" customWidth="1"/>
    <col min="4354" max="4354" width="9.7109375" style="20" customWidth="1"/>
    <col min="4355" max="4357" width="7.7109375" style="20" customWidth="1"/>
    <col min="4358" max="4358" width="8.5703125" style="20" customWidth="1"/>
    <col min="4359" max="4361" width="7.7109375" style="20" customWidth="1"/>
    <col min="4362" max="4362" width="8.5703125" style="20" customWidth="1"/>
    <col min="4363" max="4363" width="7.7109375" style="20" customWidth="1"/>
    <col min="4364" max="4364" width="22.7109375" style="20" customWidth="1"/>
    <col min="4365" max="4605" width="9.140625" style="20"/>
    <col min="4606" max="4606" width="22.7109375" style="20" customWidth="1"/>
    <col min="4607" max="4607" width="7.7109375" style="20" customWidth="1"/>
    <col min="4608" max="4608" width="11.140625" style="20" customWidth="1"/>
    <col min="4609" max="4609" width="8.140625" style="20" bestFit="1" customWidth="1"/>
    <col min="4610" max="4610" width="9.7109375" style="20" customWidth="1"/>
    <col min="4611" max="4613" width="7.7109375" style="20" customWidth="1"/>
    <col min="4614" max="4614" width="8.5703125" style="20" customWidth="1"/>
    <col min="4615" max="4617" width="7.7109375" style="20" customWidth="1"/>
    <col min="4618" max="4618" width="8.5703125" style="20" customWidth="1"/>
    <col min="4619" max="4619" width="7.7109375" style="20" customWidth="1"/>
    <col min="4620" max="4620" width="22.7109375" style="20" customWidth="1"/>
    <col min="4621" max="4861" width="9.140625" style="20"/>
    <col min="4862" max="4862" width="22.7109375" style="20" customWidth="1"/>
    <col min="4863" max="4863" width="7.7109375" style="20" customWidth="1"/>
    <col min="4864" max="4864" width="11.140625" style="20" customWidth="1"/>
    <col min="4865" max="4865" width="8.140625" style="20" bestFit="1" customWidth="1"/>
    <col min="4866" max="4866" width="9.7109375" style="20" customWidth="1"/>
    <col min="4867" max="4869" width="7.7109375" style="20" customWidth="1"/>
    <col min="4870" max="4870" width="8.5703125" style="20" customWidth="1"/>
    <col min="4871" max="4873" width="7.7109375" style="20" customWidth="1"/>
    <col min="4874" max="4874" width="8.5703125" style="20" customWidth="1"/>
    <col min="4875" max="4875" width="7.7109375" style="20" customWidth="1"/>
    <col min="4876" max="4876" width="22.7109375" style="20" customWidth="1"/>
    <col min="4877" max="5117" width="9.140625" style="20"/>
    <col min="5118" max="5118" width="22.7109375" style="20" customWidth="1"/>
    <col min="5119" max="5119" width="7.7109375" style="20" customWidth="1"/>
    <col min="5120" max="5120" width="11.140625" style="20" customWidth="1"/>
    <col min="5121" max="5121" width="8.140625" style="20" bestFit="1" customWidth="1"/>
    <col min="5122" max="5122" width="9.7109375" style="20" customWidth="1"/>
    <col min="5123" max="5125" width="7.7109375" style="20" customWidth="1"/>
    <col min="5126" max="5126" width="8.5703125" style="20" customWidth="1"/>
    <col min="5127" max="5129" width="7.7109375" style="20" customWidth="1"/>
    <col min="5130" max="5130" width="8.5703125" style="20" customWidth="1"/>
    <col min="5131" max="5131" width="7.7109375" style="20" customWidth="1"/>
    <col min="5132" max="5132" width="22.7109375" style="20" customWidth="1"/>
    <col min="5133" max="5373" width="9.140625" style="20"/>
    <col min="5374" max="5374" width="22.7109375" style="20" customWidth="1"/>
    <col min="5375" max="5375" width="7.7109375" style="20" customWidth="1"/>
    <col min="5376" max="5376" width="11.140625" style="20" customWidth="1"/>
    <col min="5377" max="5377" width="8.140625" style="20" bestFit="1" customWidth="1"/>
    <col min="5378" max="5378" width="9.7109375" style="20" customWidth="1"/>
    <col min="5379" max="5381" width="7.7109375" style="20" customWidth="1"/>
    <col min="5382" max="5382" width="8.5703125" style="20" customWidth="1"/>
    <col min="5383" max="5385" width="7.7109375" style="20" customWidth="1"/>
    <col min="5386" max="5386" width="8.5703125" style="20" customWidth="1"/>
    <col min="5387" max="5387" width="7.7109375" style="20" customWidth="1"/>
    <col min="5388" max="5388" width="22.7109375" style="20" customWidth="1"/>
    <col min="5389" max="5629" width="9.140625" style="20"/>
    <col min="5630" max="5630" width="22.7109375" style="20" customWidth="1"/>
    <col min="5631" max="5631" width="7.7109375" style="20" customWidth="1"/>
    <col min="5632" max="5632" width="11.140625" style="20" customWidth="1"/>
    <col min="5633" max="5633" width="8.140625" style="20" bestFit="1" customWidth="1"/>
    <col min="5634" max="5634" width="9.7109375" style="20" customWidth="1"/>
    <col min="5635" max="5637" width="7.7109375" style="20" customWidth="1"/>
    <col min="5638" max="5638" width="8.5703125" style="20" customWidth="1"/>
    <col min="5639" max="5641" width="7.7109375" style="20" customWidth="1"/>
    <col min="5642" max="5642" width="8.5703125" style="20" customWidth="1"/>
    <col min="5643" max="5643" width="7.7109375" style="20" customWidth="1"/>
    <col min="5644" max="5644" width="22.7109375" style="20" customWidth="1"/>
    <col min="5645" max="5885" width="9.140625" style="20"/>
    <col min="5886" max="5886" width="22.7109375" style="20" customWidth="1"/>
    <col min="5887" max="5887" width="7.7109375" style="20" customWidth="1"/>
    <col min="5888" max="5888" width="11.140625" style="20" customWidth="1"/>
    <col min="5889" max="5889" width="8.140625" style="20" bestFit="1" customWidth="1"/>
    <col min="5890" max="5890" width="9.7109375" style="20" customWidth="1"/>
    <col min="5891" max="5893" width="7.7109375" style="20" customWidth="1"/>
    <col min="5894" max="5894" width="8.5703125" style="20" customWidth="1"/>
    <col min="5895" max="5897" width="7.7109375" style="20" customWidth="1"/>
    <col min="5898" max="5898" width="8.5703125" style="20" customWidth="1"/>
    <col min="5899" max="5899" width="7.7109375" style="20" customWidth="1"/>
    <col min="5900" max="5900" width="22.7109375" style="20" customWidth="1"/>
    <col min="5901" max="6141" width="9.140625" style="20"/>
    <col min="6142" max="6142" width="22.7109375" style="20" customWidth="1"/>
    <col min="6143" max="6143" width="7.7109375" style="20" customWidth="1"/>
    <col min="6144" max="6144" width="11.140625" style="20" customWidth="1"/>
    <col min="6145" max="6145" width="8.140625" style="20" bestFit="1" customWidth="1"/>
    <col min="6146" max="6146" width="9.7109375" style="20" customWidth="1"/>
    <col min="6147" max="6149" width="7.7109375" style="20" customWidth="1"/>
    <col min="6150" max="6150" width="8.5703125" style="20" customWidth="1"/>
    <col min="6151" max="6153" width="7.7109375" style="20" customWidth="1"/>
    <col min="6154" max="6154" width="8.5703125" style="20" customWidth="1"/>
    <col min="6155" max="6155" width="7.7109375" style="20" customWidth="1"/>
    <col min="6156" max="6156" width="22.7109375" style="20" customWidth="1"/>
    <col min="6157" max="6397" width="9.140625" style="20"/>
    <col min="6398" max="6398" width="22.7109375" style="20" customWidth="1"/>
    <col min="6399" max="6399" width="7.7109375" style="20" customWidth="1"/>
    <col min="6400" max="6400" width="11.140625" style="20" customWidth="1"/>
    <col min="6401" max="6401" width="8.140625" style="20" bestFit="1" customWidth="1"/>
    <col min="6402" max="6402" width="9.7109375" style="20" customWidth="1"/>
    <col min="6403" max="6405" width="7.7109375" style="20" customWidth="1"/>
    <col min="6406" max="6406" width="8.5703125" style="20" customWidth="1"/>
    <col min="6407" max="6409" width="7.7109375" style="20" customWidth="1"/>
    <col min="6410" max="6410" width="8.5703125" style="20" customWidth="1"/>
    <col min="6411" max="6411" width="7.7109375" style="20" customWidth="1"/>
    <col min="6412" max="6412" width="22.7109375" style="20" customWidth="1"/>
    <col min="6413" max="6653" width="9.140625" style="20"/>
    <col min="6654" max="6654" width="22.7109375" style="20" customWidth="1"/>
    <col min="6655" max="6655" width="7.7109375" style="20" customWidth="1"/>
    <col min="6656" max="6656" width="11.140625" style="20" customWidth="1"/>
    <col min="6657" max="6657" width="8.140625" style="20" bestFit="1" customWidth="1"/>
    <col min="6658" max="6658" width="9.7109375" style="20" customWidth="1"/>
    <col min="6659" max="6661" width="7.7109375" style="20" customWidth="1"/>
    <col min="6662" max="6662" width="8.5703125" style="20" customWidth="1"/>
    <col min="6663" max="6665" width="7.7109375" style="20" customWidth="1"/>
    <col min="6666" max="6666" width="8.5703125" style="20" customWidth="1"/>
    <col min="6667" max="6667" width="7.7109375" style="20" customWidth="1"/>
    <col min="6668" max="6668" width="22.7109375" style="20" customWidth="1"/>
    <col min="6669" max="6909" width="9.140625" style="20"/>
    <col min="6910" max="6910" width="22.7109375" style="20" customWidth="1"/>
    <col min="6911" max="6911" width="7.7109375" style="20" customWidth="1"/>
    <col min="6912" max="6912" width="11.140625" style="20" customWidth="1"/>
    <col min="6913" max="6913" width="8.140625" style="20" bestFit="1" customWidth="1"/>
    <col min="6914" max="6914" width="9.7109375" style="20" customWidth="1"/>
    <col min="6915" max="6917" width="7.7109375" style="20" customWidth="1"/>
    <col min="6918" max="6918" width="8.5703125" style="20" customWidth="1"/>
    <col min="6919" max="6921" width="7.7109375" style="20" customWidth="1"/>
    <col min="6922" max="6922" width="8.5703125" style="20" customWidth="1"/>
    <col min="6923" max="6923" width="7.7109375" style="20" customWidth="1"/>
    <col min="6924" max="6924" width="22.7109375" style="20" customWidth="1"/>
    <col min="6925" max="7165" width="9.140625" style="20"/>
    <col min="7166" max="7166" width="22.7109375" style="20" customWidth="1"/>
    <col min="7167" max="7167" width="7.7109375" style="20" customWidth="1"/>
    <col min="7168" max="7168" width="11.140625" style="20" customWidth="1"/>
    <col min="7169" max="7169" width="8.140625" style="20" bestFit="1" customWidth="1"/>
    <col min="7170" max="7170" width="9.7109375" style="20" customWidth="1"/>
    <col min="7171" max="7173" width="7.7109375" style="20" customWidth="1"/>
    <col min="7174" max="7174" width="8.5703125" style="20" customWidth="1"/>
    <col min="7175" max="7177" width="7.7109375" style="20" customWidth="1"/>
    <col min="7178" max="7178" width="8.5703125" style="20" customWidth="1"/>
    <col min="7179" max="7179" width="7.7109375" style="20" customWidth="1"/>
    <col min="7180" max="7180" width="22.7109375" style="20" customWidth="1"/>
    <col min="7181" max="7421" width="9.140625" style="20"/>
    <col min="7422" max="7422" width="22.7109375" style="20" customWidth="1"/>
    <col min="7423" max="7423" width="7.7109375" style="20" customWidth="1"/>
    <col min="7424" max="7424" width="11.140625" style="20" customWidth="1"/>
    <col min="7425" max="7425" width="8.140625" style="20" bestFit="1" customWidth="1"/>
    <col min="7426" max="7426" width="9.7109375" style="20" customWidth="1"/>
    <col min="7427" max="7429" width="7.7109375" style="20" customWidth="1"/>
    <col min="7430" max="7430" width="8.5703125" style="20" customWidth="1"/>
    <col min="7431" max="7433" width="7.7109375" style="20" customWidth="1"/>
    <col min="7434" max="7434" width="8.5703125" style="20" customWidth="1"/>
    <col min="7435" max="7435" width="7.7109375" style="20" customWidth="1"/>
    <col min="7436" max="7436" width="22.7109375" style="20" customWidth="1"/>
    <col min="7437" max="7677" width="9.140625" style="20"/>
    <col min="7678" max="7678" width="22.7109375" style="20" customWidth="1"/>
    <col min="7679" max="7679" width="7.7109375" style="20" customWidth="1"/>
    <col min="7680" max="7680" width="11.140625" style="20" customWidth="1"/>
    <col min="7681" max="7681" width="8.140625" style="20" bestFit="1" customWidth="1"/>
    <col min="7682" max="7682" width="9.7109375" style="20" customWidth="1"/>
    <col min="7683" max="7685" width="7.7109375" style="20" customWidth="1"/>
    <col min="7686" max="7686" width="8.5703125" style="20" customWidth="1"/>
    <col min="7687" max="7689" width="7.7109375" style="20" customWidth="1"/>
    <col min="7690" max="7690" width="8.5703125" style="20" customWidth="1"/>
    <col min="7691" max="7691" width="7.7109375" style="20" customWidth="1"/>
    <col min="7692" max="7692" width="22.7109375" style="20" customWidth="1"/>
    <col min="7693" max="7933" width="9.140625" style="20"/>
    <col min="7934" max="7934" width="22.7109375" style="20" customWidth="1"/>
    <col min="7935" max="7935" width="7.7109375" style="20" customWidth="1"/>
    <col min="7936" max="7936" width="11.140625" style="20" customWidth="1"/>
    <col min="7937" max="7937" width="8.140625" style="20" bestFit="1" customWidth="1"/>
    <col min="7938" max="7938" width="9.7109375" style="20" customWidth="1"/>
    <col min="7939" max="7941" width="7.7109375" style="20" customWidth="1"/>
    <col min="7942" max="7942" width="8.5703125" style="20" customWidth="1"/>
    <col min="7943" max="7945" width="7.7109375" style="20" customWidth="1"/>
    <col min="7946" max="7946" width="8.5703125" style="20" customWidth="1"/>
    <col min="7947" max="7947" width="7.7109375" style="20" customWidth="1"/>
    <col min="7948" max="7948" width="22.7109375" style="20" customWidth="1"/>
    <col min="7949" max="8189" width="9.140625" style="20"/>
    <col min="8190" max="8190" width="22.7109375" style="20" customWidth="1"/>
    <col min="8191" max="8191" width="7.7109375" style="20" customWidth="1"/>
    <col min="8192" max="8192" width="11.140625" style="20" customWidth="1"/>
    <col min="8193" max="8193" width="8.140625" style="20" bestFit="1" customWidth="1"/>
    <col min="8194" max="8194" width="9.7109375" style="20" customWidth="1"/>
    <col min="8195" max="8197" width="7.7109375" style="20" customWidth="1"/>
    <col min="8198" max="8198" width="8.5703125" style="20" customWidth="1"/>
    <col min="8199" max="8201" width="7.7109375" style="20" customWidth="1"/>
    <col min="8202" max="8202" width="8.5703125" style="20" customWidth="1"/>
    <col min="8203" max="8203" width="7.7109375" style="20" customWidth="1"/>
    <col min="8204" max="8204" width="22.7109375" style="20" customWidth="1"/>
    <col min="8205" max="8445" width="9.140625" style="20"/>
    <col min="8446" max="8446" width="22.7109375" style="20" customWidth="1"/>
    <col min="8447" max="8447" width="7.7109375" style="20" customWidth="1"/>
    <col min="8448" max="8448" width="11.140625" style="20" customWidth="1"/>
    <col min="8449" max="8449" width="8.140625" style="20" bestFit="1" customWidth="1"/>
    <col min="8450" max="8450" width="9.7109375" style="20" customWidth="1"/>
    <col min="8451" max="8453" width="7.7109375" style="20" customWidth="1"/>
    <col min="8454" max="8454" width="8.5703125" style="20" customWidth="1"/>
    <col min="8455" max="8457" width="7.7109375" style="20" customWidth="1"/>
    <col min="8458" max="8458" width="8.5703125" style="20" customWidth="1"/>
    <col min="8459" max="8459" width="7.7109375" style="20" customWidth="1"/>
    <col min="8460" max="8460" width="22.7109375" style="20" customWidth="1"/>
    <col min="8461" max="8701" width="9.140625" style="20"/>
    <col min="8702" max="8702" width="22.7109375" style="20" customWidth="1"/>
    <col min="8703" max="8703" width="7.7109375" style="20" customWidth="1"/>
    <col min="8704" max="8704" width="11.140625" style="20" customWidth="1"/>
    <col min="8705" max="8705" width="8.140625" style="20" bestFit="1" customWidth="1"/>
    <col min="8706" max="8706" width="9.7109375" style="20" customWidth="1"/>
    <col min="8707" max="8709" width="7.7109375" style="20" customWidth="1"/>
    <col min="8710" max="8710" width="8.5703125" style="20" customWidth="1"/>
    <col min="8711" max="8713" width="7.7109375" style="20" customWidth="1"/>
    <col min="8714" max="8714" width="8.5703125" style="20" customWidth="1"/>
    <col min="8715" max="8715" width="7.7109375" style="20" customWidth="1"/>
    <col min="8716" max="8716" width="22.7109375" style="20" customWidth="1"/>
    <col min="8717" max="8957" width="9.140625" style="20"/>
    <col min="8958" max="8958" width="22.7109375" style="20" customWidth="1"/>
    <col min="8959" max="8959" width="7.7109375" style="20" customWidth="1"/>
    <col min="8960" max="8960" width="11.140625" style="20" customWidth="1"/>
    <col min="8961" max="8961" width="8.140625" style="20" bestFit="1" customWidth="1"/>
    <col min="8962" max="8962" width="9.7109375" style="20" customWidth="1"/>
    <col min="8963" max="8965" width="7.7109375" style="20" customWidth="1"/>
    <col min="8966" max="8966" width="8.5703125" style="20" customWidth="1"/>
    <col min="8967" max="8969" width="7.7109375" style="20" customWidth="1"/>
    <col min="8970" max="8970" width="8.5703125" style="20" customWidth="1"/>
    <col min="8971" max="8971" width="7.7109375" style="20" customWidth="1"/>
    <col min="8972" max="8972" width="22.7109375" style="20" customWidth="1"/>
    <col min="8973" max="9213" width="9.140625" style="20"/>
    <col min="9214" max="9214" width="22.7109375" style="20" customWidth="1"/>
    <col min="9215" max="9215" width="7.7109375" style="20" customWidth="1"/>
    <col min="9216" max="9216" width="11.140625" style="20" customWidth="1"/>
    <col min="9217" max="9217" width="8.140625" style="20" bestFit="1" customWidth="1"/>
    <col min="9218" max="9218" width="9.7109375" style="20" customWidth="1"/>
    <col min="9219" max="9221" width="7.7109375" style="20" customWidth="1"/>
    <col min="9222" max="9222" width="8.5703125" style="20" customWidth="1"/>
    <col min="9223" max="9225" width="7.7109375" style="20" customWidth="1"/>
    <col min="9226" max="9226" width="8.5703125" style="20" customWidth="1"/>
    <col min="9227" max="9227" width="7.7109375" style="20" customWidth="1"/>
    <col min="9228" max="9228" width="22.7109375" style="20" customWidth="1"/>
    <col min="9229" max="9469" width="9.140625" style="20"/>
    <col min="9470" max="9470" width="22.7109375" style="20" customWidth="1"/>
    <col min="9471" max="9471" width="7.7109375" style="20" customWidth="1"/>
    <col min="9472" max="9472" width="11.140625" style="20" customWidth="1"/>
    <col min="9473" max="9473" width="8.140625" style="20" bestFit="1" customWidth="1"/>
    <col min="9474" max="9474" width="9.7109375" style="20" customWidth="1"/>
    <col min="9475" max="9477" width="7.7109375" style="20" customWidth="1"/>
    <col min="9478" max="9478" width="8.5703125" style="20" customWidth="1"/>
    <col min="9479" max="9481" width="7.7109375" style="20" customWidth="1"/>
    <col min="9482" max="9482" width="8.5703125" style="20" customWidth="1"/>
    <col min="9483" max="9483" width="7.7109375" style="20" customWidth="1"/>
    <col min="9484" max="9484" width="22.7109375" style="20" customWidth="1"/>
    <col min="9485" max="9725" width="9.140625" style="20"/>
    <col min="9726" max="9726" width="22.7109375" style="20" customWidth="1"/>
    <col min="9727" max="9727" width="7.7109375" style="20" customWidth="1"/>
    <col min="9728" max="9728" width="11.140625" style="20" customWidth="1"/>
    <col min="9729" max="9729" width="8.140625" style="20" bestFit="1" customWidth="1"/>
    <col min="9730" max="9730" width="9.7109375" style="20" customWidth="1"/>
    <col min="9731" max="9733" width="7.7109375" style="20" customWidth="1"/>
    <col min="9734" max="9734" width="8.5703125" style="20" customWidth="1"/>
    <col min="9735" max="9737" width="7.7109375" style="20" customWidth="1"/>
    <col min="9738" max="9738" width="8.5703125" style="20" customWidth="1"/>
    <col min="9739" max="9739" width="7.7109375" style="20" customWidth="1"/>
    <col min="9740" max="9740" width="22.7109375" style="20" customWidth="1"/>
    <col min="9741" max="9981" width="9.140625" style="20"/>
    <col min="9982" max="9982" width="22.7109375" style="20" customWidth="1"/>
    <col min="9983" max="9983" width="7.7109375" style="20" customWidth="1"/>
    <col min="9984" max="9984" width="11.140625" style="20" customWidth="1"/>
    <col min="9985" max="9985" width="8.140625" style="20" bestFit="1" customWidth="1"/>
    <col min="9986" max="9986" width="9.7109375" style="20" customWidth="1"/>
    <col min="9987" max="9989" width="7.7109375" style="20" customWidth="1"/>
    <col min="9990" max="9990" width="8.5703125" style="20" customWidth="1"/>
    <col min="9991" max="9993" width="7.7109375" style="20" customWidth="1"/>
    <col min="9994" max="9994" width="8.5703125" style="20" customWidth="1"/>
    <col min="9995" max="9995" width="7.7109375" style="20" customWidth="1"/>
    <col min="9996" max="9996" width="22.7109375" style="20" customWidth="1"/>
    <col min="9997" max="10237" width="9.140625" style="20"/>
    <col min="10238" max="10238" width="22.7109375" style="20" customWidth="1"/>
    <col min="10239" max="10239" width="7.7109375" style="20" customWidth="1"/>
    <col min="10240" max="10240" width="11.140625" style="20" customWidth="1"/>
    <col min="10241" max="10241" width="8.140625" style="20" bestFit="1" customWidth="1"/>
    <col min="10242" max="10242" width="9.7109375" style="20" customWidth="1"/>
    <col min="10243" max="10245" width="7.7109375" style="20" customWidth="1"/>
    <col min="10246" max="10246" width="8.5703125" style="20" customWidth="1"/>
    <col min="10247" max="10249" width="7.7109375" style="20" customWidth="1"/>
    <col min="10250" max="10250" width="8.5703125" style="20" customWidth="1"/>
    <col min="10251" max="10251" width="7.7109375" style="20" customWidth="1"/>
    <col min="10252" max="10252" width="22.7109375" style="20" customWidth="1"/>
    <col min="10253" max="10493" width="9.140625" style="20"/>
    <col min="10494" max="10494" width="22.7109375" style="20" customWidth="1"/>
    <col min="10495" max="10495" width="7.7109375" style="20" customWidth="1"/>
    <col min="10496" max="10496" width="11.140625" style="20" customWidth="1"/>
    <col min="10497" max="10497" width="8.140625" style="20" bestFit="1" customWidth="1"/>
    <col min="10498" max="10498" width="9.7109375" style="20" customWidth="1"/>
    <col min="10499" max="10501" width="7.7109375" style="20" customWidth="1"/>
    <col min="10502" max="10502" width="8.5703125" style="20" customWidth="1"/>
    <col min="10503" max="10505" width="7.7109375" style="20" customWidth="1"/>
    <col min="10506" max="10506" width="8.5703125" style="20" customWidth="1"/>
    <col min="10507" max="10507" width="7.7109375" style="20" customWidth="1"/>
    <col min="10508" max="10508" width="22.7109375" style="20" customWidth="1"/>
    <col min="10509" max="10749" width="9.140625" style="20"/>
    <col min="10750" max="10750" width="22.7109375" style="20" customWidth="1"/>
    <col min="10751" max="10751" width="7.7109375" style="20" customWidth="1"/>
    <col min="10752" max="10752" width="11.140625" style="20" customWidth="1"/>
    <col min="10753" max="10753" width="8.140625" style="20" bestFit="1" customWidth="1"/>
    <col min="10754" max="10754" width="9.7109375" style="20" customWidth="1"/>
    <col min="10755" max="10757" width="7.7109375" style="20" customWidth="1"/>
    <col min="10758" max="10758" width="8.5703125" style="20" customWidth="1"/>
    <col min="10759" max="10761" width="7.7109375" style="20" customWidth="1"/>
    <col min="10762" max="10762" width="8.5703125" style="20" customWidth="1"/>
    <col min="10763" max="10763" width="7.7109375" style="20" customWidth="1"/>
    <col min="10764" max="10764" width="22.7109375" style="20" customWidth="1"/>
    <col min="10765" max="11005" width="9.140625" style="20"/>
    <col min="11006" max="11006" width="22.7109375" style="20" customWidth="1"/>
    <col min="11007" max="11007" width="7.7109375" style="20" customWidth="1"/>
    <col min="11008" max="11008" width="11.140625" style="20" customWidth="1"/>
    <col min="11009" max="11009" width="8.140625" style="20" bestFit="1" customWidth="1"/>
    <col min="11010" max="11010" width="9.7109375" style="20" customWidth="1"/>
    <col min="11011" max="11013" width="7.7109375" style="20" customWidth="1"/>
    <col min="11014" max="11014" width="8.5703125" style="20" customWidth="1"/>
    <col min="11015" max="11017" width="7.7109375" style="20" customWidth="1"/>
    <col min="11018" max="11018" width="8.5703125" style="20" customWidth="1"/>
    <col min="11019" max="11019" width="7.7109375" style="20" customWidth="1"/>
    <col min="11020" max="11020" width="22.7109375" style="20" customWidth="1"/>
    <col min="11021" max="11261" width="9.140625" style="20"/>
    <col min="11262" max="11262" width="22.7109375" style="20" customWidth="1"/>
    <col min="11263" max="11263" width="7.7109375" style="20" customWidth="1"/>
    <col min="11264" max="11264" width="11.140625" style="20" customWidth="1"/>
    <col min="11265" max="11265" width="8.140625" style="20" bestFit="1" customWidth="1"/>
    <col min="11266" max="11266" width="9.7109375" style="20" customWidth="1"/>
    <col min="11267" max="11269" width="7.7109375" style="20" customWidth="1"/>
    <col min="11270" max="11270" width="8.5703125" style="20" customWidth="1"/>
    <col min="11271" max="11273" width="7.7109375" style="20" customWidth="1"/>
    <col min="11274" max="11274" width="8.5703125" style="20" customWidth="1"/>
    <col min="11275" max="11275" width="7.7109375" style="20" customWidth="1"/>
    <col min="11276" max="11276" width="22.7109375" style="20" customWidth="1"/>
    <col min="11277" max="11517" width="9.140625" style="20"/>
    <col min="11518" max="11518" width="22.7109375" style="20" customWidth="1"/>
    <col min="11519" max="11519" width="7.7109375" style="20" customWidth="1"/>
    <col min="11520" max="11520" width="11.140625" style="20" customWidth="1"/>
    <col min="11521" max="11521" width="8.140625" style="20" bestFit="1" customWidth="1"/>
    <col min="11522" max="11522" width="9.7109375" style="20" customWidth="1"/>
    <col min="11523" max="11525" width="7.7109375" style="20" customWidth="1"/>
    <col min="11526" max="11526" width="8.5703125" style="20" customWidth="1"/>
    <col min="11527" max="11529" width="7.7109375" style="20" customWidth="1"/>
    <col min="11530" max="11530" width="8.5703125" style="20" customWidth="1"/>
    <col min="11531" max="11531" width="7.7109375" style="20" customWidth="1"/>
    <col min="11532" max="11532" width="22.7109375" style="20" customWidth="1"/>
    <col min="11533" max="11773" width="9.140625" style="20"/>
    <col min="11774" max="11774" width="22.7109375" style="20" customWidth="1"/>
    <col min="11775" max="11775" width="7.7109375" style="20" customWidth="1"/>
    <col min="11776" max="11776" width="11.140625" style="20" customWidth="1"/>
    <col min="11777" max="11777" width="8.140625" style="20" bestFit="1" customWidth="1"/>
    <col min="11778" max="11778" width="9.7109375" style="20" customWidth="1"/>
    <col min="11779" max="11781" width="7.7109375" style="20" customWidth="1"/>
    <col min="11782" max="11782" width="8.5703125" style="20" customWidth="1"/>
    <col min="11783" max="11785" width="7.7109375" style="20" customWidth="1"/>
    <col min="11786" max="11786" width="8.5703125" style="20" customWidth="1"/>
    <col min="11787" max="11787" width="7.7109375" style="20" customWidth="1"/>
    <col min="11788" max="11788" width="22.7109375" style="20" customWidth="1"/>
    <col min="11789" max="12029" width="9.140625" style="20"/>
    <col min="12030" max="12030" width="22.7109375" style="20" customWidth="1"/>
    <col min="12031" max="12031" width="7.7109375" style="20" customWidth="1"/>
    <col min="12032" max="12032" width="11.140625" style="20" customWidth="1"/>
    <col min="12033" max="12033" width="8.140625" style="20" bestFit="1" customWidth="1"/>
    <col min="12034" max="12034" width="9.7109375" style="20" customWidth="1"/>
    <col min="12035" max="12037" width="7.7109375" style="20" customWidth="1"/>
    <col min="12038" max="12038" width="8.5703125" style="20" customWidth="1"/>
    <col min="12039" max="12041" width="7.7109375" style="20" customWidth="1"/>
    <col min="12042" max="12042" width="8.5703125" style="20" customWidth="1"/>
    <col min="12043" max="12043" width="7.7109375" style="20" customWidth="1"/>
    <col min="12044" max="12044" width="22.7109375" style="20" customWidth="1"/>
    <col min="12045" max="12285" width="9.140625" style="20"/>
    <col min="12286" max="12286" width="22.7109375" style="20" customWidth="1"/>
    <col min="12287" max="12287" width="7.7109375" style="20" customWidth="1"/>
    <col min="12288" max="12288" width="11.140625" style="20" customWidth="1"/>
    <col min="12289" max="12289" width="8.140625" style="20" bestFit="1" customWidth="1"/>
    <col min="12290" max="12290" width="9.7109375" style="20" customWidth="1"/>
    <col min="12291" max="12293" width="7.7109375" style="20" customWidth="1"/>
    <col min="12294" max="12294" width="8.5703125" style="20" customWidth="1"/>
    <col min="12295" max="12297" width="7.7109375" style="20" customWidth="1"/>
    <col min="12298" max="12298" width="8.5703125" style="20" customWidth="1"/>
    <col min="12299" max="12299" width="7.7109375" style="20" customWidth="1"/>
    <col min="12300" max="12300" width="22.7109375" style="20" customWidth="1"/>
    <col min="12301" max="12541" width="9.140625" style="20"/>
    <col min="12542" max="12542" width="22.7109375" style="20" customWidth="1"/>
    <col min="12543" max="12543" width="7.7109375" style="20" customWidth="1"/>
    <col min="12544" max="12544" width="11.140625" style="20" customWidth="1"/>
    <col min="12545" max="12545" width="8.140625" style="20" bestFit="1" customWidth="1"/>
    <col min="12546" max="12546" width="9.7109375" style="20" customWidth="1"/>
    <col min="12547" max="12549" width="7.7109375" style="20" customWidth="1"/>
    <col min="12550" max="12550" width="8.5703125" style="20" customWidth="1"/>
    <col min="12551" max="12553" width="7.7109375" style="20" customWidth="1"/>
    <col min="12554" max="12554" width="8.5703125" style="20" customWidth="1"/>
    <col min="12555" max="12555" width="7.7109375" style="20" customWidth="1"/>
    <col min="12556" max="12556" width="22.7109375" style="20" customWidth="1"/>
    <col min="12557" max="12797" width="9.140625" style="20"/>
    <col min="12798" max="12798" width="22.7109375" style="20" customWidth="1"/>
    <col min="12799" max="12799" width="7.7109375" style="20" customWidth="1"/>
    <col min="12800" max="12800" width="11.140625" style="20" customWidth="1"/>
    <col min="12801" max="12801" width="8.140625" style="20" bestFit="1" customWidth="1"/>
    <col min="12802" max="12802" width="9.7109375" style="20" customWidth="1"/>
    <col min="12803" max="12805" width="7.7109375" style="20" customWidth="1"/>
    <col min="12806" max="12806" width="8.5703125" style="20" customWidth="1"/>
    <col min="12807" max="12809" width="7.7109375" style="20" customWidth="1"/>
    <col min="12810" max="12810" width="8.5703125" style="20" customWidth="1"/>
    <col min="12811" max="12811" width="7.7109375" style="20" customWidth="1"/>
    <col min="12812" max="12812" width="22.7109375" style="20" customWidth="1"/>
    <col min="12813" max="13053" width="9.140625" style="20"/>
    <col min="13054" max="13054" width="22.7109375" style="20" customWidth="1"/>
    <col min="13055" max="13055" width="7.7109375" style="20" customWidth="1"/>
    <col min="13056" max="13056" width="11.140625" style="20" customWidth="1"/>
    <col min="13057" max="13057" width="8.140625" style="20" bestFit="1" customWidth="1"/>
    <col min="13058" max="13058" width="9.7109375" style="20" customWidth="1"/>
    <col min="13059" max="13061" width="7.7109375" style="20" customWidth="1"/>
    <col min="13062" max="13062" width="8.5703125" style="20" customWidth="1"/>
    <col min="13063" max="13065" width="7.7109375" style="20" customWidth="1"/>
    <col min="13066" max="13066" width="8.5703125" style="20" customWidth="1"/>
    <col min="13067" max="13067" width="7.7109375" style="20" customWidth="1"/>
    <col min="13068" max="13068" width="22.7109375" style="20" customWidth="1"/>
    <col min="13069" max="13309" width="9.140625" style="20"/>
    <col min="13310" max="13310" width="22.7109375" style="20" customWidth="1"/>
    <col min="13311" max="13311" width="7.7109375" style="20" customWidth="1"/>
    <col min="13312" max="13312" width="11.140625" style="20" customWidth="1"/>
    <col min="13313" max="13313" width="8.140625" style="20" bestFit="1" customWidth="1"/>
    <col min="13314" max="13314" width="9.7109375" style="20" customWidth="1"/>
    <col min="13315" max="13317" width="7.7109375" style="20" customWidth="1"/>
    <col min="13318" max="13318" width="8.5703125" style="20" customWidth="1"/>
    <col min="13319" max="13321" width="7.7109375" style="20" customWidth="1"/>
    <col min="13322" max="13322" width="8.5703125" style="20" customWidth="1"/>
    <col min="13323" max="13323" width="7.7109375" style="20" customWidth="1"/>
    <col min="13324" max="13324" width="22.7109375" style="20" customWidth="1"/>
    <col min="13325" max="13565" width="9.140625" style="20"/>
    <col min="13566" max="13566" width="22.7109375" style="20" customWidth="1"/>
    <col min="13567" max="13567" width="7.7109375" style="20" customWidth="1"/>
    <col min="13568" max="13568" width="11.140625" style="20" customWidth="1"/>
    <col min="13569" max="13569" width="8.140625" style="20" bestFit="1" customWidth="1"/>
    <col min="13570" max="13570" width="9.7109375" style="20" customWidth="1"/>
    <col min="13571" max="13573" width="7.7109375" style="20" customWidth="1"/>
    <col min="13574" max="13574" width="8.5703125" style="20" customWidth="1"/>
    <col min="13575" max="13577" width="7.7109375" style="20" customWidth="1"/>
    <col min="13578" max="13578" width="8.5703125" style="20" customWidth="1"/>
    <col min="13579" max="13579" width="7.7109375" style="20" customWidth="1"/>
    <col min="13580" max="13580" width="22.7109375" style="20" customWidth="1"/>
    <col min="13581" max="13821" width="9.140625" style="20"/>
    <col min="13822" max="13822" width="22.7109375" style="20" customWidth="1"/>
    <col min="13823" max="13823" width="7.7109375" style="20" customWidth="1"/>
    <col min="13824" max="13824" width="11.140625" style="20" customWidth="1"/>
    <col min="13825" max="13825" width="8.140625" style="20" bestFit="1" customWidth="1"/>
    <col min="13826" max="13826" width="9.7109375" style="20" customWidth="1"/>
    <col min="13827" max="13829" width="7.7109375" style="20" customWidth="1"/>
    <col min="13830" max="13830" width="8.5703125" style="20" customWidth="1"/>
    <col min="13831" max="13833" width="7.7109375" style="20" customWidth="1"/>
    <col min="13834" max="13834" width="8.5703125" style="20" customWidth="1"/>
    <col min="13835" max="13835" width="7.7109375" style="20" customWidth="1"/>
    <col min="13836" max="13836" width="22.7109375" style="20" customWidth="1"/>
    <col min="13837" max="14077" width="9.140625" style="20"/>
    <col min="14078" max="14078" width="22.7109375" style="20" customWidth="1"/>
    <col min="14079" max="14079" width="7.7109375" style="20" customWidth="1"/>
    <col min="14080" max="14080" width="11.140625" style="20" customWidth="1"/>
    <col min="14081" max="14081" width="8.140625" style="20" bestFit="1" customWidth="1"/>
    <col min="14082" max="14082" width="9.7109375" style="20" customWidth="1"/>
    <col min="14083" max="14085" width="7.7109375" style="20" customWidth="1"/>
    <col min="14086" max="14086" width="8.5703125" style="20" customWidth="1"/>
    <col min="14087" max="14089" width="7.7109375" style="20" customWidth="1"/>
    <col min="14090" max="14090" width="8.5703125" style="20" customWidth="1"/>
    <col min="14091" max="14091" width="7.7109375" style="20" customWidth="1"/>
    <col min="14092" max="14092" width="22.7109375" style="20" customWidth="1"/>
    <col min="14093" max="14333" width="9.140625" style="20"/>
    <col min="14334" max="14334" width="22.7109375" style="20" customWidth="1"/>
    <col min="14335" max="14335" width="7.7109375" style="20" customWidth="1"/>
    <col min="14336" max="14336" width="11.140625" style="20" customWidth="1"/>
    <col min="14337" max="14337" width="8.140625" style="20" bestFit="1" customWidth="1"/>
    <col min="14338" max="14338" width="9.7109375" style="20" customWidth="1"/>
    <col min="14339" max="14341" width="7.7109375" style="20" customWidth="1"/>
    <col min="14342" max="14342" width="8.5703125" style="20" customWidth="1"/>
    <col min="14343" max="14345" width="7.7109375" style="20" customWidth="1"/>
    <col min="14346" max="14346" width="8.5703125" style="20" customWidth="1"/>
    <col min="14347" max="14347" width="7.7109375" style="20" customWidth="1"/>
    <col min="14348" max="14348" width="22.7109375" style="20" customWidth="1"/>
    <col min="14349" max="14589" width="9.140625" style="20"/>
    <col min="14590" max="14590" width="22.7109375" style="20" customWidth="1"/>
    <col min="14591" max="14591" width="7.7109375" style="20" customWidth="1"/>
    <col min="14592" max="14592" width="11.140625" style="20" customWidth="1"/>
    <col min="14593" max="14593" width="8.140625" style="20" bestFit="1" customWidth="1"/>
    <col min="14594" max="14594" width="9.7109375" style="20" customWidth="1"/>
    <col min="14595" max="14597" width="7.7109375" style="20" customWidth="1"/>
    <col min="14598" max="14598" width="8.5703125" style="20" customWidth="1"/>
    <col min="14599" max="14601" width="7.7109375" style="20" customWidth="1"/>
    <col min="14602" max="14602" width="8.5703125" style="20" customWidth="1"/>
    <col min="14603" max="14603" width="7.7109375" style="20" customWidth="1"/>
    <col min="14604" max="14604" width="22.7109375" style="20" customWidth="1"/>
    <col min="14605" max="14845" width="9.140625" style="20"/>
    <col min="14846" max="14846" width="22.7109375" style="20" customWidth="1"/>
    <col min="14847" max="14847" width="7.7109375" style="20" customWidth="1"/>
    <col min="14848" max="14848" width="11.140625" style="20" customWidth="1"/>
    <col min="14849" max="14849" width="8.140625" style="20" bestFit="1" customWidth="1"/>
    <col min="14850" max="14850" width="9.7109375" style="20" customWidth="1"/>
    <col min="14851" max="14853" width="7.7109375" style="20" customWidth="1"/>
    <col min="14854" max="14854" width="8.5703125" style="20" customWidth="1"/>
    <col min="14855" max="14857" width="7.7109375" style="20" customWidth="1"/>
    <col min="14858" max="14858" width="8.5703125" style="20" customWidth="1"/>
    <col min="14859" max="14859" width="7.7109375" style="20" customWidth="1"/>
    <col min="14860" max="14860" width="22.7109375" style="20" customWidth="1"/>
    <col min="14861" max="15101" width="9.140625" style="20"/>
    <col min="15102" max="15102" width="22.7109375" style="20" customWidth="1"/>
    <col min="15103" max="15103" width="7.7109375" style="20" customWidth="1"/>
    <col min="15104" max="15104" width="11.140625" style="20" customWidth="1"/>
    <col min="15105" max="15105" width="8.140625" style="20" bestFit="1" customWidth="1"/>
    <col min="15106" max="15106" width="9.7109375" style="20" customWidth="1"/>
    <col min="15107" max="15109" width="7.7109375" style="20" customWidth="1"/>
    <col min="15110" max="15110" width="8.5703125" style="20" customWidth="1"/>
    <col min="15111" max="15113" width="7.7109375" style="20" customWidth="1"/>
    <col min="15114" max="15114" width="8.5703125" style="20" customWidth="1"/>
    <col min="15115" max="15115" width="7.7109375" style="20" customWidth="1"/>
    <col min="15116" max="15116" width="22.7109375" style="20" customWidth="1"/>
    <col min="15117" max="15357" width="9.140625" style="20"/>
    <col min="15358" max="15358" width="22.7109375" style="20" customWidth="1"/>
    <col min="15359" max="15359" width="7.7109375" style="20" customWidth="1"/>
    <col min="15360" max="15360" width="11.140625" style="20" customWidth="1"/>
    <col min="15361" max="15361" width="8.140625" style="20" bestFit="1" customWidth="1"/>
    <col min="15362" max="15362" width="9.7109375" style="20" customWidth="1"/>
    <col min="15363" max="15365" width="7.7109375" style="20" customWidth="1"/>
    <col min="15366" max="15366" width="8.5703125" style="20" customWidth="1"/>
    <col min="15367" max="15369" width="7.7109375" style="20" customWidth="1"/>
    <col min="15370" max="15370" width="8.5703125" style="20" customWidth="1"/>
    <col min="15371" max="15371" width="7.7109375" style="20" customWidth="1"/>
    <col min="15372" max="15372" width="22.7109375" style="20" customWidth="1"/>
    <col min="15373" max="15613" width="9.140625" style="20"/>
    <col min="15614" max="15614" width="22.7109375" style="20" customWidth="1"/>
    <col min="15615" max="15615" width="7.7109375" style="20" customWidth="1"/>
    <col min="15616" max="15616" width="11.140625" style="20" customWidth="1"/>
    <col min="15617" max="15617" width="8.140625" style="20" bestFit="1" customWidth="1"/>
    <col min="15618" max="15618" width="9.7109375" style="20" customWidth="1"/>
    <col min="15619" max="15621" width="7.7109375" style="20" customWidth="1"/>
    <col min="15622" max="15622" width="8.5703125" style="20" customWidth="1"/>
    <col min="15623" max="15625" width="7.7109375" style="20" customWidth="1"/>
    <col min="15626" max="15626" width="8.5703125" style="20" customWidth="1"/>
    <col min="15627" max="15627" width="7.7109375" style="20" customWidth="1"/>
    <col min="15628" max="15628" width="22.7109375" style="20" customWidth="1"/>
    <col min="15629" max="15869" width="9.140625" style="20"/>
    <col min="15870" max="15870" width="22.7109375" style="20" customWidth="1"/>
    <col min="15871" max="15871" width="7.7109375" style="20" customWidth="1"/>
    <col min="15872" max="15872" width="11.140625" style="20" customWidth="1"/>
    <col min="15873" max="15873" width="8.140625" style="20" bestFit="1" customWidth="1"/>
    <col min="15874" max="15874" width="9.7109375" style="20" customWidth="1"/>
    <col min="15875" max="15877" width="7.7109375" style="20" customWidth="1"/>
    <col min="15878" max="15878" width="8.5703125" style="20" customWidth="1"/>
    <col min="15879" max="15881" width="7.7109375" style="20" customWidth="1"/>
    <col min="15882" max="15882" width="8.5703125" style="20" customWidth="1"/>
    <col min="15883" max="15883" width="7.7109375" style="20" customWidth="1"/>
    <col min="15884" max="15884" width="22.7109375" style="20" customWidth="1"/>
    <col min="15885" max="16125" width="9.140625" style="20"/>
    <col min="16126" max="16126" width="22.7109375" style="20" customWidth="1"/>
    <col min="16127" max="16127" width="7.7109375" style="20" customWidth="1"/>
    <col min="16128" max="16128" width="11.140625" style="20" customWidth="1"/>
    <col min="16129" max="16129" width="8.140625" style="20" bestFit="1" customWidth="1"/>
    <col min="16130" max="16130" width="9.7109375" style="20" customWidth="1"/>
    <col min="16131" max="16133" width="7.7109375" style="20" customWidth="1"/>
    <col min="16134" max="16134" width="8.5703125" style="20" customWidth="1"/>
    <col min="16135" max="16137" width="7.7109375" style="20" customWidth="1"/>
    <col min="16138" max="16138" width="8.5703125" style="20" customWidth="1"/>
    <col min="16139" max="16139" width="7.7109375" style="20" customWidth="1"/>
    <col min="16140" max="16140" width="22.7109375" style="20" customWidth="1"/>
    <col min="16141" max="16384" width="9.140625" style="20"/>
  </cols>
  <sheetData>
    <row r="1" spans="1:16" s="2" customFormat="1" ht="20.100000000000001" customHeight="1" x14ac:dyDescent="0.2">
      <c r="A1" s="1146" t="s">
        <v>714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  <c r="O1" s="1146"/>
    </row>
    <row r="2" spans="1:16" s="2" customFormat="1" ht="20.100000000000001" customHeight="1" x14ac:dyDescent="0.2">
      <c r="A2" s="1342" t="s">
        <v>1023</v>
      </c>
      <c r="B2" s="1342"/>
      <c r="C2" s="1342"/>
      <c r="D2" s="1342"/>
      <c r="E2" s="1342"/>
      <c r="F2" s="1342"/>
      <c r="G2" s="1342"/>
      <c r="H2" s="1342"/>
      <c r="I2" s="1342"/>
      <c r="J2" s="1342"/>
      <c r="K2" s="1342"/>
      <c r="L2" s="1342"/>
      <c r="M2" s="1342"/>
      <c r="N2" s="1342"/>
      <c r="O2" s="1342"/>
    </row>
    <row r="3" spans="1:16" s="2" customFormat="1" ht="20.100000000000001" customHeight="1" x14ac:dyDescent="0.2">
      <c r="A3" s="1147">
        <v>2014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  <c r="O3" s="1147"/>
    </row>
    <row r="4" spans="1:16" ht="20.25" customHeight="1" x14ac:dyDescent="0.2">
      <c r="A4" s="806" t="s">
        <v>110</v>
      </c>
      <c r="B4" s="821"/>
      <c r="C4" s="821"/>
      <c r="D4" s="821"/>
      <c r="E4" s="821"/>
      <c r="F4" s="821"/>
      <c r="G4" s="821"/>
      <c r="H4" s="821"/>
      <c r="I4" s="821"/>
      <c r="J4" s="821"/>
      <c r="K4" s="821"/>
      <c r="L4" s="821"/>
      <c r="M4" s="821"/>
      <c r="N4" s="821"/>
      <c r="O4" s="863" t="s">
        <v>111</v>
      </c>
      <c r="P4" s="19"/>
    </row>
    <row r="5" spans="1:16" s="2" customFormat="1" ht="21" customHeight="1" thickBot="1" x14ac:dyDescent="0.25">
      <c r="A5" s="1254" t="s">
        <v>208</v>
      </c>
      <c r="B5" s="1326" t="s">
        <v>48</v>
      </c>
      <c r="C5" s="1327"/>
      <c r="D5" s="1327"/>
      <c r="E5" s="1327"/>
      <c r="F5" s="1347"/>
      <c r="G5" s="1261" t="s">
        <v>1024</v>
      </c>
      <c r="H5" s="1261"/>
      <c r="I5" s="1261"/>
      <c r="J5" s="1261"/>
      <c r="K5" s="1261" t="s">
        <v>610</v>
      </c>
      <c r="L5" s="1261"/>
      <c r="M5" s="1261"/>
      <c r="N5" s="1261"/>
      <c r="O5" s="1254" t="s">
        <v>409</v>
      </c>
    </row>
    <row r="6" spans="1:16" s="2" customFormat="1" ht="36.75" customHeight="1" thickTop="1" x14ac:dyDescent="0.2">
      <c r="A6" s="1255"/>
      <c r="B6" s="255" t="s">
        <v>50</v>
      </c>
      <c r="C6" s="171" t="s">
        <v>1402</v>
      </c>
      <c r="D6" s="255" t="s">
        <v>1394</v>
      </c>
      <c r="E6" s="115" t="s">
        <v>1404</v>
      </c>
      <c r="F6" s="158" t="s">
        <v>47</v>
      </c>
      <c r="G6" s="158" t="s">
        <v>51</v>
      </c>
      <c r="H6" s="255" t="s">
        <v>46</v>
      </c>
      <c r="I6" s="158" t="s">
        <v>1394</v>
      </c>
      <c r="J6" s="158" t="s">
        <v>517</v>
      </c>
      <c r="K6" s="158" t="s">
        <v>51</v>
      </c>
      <c r="L6" s="255" t="s">
        <v>46</v>
      </c>
      <c r="M6" s="158" t="s">
        <v>1394</v>
      </c>
      <c r="N6" s="158" t="s">
        <v>517</v>
      </c>
      <c r="O6" s="1255"/>
    </row>
    <row r="7" spans="1:16" s="2" customFormat="1" ht="23.25" customHeight="1" thickBot="1" x14ac:dyDescent="0.25">
      <c r="A7" s="444" t="s">
        <v>210</v>
      </c>
      <c r="B7" s="272">
        <f t="shared" ref="B7:B25" si="0">F7+D7</f>
        <v>58</v>
      </c>
      <c r="C7" s="283">
        <f t="shared" ref="C7:C25" si="1">D7/$D$26%</f>
        <v>10.264900662251655</v>
      </c>
      <c r="D7" s="272">
        <f t="shared" ref="D7:D25" si="2">SUM(M7+I7)</f>
        <v>31</v>
      </c>
      <c r="E7" s="283">
        <f t="shared" ref="E7:E25" si="3">F7/$F$26%</f>
        <v>6.1503416856492032</v>
      </c>
      <c r="F7" s="272">
        <f t="shared" ref="F7:F25" si="4">SUM(N7+J7)</f>
        <v>27</v>
      </c>
      <c r="G7" s="284">
        <f t="shared" ref="G7:G25" si="5">H7/$H$26%</f>
        <v>4.5801526717557248</v>
      </c>
      <c r="H7" s="285">
        <f t="shared" ref="H7:H25" si="6">SUM(I7:J7)</f>
        <v>6</v>
      </c>
      <c r="I7" s="186">
        <v>5</v>
      </c>
      <c r="J7" s="186">
        <v>1</v>
      </c>
      <c r="K7" s="286">
        <f t="shared" ref="K7:K25" si="7">L7/$L$26%</f>
        <v>8.5245901639344268</v>
      </c>
      <c r="L7" s="285">
        <f t="shared" ref="L7:L25" si="8">SUM(M7:N7)</f>
        <v>52</v>
      </c>
      <c r="M7" s="186">
        <v>26</v>
      </c>
      <c r="N7" s="186">
        <v>26</v>
      </c>
      <c r="O7" s="174" t="s">
        <v>211</v>
      </c>
    </row>
    <row r="8" spans="1:16" s="2" customFormat="1" ht="23.25" customHeight="1" thickTop="1" thickBot="1" x14ac:dyDescent="0.25">
      <c r="A8" s="443" t="s">
        <v>212</v>
      </c>
      <c r="B8" s="271">
        <f t="shared" si="0"/>
        <v>8</v>
      </c>
      <c r="C8" s="287">
        <f t="shared" si="1"/>
        <v>0.99337748344370858</v>
      </c>
      <c r="D8" s="271">
        <f t="shared" si="2"/>
        <v>3</v>
      </c>
      <c r="E8" s="287">
        <f t="shared" si="3"/>
        <v>1.1389521640091116</v>
      </c>
      <c r="F8" s="271">
        <f t="shared" si="4"/>
        <v>5</v>
      </c>
      <c r="G8" s="288">
        <f t="shared" si="5"/>
        <v>1.5267175572519083</v>
      </c>
      <c r="H8" s="289">
        <f t="shared" si="6"/>
        <v>2</v>
      </c>
      <c r="I8" s="187">
        <v>0</v>
      </c>
      <c r="J8" s="187">
        <v>2</v>
      </c>
      <c r="K8" s="134">
        <f t="shared" si="7"/>
        <v>0.98360655737704927</v>
      </c>
      <c r="L8" s="289">
        <f t="shared" si="8"/>
        <v>6</v>
      </c>
      <c r="M8" s="187">
        <v>3</v>
      </c>
      <c r="N8" s="187">
        <v>3</v>
      </c>
      <c r="O8" s="173" t="s">
        <v>213</v>
      </c>
    </row>
    <row r="9" spans="1:16" s="2" customFormat="1" ht="23.25" customHeight="1" thickTop="1" thickBot="1" x14ac:dyDescent="0.25">
      <c r="A9" s="445" t="s">
        <v>214</v>
      </c>
      <c r="B9" s="273">
        <f t="shared" si="0"/>
        <v>8</v>
      </c>
      <c r="C9" s="290">
        <f t="shared" si="1"/>
        <v>1.6556291390728477</v>
      </c>
      <c r="D9" s="273">
        <f t="shared" si="2"/>
        <v>5</v>
      </c>
      <c r="E9" s="290">
        <f t="shared" si="3"/>
        <v>0.68337129840546706</v>
      </c>
      <c r="F9" s="273">
        <f t="shared" si="4"/>
        <v>3</v>
      </c>
      <c r="G9" s="291">
        <f t="shared" si="5"/>
        <v>0</v>
      </c>
      <c r="H9" s="292">
        <f t="shared" si="6"/>
        <v>0</v>
      </c>
      <c r="I9" s="188">
        <v>0</v>
      </c>
      <c r="J9" s="188">
        <v>0</v>
      </c>
      <c r="K9" s="133">
        <f t="shared" si="7"/>
        <v>1.3114754098360657</v>
      </c>
      <c r="L9" s="292">
        <f t="shared" si="8"/>
        <v>8</v>
      </c>
      <c r="M9" s="188">
        <v>5</v>
      </c>
      <c r="N9" s="188">
        <v>3</v>
      </c>
      <c r="O9" s="172" t="s">
        <v>215</v>
      </c>
    </row>
    <row r="10" spans="1:16" s="2" customFormat="1" ht="23.25" customHeight="1" thickTop="1" thickBot="1" x14ac:dyDescent="0.25">
      <c r="A10" s="443" t="s">
        <v>216</v>
      </c>
      <c r="B10" s="271">
        <f t="shared" si="0"/>
        <v>7</v>
      </c>
      <c r="C10" s="287">
        <f t="shared" si="1"/>
        <v>0.66225165562913912</v>
      </c>
      <c r="D10" s="271">
        <f t="shared" si="2"/>
        <v>2</v>
      </c>
      <c r="E10" s="287">
        <f t="shared" si="3"/>
        <v>1.1389521640091116</v>
      </c>
      <c r="F10" s="271">
        <f t="shared" si="4"/>
        <v>5</v>
      </c>
      <c r="G10" s="288">
        <f t="shared" si="5"/>
        <v>1.5267175572519083</v>
      </c>
      <c r="H10" s="289">
        <f t="shared" si="6"/>
        <v>2</v>
      </c>
      <c r="I10" s="187">
        <v>1</v>
      </c>
      <c r="J10" s="187">
        <v>1</v>
      </c>
      <c r="K10" s="134">
        <f t="shared" si="7"/>
        <v>0.81967213114754101</v>
      </c>
      <c r="L10" s="289">
        <f t="shared" si="8"/>
        <v>5</v>
      </c>
      <c r="M10" s="187">
        <v>1</v>
      </c>
      <c r="N10" s="187">
        <v>4</v>
      </c>
      <c r="O10" s="173" t="s">
        <v>217</v>
      </c>
    </row>
    <row r="11" spans="1:16" s="2" customFormat="1" ht="23.25" customHeight="1" thickTop="1" thickBot="1" x14ac:dyDescent="0.25">
      <c r="A11" s="445" t="s">
        <v>96</v>
      </c>
      <c r="B11" s="273">
        <f t="shared" si="0"/>
        <v>27</v>
      </c>
      <c r="C11" s="290">
        <f t="shared" si="1"/>
        <v>0.66225165562913912</v>
      </c>
      <c r="D11" s="273">
        <f t="shared" si="2"/>
        <v>2</v>
      </c>
      <c r="E11" s="290">
        <f t="shared" si="3"/>
        <v>5.6947608200455582</v>
      </c>
      <c r="F11" s="273">
        <f t="shared" si="4"/>
        <v>25</v>
      </c>
      <c r="G11" s="291">
        <f t="shared" si="5"/>
        <v>3.0534351145038165</v>
      </c>
      <c r="H11" s="292">
        <f t="shared" si="6"/>
        <v>4</v>
      </c>
      <c r="I11" s="188">
        <v>1</v>
      </c>
      <c r="J11" s="188">
        <v>3</v>
      </c>
      <c r="K11" s="133">
        <f t="shared" si="7"/>
        <v>3.7704918032786887</v>
      </c>
      <c r="L11" s="292">
        <f t="shared" si="8"/>
        <v>23</v>
      </c>
      <c r="M11" s="188">
        <v>1</v>
      </c>
      <c r="N11" s="188">
        <v>22</v>
      </c>
      <c r="O11" s="172" t="s">
        <v>218</v>
      </c>
    </row>
    <row r="12" spans="1:16" s="2" customFormat="1" ht="23.25" customHeight="1" thickTop="1" thickBot="1" x14ac:dyDescent="0.25">
      <c r="A12" s="443" t="s">
        <v>98</v>
      </c>
      <c r="B12" s="271">
        <f t="shared" si="0"/>
        <v>18</v>
      </c>
      <c r="C12" s="287">
        <f t="shared" si="1"/>
        <v>0.33112582781456956</v>
      </c>
      <c r="D12" s="271">
        <f t="shared" si="2"/>
        <v>1</v>
      </c>
      <c r="E12" s="287">
        <f t="shared" si="3"/>
        <v>3.8724373576309796</v>
      </c>
      <c r="F12" s="271">
        <f t="shared" si="4"/>
        <v>17</v>
      </c>
      <c r="G12" s="288">
        <f t="shared" si="5"/>
        <v>5.343511450381679</v>
      </c>
      <c r="H12" s="289">
        <f t="shared" si="6"/>
        <v>7</v>
      </c>
      <c r="I12" s="187">
        <v>1</v>
      </c>
      <c r="J12" s="187">
        <v>6</v>
      </c>
      <c r="K12" s="134">
        <f t="shared" si="7"/>
        <v>1.8032786885245902</v>
      </c>
      <c r="L12" s="289">
        <f t="shared" si="8"/>
        <v>11</v>
      </c>
      <c r="M12" s="187">
        <v>0</v>
      </c>
      <c r="N12" s="187">
        <v>11</v>
      </c>
      <c r="O12" s="173" t="s">
        <v>219</v>
      </c>
    </row>
    <row r="13" spans="1:16" s="2" customFormat="1" ht="23.25" customHeight="1" thickTop="1" thickBot="1" x14ac:dyDescent="0.25">
      <c r="A13" s="445" t="s">
        <v>100</v>
      </c>
      <c r="B13" s="273">
        <f t="shared" si="0"/>
        <v>20</v>
      </c>
      <c r="C13" s="290">
        <f t="shared" si="1"/>
        <v>2.3178807947019866</v>
      </c>
      <c r="D13" s="273">
        <f t="shared" si="2"/>
        <v>7</v>
      </c>
      <c r="E13" s="290">
        <f t="shared" si="3"/>
        <v>2.9612756264236904</v>
      </c>
      <c r="F13" s="273">
        <f t="shared" si="4"/>
        <v>13</v>
      </c>
      <c r="G13" s="291">
        <f t="shared" si="5"/>
        <v>4.5801526717557248</v>
      </c>
      <c r="H13" s="292">
        <f t="shared" si="6"/>
        <v>6</v>
      </c>
      <c r="I13" s="188">
        <v>0</v>
      </c>
      <c r="J13" s="188">
        <v>6</v>
      </c>
      <c r="K13" s="133">
        <f t="shared" si="7"/>
        <v>2.2950819672131151</v>
      </c>
      <c r="L13" s="292">
        <f t="shared" si="8"/>
        <v>14</v>
      </c>
      <c r="M13" s="188">
        <v>7</v>
      </c>
      <c r="N13" s="188">
        <v>7</v>
      </c>
      <c r="O13" s="172" t="s">
        <v>220</v>
      </c>
    </row>
    <row r="14" spans="1:16" s="2" customFormat="1" ht="23.25" customHeight="1" thickTop="1" thickBot="1" x14ac:dyDescent="0.25">
      <c r="A14" s="443" t="s">
        <v>102</v>
      </c>
      <c r="B14" s="271">
        <f t="shared" si="0"/>
        <v>15</v>
      </c>
      <c r="C14" s="287">
        <f t="shared" si="1"/>
        <v>1.3245033112582782</v>
      </c>
      <c r="D14" s="271">
        <f t="shared" si="2"/>
        <v>4</v>
      </c>
      <c r="E14" s="287">
        <f t="shared" si="3"/>
        <v>2.5056947608200457</v>
      </c>
      <c r="F14" s="271">
        <f t="shared" si="4"/>
        <v>11</v>
      </c>
      <c r="G14" s="288">
        <f t="shared" si="5"/>
        <v>1.5267175572519083</v>
      </c>
      <c r="H14" s="289">
        <f t="shared" si="6"/>
        <v>2</v>
      </c>
      <c r="I14" s="187">
        <v>0</v>
      </c>
      <c r="J14" s="187">
        <v>2</v>
      </c>
      <c r="K14" s="134">
        <f t="shared" si="7"/>
        <v>2.1311475409836067</v>
      </c>
      <c r="L14" s="289">
        <f t="shared" si="8"/>
        <v>13</v>
      </c>
      <c r="M14" s="187">
        <v>4</v>
      </c>
      <c r="N14" s="187">
        <v>9</v>
      </c>
      <c r="O14" s="173" t="s">
        <v>221</v>
      </c>
    </row>
    <row r="15" spans="1:16" s="2" customFormat="1" ht="23.25" customHeight="1" thickTop="1" thickBot="1" x14ac:dyDescent="0.25">
      <c r="A15" s="445" t="s">
        <v>104</v>
      </c>
      <c r="B15" s="273">
        <f t="shared" si="0"/>
        <v>15</v>
      </c>
      <c r="C15" s="290">
        <f t="shared" si="1"/>
        <v>1.6556291390728477</v>
      </c>
      <c r="D15" s="273">
        <f t="shared" si="2"/>
        <v>5</v>
      </c>
      <c r="E15" s="290">
        <f t="shared" si="3"/>
        <v>2.2779043280182232</v>
      </c>
      <c r="F15" s="273">
        <f t="shared" si="4"/>
        <v>10</v>
      </c>
      <c r="G15" s="291">
        <f t="shared" si="5"/>
        <v>2.2900763358778624</v>
      </c>
      <c r="H15" s="292">
        <f t="shared" si="6"/>
        <v>3</v>
      </c>
      <c r="I15" s="188">
        <v>1</v>
      </c>
      <c r="J15" s="188">
        <v>2</v>
      </c>
      <c r="K15" s="133">
        <f t="shared" si="7"/>
        <v>1.9672131147540985</v>
      </c>
      <c r="L15" s="292">
        <f t="shared" si="8"/>
        <v>12</v>
      </c>
      <c r="M15" s="188">
        <v>4</v>
      </c>
      <c r="N15" s="188">
        <v>8</v>
      </c>
      <c r="O15" s="172" t="s">
        <v>222</v>
      </c>
    </row>
    <row r="16" spans="1:16" s="2" customFormat="1" ht="23.25" customHeight="1" thickTop="1" thickBot="1" x14ac:dyDescent="0.25">
      <c r="A16" s="443" t="s">
        <v>106</v>
      </c>
      <c r="B16" s="271">
        <f t="shared" si="0"/>
        <v>17</v>
      </c>
      <c r="C16" s="287">
        <f t="shared" si="1"/>
        <v>2.3178807947019866</v>
      </c>
      <c r="D16" s="271">
        <f t="shared" si="2"/>
        <v>7</v>
      </c>
      <c r="E16" s="287">
        <f t="shared" si="3"/>
        <v>2.2779043280182232</v>
      </c>
      <c r="F16" s="271">
        <f t="shared" si="4"/>
        <v>10</v>
      </c>
      <c r="G16" s="288">
        <f t="shared" si="5"/>
        <v>2.2900763358778624</v>
      </c>
      <c r="H16" s="289">
        <f t="shared" si="6"/>
        <v>3</v>
      </c>
      <c r="I16" s="187">
        <v>1</v>
      </c>
      <c r="J16" s="187">
        <v>2</v>
      </c>
      <c r="K16" s="134">
        <f t="shared" si="7"/>
        <v>2.2950819672131151</v>
      </c>
      <c r="L16" s="289">
        <f t="shared" si="8"/>
        <v>14</v>
      </c>
      <c r="M16" s="187">
        <v>6</v>
      </c>
      <c r="N16" s="187">
        <v>8</v>
      </c>
      <c r="O16" s="173" t="s">
        <v>223</v>
      </c>
    </row>
    <row r="17" spans="1:15" s="2" customFormat="1" ht="23.25" customHeight="1" thickTop="1" thickBot="1" x14ac:dyDescent="0.25">
      <c r="A17" s="445" t="s">
        <v>224</v>
      </c>
      <c r="B17" s="273">
        <f t="shared" si="0"/>
        <v>39</v>
      </c>
      <c r="C17" s="290">
        <f t="shared" si="1"/>
        <v>5.298013245033113</v>
      </c>
      <c r="D17" s="273">
        <f t="shared" si="2"/>
        <v>16</v>
      </c>
      <c r="E17" s="290">
        <f t="shared" si="3"/>
        <v>5.239179954441914</v>
      </c>
      <c r="F17" s="273">
        <f t="shared" si="4"/>
        <v>23</v>
      </c>
      <c r="G17" s="291">
        <f t="shared" si="5"/>
        <v>9.1603053435114496</v>
      </c>
      <c r="H17" s="292">
        <f t="shared" si="6"/>
        <v>12</v>
      </c>
      <c r="I17" s="188">
        <v>6</v>
      </c>
      <c r="J17" s="188">
        <v>6</v>
      </c>
      <c r="K17" s="133">
        <f t="shared" si="7"/>
        <v>4.4262295081967213</v>
      </c>
      <c r="L17" s="292">
        <f t="shared" si="8"/>
        <v>27</v>
      </c>
      <c r="M17" s="188">
        <v>10</v>
      </c>
      <c r="N17" s="188">
        <v>17</v>
      </c>
      <c r="O17" s="172" t="s">
        <v>225</v>
      </c>
    </row>
    <row r="18" spans="1:15" s="2" customFormat="1" ht="23.25" customHeight="1" thickTop="1" thickBot="1" x14ac:dyDescent="0.25">
      <c r="A18" s="443" t="s">
        <v>226</v>
      </c>
      <c r="B18" s="271">
        <f t="shared" si="0"/>
        <v>40</v>
      </c>
      <c r="C18" s="287">
        <f t="shared" si="1"/>
        <v>5.298013245033113</v>
      </c>
      <c r="D18" s="271">
        <f t="shared" si="2"/>
        <v>16</v>
      </c>
      <c r="E18" s="287">
        <f t="shared" si="3"/>
        <v>5.4669703872437365</v>
      </c>
      <c r="F18" s="271">
        <f t="shared" si="4"/>
        <v>24</v>
      </c>
      <c r="G18" s="288">
        <f t="shared" si="5"/>
        <v>8.3969465648854964</v>
      </c>
      <c r="H18" s="289">
        <f t="shared" si="6"/>
        <v>11</v>
      </c>
      <c r="I18" s="187">
        <v>4</v>
      </c>
      <c r="J18" s="187">
        <v>7</v>
      </c>
      <c r="K18" s="134">
        <f t="shared" si="7"/>
        <v>4.7540983606557381</v>
      </c>
      <c r="L18" s="289">
        <f t="shared" si="8"/>
        <v>29</v>
      </c>
      <c r="M18" s="187">
        <v>12</v>
      </c>
      <c r="N18" s="187">
        <v>17</v>
      </c>
      <c r="O18" s="173" t="s">
        <v>227</v>
      </c>
    </row>
    <row r="19" spans="1:15" s="2" customFormat="1" ht="23.25" customHeight="1" thickTop="1" thickBot="1" x14ac:dyDescent="0.25">
      <c r="A19" s="445" t="s">
        <v>228</v>
      </c>
      <c r="B19" s="273">
        <f t="shared" si="0"/>
        <v>50</v>
      </c>
      <c r="C19" s="290">
        <f t="shared" si="1"/>
        <v>4.3046357615894042</v>
      </c>
      <c r="D19" s="273">
        <f t="shared" si="2"/>
        <v>13</v>
      </c>
      <c r="E19" s="290">
        <f t="shared" si="3"/>
        <v>8.428246013667426</v>
      </c>
      <c r="F19" s="273">
        <f t="shared" si="4"/>
        <v>37</v>
      </c>
      <c r="G19" s="291">
        <f t="shared" si="5"/>
        <v>9.9236641221374047</v>
      </c>
      <c r="H19" s="292">
        <f t="shared" si="6"/>
        <v>13</v>
      </c>
      <c r="I19" s="188">
        <v>5</v>
      </c>
      <c r="J19" s="188">
        <v>8</v>
      </c>
      <c r="K19" s="133">
        <f t="shared" si="7"/>
        <v>6.0655737704918034</v>
      </c>
      <c r="L19" s="292">
        <f t="shared" si="8"/>
        <v>37</v>
      </c>
      <c r="M19" s="188">
        <v>8</v>
      </c>
      <c r="N19" s="188">
        <v>29</v>
      </c>
      <c r="O19" s="172" t="s">
        <v>229</v>
      </c>
    </row>
    <row r="20" spans="1:15" s="2" customFormat="1" ht="23.25" customHeight="1" thickTop="1" thickBot="1" x14ac:dyDescent="0.25">
      <c r="A20" s="443" t="s">
        <v>230</v>
      </c>
      <c r="B20" s="271">
        <f t="shared" si="0"/>
        <v>55</v>
      </c>
      <c r="C20" s="287">
        <f t="shared" si="1"/>
        <v>6.6225165562913908</v>
      </c>
      <c r="D20" s="271">
        <f t="shared" si="2"/>
        <v>20</v>
      </c>
      <c r="E20" s="287">
        <f t="shared" si="3"/>
        <v>7.9726651480637818</v>
      </c>
      <c r="F20" s="271">
        <f t="shared" si="4"/>
        <v>35</v>
      </c>
      <c r="G20" s="288">
        <f t="shared" si="5"/>
        <v>9.1603053435114496</v>
      </c>
      <c r="H20" s="289">
        <f t="shared" si="6"/>
        <v>12</v>
      </c>
      <c r="I20" s="187">
        <v>4</v>
      </c>
      <c r="J20" s="187">
        <v>8</v>
      </c>
      <c r="K20" s="134">
        <f t="shared" si="7"/>
        <v>7.0491803278688527</v>
      </c>
      <c r="L20" s="289">
        <f t="shared" si="8"/>
        <v>43</v>
      </c>
      <c r="M20" s="187">
        <v>16</v>
      </c>
      <c r="N20" s="187">
        <v>27</v>
      </c>
      <c r="O20" s="173" t="s">
        <v>231</v>
      </c>
    </row>
    <row r="21" spans="1:15" s="2" customFormat="1" ht="23.25" customHeight="1" thickTop="1" thickBot="1" x14ac:dyDescent="0.25">
      <c r="A21" s="445" t="s">
        <v>232</v>
      </c>
      <c r="B21" s="273">
        <f t="shared" si="0"/>
        <v>70</v>
      </c>
      <c r="C21" s="290">
        <f t="shared" si="1"/>
        <v>13.90728476821192</v>
      </c>
      <c r="D21" s="273">
        <f t="shared" si="2"/>
        <v>42</v>
      </c>
      <c r="E21" s="290">
        <f t="shared" si="3"/>
        <v>6.3781321184510258</v>
      </c>
      <c r="F21" s="273">
        <f t="shared" si="4"/>
        <v>28</v>
      </c>
      <c r="G21" s="291">
        <f t="shared" si="5"/>
        <v>15.267175572519083</v>
      </c>
      <c r="H21" s="292">
        <f t="shared" si="6"/>
        <v>20</v>
      </c>
      <c r="I21" s="188">
        <v>11</v>
      </c>
      <c r="J21" s="188">
        <v>9</v>
      </c>
      <c r="K21" s="133">
        <f t="shared" si="7"/>
        <v>8.1967213114754109</v>
      </c>
      <c r="L21" s="292">
        <f t="shared" si="8"/>
        <v>50</v>
      </c>
      <c r="M21" s="188">
        <v>31</v>
      </c>
      <c r="N21" s="188">
        <v>19</v>
      </c>
      <c r="O21" s="172" t="s">
        <v>233</v>
      </c>
    </row>
    <row r="22" spans="1:15" s="2" customFormat="1" ht="23.25" customHeight="1" thickTop="1" thickBot="1" x14ac:dyDescent="0.25">
      <c r="A22" s="443" t="s">
        <v>234</v>
      </c>
      <c r="B22" s="271">
        <f t="shared" si="0"/>
        <v>72</v>
      </c>
      <c r="C22" s="287">
        <f t="shared" si="1"/>
        <v>12.582781456953642</v>
      </c>
      <c r="D22" s="271">
        <f t="shared" si="2"/>
        <v>38</v>
      </c>
      <c r="E22" s="287">
        <f t="shared" si="3"/>
        <v>7.7448747152619593</v>
      </c>
      <c r="F22" s="271">
        <f t="shared" si="4"/>
        <v>34</v>
      </c>
      <c r="G22" s="288">
        <f t="shared" si="5"/>
        <v>6.1068702290076331</v>
      </c>
      <c r="H22" s="289">
        <f t="shared" si="6"/>
        <v>8</v>
      </c>
      <c r="I22" s="187">
        <v>4</v>
      </c>
      <c r="J22" s="187">
        <v>4</v>
      </c>
      <c r="K22" s="134">
        <f t="shared" si="7"/>
        <v>10.491803278688526</v>
      </c>
      <c r="L22" s="289">
        <f t="shared" si="8"/>
        <v>64</v>
      </c>
      <c r="M22" s="187">
        <v>34</v>
      </c>
      <c r="N22" s="187">
        <v>30</v>
      </c>
      <c r="O22" s="173" t="s">
        <v>235</v>
      </c>
    </row>
    <row r="23" spans="1:15" s="2" customFormat="1" ht="23.25" customHeight="1" thickTop="1" thickBot="1" x14ac:dyDescent="0.25">
      <c r="A23" s="445" t="s">
        <v>236</v>
      </c>
      <c r="B23" s="273">
        <f t="shared" si="0"/>
        <v>76</v>
      </c>
      <c r="C23" s="290">
        <f t="shared" si="1"/>
        <v>11.589403973509933</v>
      </c>
      <c r="D23" s="273">
        <f t="shared" si="2"/>
        <v>35</v>
      </c>
      <c r="E23" s="290">
        <f t="shared" si="3"/>
        <v>9.3394077448747161</v>
      </c>
      <c r="F23" s="273">
        <f t="shared" si="4"/>
        <v>41</v>
      </c>
      <c r="G23" s="291">
        <f t="shared" si="5"/>
        <v>6.8702290076335872</v>
      </c>
      <c r="H23" s="292">
        <f t="shared" si="6"/>
        <v>9</v>
      </c>
      <c r="I23" s="188">
        <v>1</v>
      </c>
      <c r="J23" s="188">
        <v>8</v>
      </c>
      <c r="K23" s="133">
        <f t="shared" si="7"/>
        <v>10.983606557377049</v>
      </c>
      <c r="L23" s="292">
        <f t="shared" si="8"/>
        <v>67</v>
      </c>
      <c r="M23" s="188">
        <v>34</v>
      </c>
      <c r="N23" s="188">
        <v>33</v>
      </c>
      <c r="O23" s="172" t="s">
        <v>237</v>
      </c>
    </row>
    <row r="24" spans="1:15" s="2" customFormat="1" ht="23.25" customHeight="1" thickTop="1" thickBot="1" x14ac:dyDescent="0.25">
      <c r="A24" s="443" t="s">
        <v>401</v>
      </c>
      <c r="B24" s="271">
        <f t="shared" si="0"/>
        <v>66</v>
      </c>
      <c r="C24" s="287">
        <f t="shared" si="1"/>
        <v>7.2847682119205297</v>
      </c>
      <c r="D24" s="271">
        <f t="shared" si="2"/>
        <v>22</v>
      </c>
      <c r="E24" s="287">
        <f t="shared" si="3"/>
        <v>10.022779043280183</v>
      </c>
      <c r="F24" s="271">
        <f t="shared" si="4"/>
        <v>44</v>
      </c>
      <c r="G24" s="288">
        <f t="shared" si="5"/>
        <v>6.1068702290076331</v>
      </c>
      <c r="H24" s="289">
        <f t="shared" si="6"/>
        <v>8</v>
      </c>
      <c r="I24" s="187">
        <v>2</v>
      </c>
      <c r="J24" s="187">
        <v>6</v>
      </c>
      <c r="K24" s="134">
        <f t="shared" si="7"/>
        <v>9.5081967213114762</v>
      </c>
      <c r="L24" s="289">
        <f t="shared" si="8"/>
        <v>58</v>
      </c>
      <c r="M24" s="187">
        <v>20</v>
      </c>
      <c r="N24" s="187">
        <v>38</v>
      </c>
      <c r="O24" s="173" t="s">
        <v>402</v>
      </c>
    </row>
    <row r="25" spans="1:15" s="2" customFormat="1" ht="23.25" customHeight="1" thickTop="1" x14ac:dyDescent="0.2">
      <c r="A25" s="446" t="s">
        <v>410</v>
      </c>
      <c r="B25" s="274">
        <f t="shared" si="0"/>
        <v>80</v>
      </c>
      <c r="C25" s="293">
        <f t="shared" si="1"/>
        <v>10.927152317880795</v>
      </c>
      <c r="D25" s="274">
        <f t="shared" si="2"/>
        <v>33</v>
      </c>
      <c r="E25" s="293">
        <f t="shared" si="3"/>
        <v>10.70615034168565</v>
      </c>
      <c r="F25" s="274">
        <f t="shared" si="4"/>
        <v>47</v>
      </c>
      <c r="G25" s="294">
        <f t="shared" si="5"/>
        <v>2.2900763358778624</v>
      </c>
      <c r="H25" s="295">
        <f t="shared" si="6"/>
        <v>3</v>
      </c>
      <c r="I25" s="189">
        <v>2</v>
      </c>
      <c r="J25" s="189">
        <v>1</v>
      </c>
      <c r="K25" s="137">
        <f t="shared" si="7"/>
        <v>12.622950819672132</v>
      </c>
      <c r="L25" s="295">
        <f t="shared" si="8"/>
        <v>77</v>
      </c>
      <c r="M25" s="189">
        <v>31</v>
      </c>
      <c r="N25" s="189">
        <v>46</v>
      </c>
      <c r="O25" s="175" t="s">
        <v>411</v>
      </c>
    </row>
    <row r="26" spans="1:15" s="40" customFormat="1" ht="29.25" customHeight="1" x14ac:dyDescent="0.2">
      <c r="A26" s="438" t="s">
        <v>66</v>
      </c>
      <c r="B26" s="279">
        <f t="shared" ref="B26:N26" si="9">SUM(B7:B25)</f>
        <v>741</v>
      </c>
      <c r="C26" s="279">
        <f t="shared" si="9"/>
        <v>100</v>
      </c>
      <c r="D26" s="279">
        <f t="shared" si="9"/>
        <v>302</v>
      </c>
      <c r="E26" s="279">
        <f t="shared" si="9"/>
        <v>100</v>
      </c>
      <c r="F26" s="279">
        <f t="shared" si="9"/>
        <v>439</v>
      </c>
      <c r="G26" s="279">
        <f t="shared" si="9"/>
        <v>99.999999999999957</v>
      </c>
      <c r="H26" s="279">
        <f t="shared" si="9"/>
        <v>131</v>
      </c>
      <c r="I26" s="279">
        <f t="shared" si="9"/>
        <v>49</v>
      </c>
      <c r="J26" s="279">
        <f t="shared" si="9"/>
        <v>82</v>
      </c>
      <c r="K26" s="279">
        <f t="shared" si="9"/>
        <v>100</v>
      </c>
      <c r="L26" s="279">
        <f t="shared" si="9"/>
        <v>610</v>
      </c>
      <c r="M26" s="279">
        <f t="shared" si="9"/>
        <v>253</v>
      </c>
      <c r="N26" s="279">
        <f t="shared" si="9"/>
        <v>357</v>
      </c>
      <c r="O26" s="132" t="s">
        <v>67</v>
      </c>
    </row>
  </sheetData>
  <mergeCells count="8">
    <mergeCell ref="B5:F5"/>
    <mergeCell ref="A1:O1"/>
    <mergeCell ref="A2:O2"/>
    <mergeCell ref="A3:O3"/>
    <mergeCell ref="A5:A6"/>
    <mergeCell ref="G5:J5"/>
    <mergeCell ref="K5:N5"/>
    <mergeCell ref="O5:O6"/>
  </mergeCells>
  <printOptions horizontalCentered="1" verticalCentered="1"/>
  <pageMargins left="0" right="0" top="0" bottom="0" header="0" footer="0"/>
  <pageSetup paperSize="9" scale="85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"/>
  <sheetViews>
    <sheetView view="pageBreakPreview" zoomScaleNormal="100" zoomScaleSheetLayoutView="100" workbookViewId="0">
      <selection activeCell="B14" sqref="B14"/>
    </sheetView>
  </sheetViews>
  <sheetFormatPr defaultRowHeight="15.75" x14ac:dyDescent="0.2"/>
  <cols>
    <col min="1" max="1" width="30.7109375" style="3" customWidth="1"/>
    <col min="2" max="4" width="10.5703125" style="3" customWidth="1"/>
    <col min="5" max="5" width="30.7109375" style="3" customWidth="1"/>
    <col min="6" max="256" width="9.140625" style="20"/>
    <col min="257" max="257" width="40.7109375" style="20" customWidth="1"/>
    <col min="258" max="260" width="20.7109375" style="20" customWidth="1"/>
    <col min="261" max="261" width="40.7109375" style="20" customWidth="1"/>
    <col min="262" max="512" width="9.140625" style="20"/>
    <col min="513" max="513" width="40.7109375" style="20" customWidth="1"/>
    <col min="514" max="516" width="20.7109375" style="20" customWidth="1"/>
    <col min="517" max="517" width="40.7109375" style="20" customWidth="1"/>
    <col min="518" max="768" width="9.140625" style="20"/>
    <col min="769" max="769" width="40.7109375" style="20" customWidth="1"/>
    <col min="770" max="772" width="20.7109375" style="20" customWidth="1"/>
    <col min="773" max="773" width="40.7109375" style="20" customWidth="1"/>
    <col min="774" max="1024" width="9.140625" style="20"/>
    <col min="1025" max="1025" width="40.7109375" style="20" customWidth="1"/>
    <col min="1026" max="1028" width="20.7109375" style="20" customWidth="1"/>
    <col min="1029" max="1029" width="40.7109375" style="20" customWidth="1"/>
    <col min="1030" max="1280" width="9.140625" style="20"/>
    <col min="1281" max="1281" width="40.7109375" style="20" customWidth="1"/>
    <col min="1282" max="1284" width="20.7109375" style="20" customWidth="1"/>
    <col min="1285" max="1285" width="40.7109375" style="20" customWidth="1"/>
    <col min="1286" max="1536" width="9.140625" style="20"/>
    <col min="1537" max="1537" width="40.7109375" style="20" customWidth="1"/>
    <col min="1538" max="1540" width="20.7109375" style="20" customWidth="1"/>
    <col min="1541" max="1541" width="40.7109375" style="20" customWidth="1"/>
    <col min="1542" max="1792" width="9.140625" style="20"/>
    <col min="1793" max="1793" width="40.7109375" style="20" customWidth="1"/>
    <col min="1794" max="1796" width="20.7109375" style="20" customWidth="1"/>
    <col min="1797" max="1797" width="40.7109375" style="20" customWidth="1"/>
    <col min="1798" max="2048" width="9.140625" style="20"/>
    <col min="2049" max="2049" width="40.7109375" style="20" customWidth="1"/>
    <col min="2050" max="2052" width="20.7109375" style="20" customWidth="1"/>
    <col min="2053" max="2053" width="40.7109375" style="20" customWidth="1"/>
    <col min="2054" max="2304" width="9.140625" style="20"/>
    <col min="2305" max="2305" width="40.7109375" style="20" customWidth="1"/>
    <col min="2306" max="2308" width="20.7109375" style="20" customWidth="1"/>
    <col min="2309" max="2309" width="40.7109375" style="20" customWidth="1"/>
    <col min="2310" max="2560" width="9.140625" style="20"/>
    <col min="2561" max="2561" width="40.7109375" style="20" customWidth="1"/>
    <col min="2562" max="2564" width="20.7109375" style="20" customWidth="1"/>
    <col min="2565" max="2565" width="40.7109375" style="20" customWidth="1"/>
    <col min="2566" max="2816" width="9.140625" style="20"/>
    <col min="2817" max="2817" width="40.7109375" style="20" customWidth="1"/>
    <col min="2818" max="2820" width="20.7109375" style="20" customWidth="1"/>
    <col min="2821" max="2821" width="40.7109375" style="20" customWidth="1"/>
    <col min="2822" max="3072" width="9.140625" style="20"/>
    <col min="3073" max="3073" width="40.7109375" style="20" customWidth="1"/>
    <col min="3074" max="3076" width="20.7109375" style="20" customWidth="1"/>
    <col min="3077" max="3077" width="40.7109375" style="20" customWidth="1"/>
    <col min="3078" max="3328" width="9.140625" style="20"/>
    <col min="3329" max="3329" width="40.7109375" style="20" customWidth="1"/>
    <col min="3330" max="3332" width="20.7109375" style="20" customWidth="1"/>
    <col min="3333" max="3333" width="40.7109375" style="20" customWidth="1"/>
    <col min="3334" max="3584" width="9.140625" style="20"/>
    <col min="3585" max="3585" width="40.7109375" style="20" customWidth="1"/>
    <col min="3586" max="3588" width="20.7109375" style="20" customWidth="1"/>
    <col min="3589" max="3589" width="40.7109375" style="20" customWidth="1"/>
    <col min="3590" max="3840" width="9.140625" style="20"/>
    <col min="3841" max="3841" width="40.7109375" style="20" customWidth="1"/>
    <col min="3842" max="3844" width="20.7109375" style="20" customWidth="1"/>
    <col min="3845" max="3845" width="40.7109375" style="20" customWidth="1"/>
    <col min="3846" max="4096" width="9.140625" style="20"/>
    <col min="4097" max="4097" width="40.7109375" style="20" customWidth="1"/>
    <col min="4098" max="4100" width="20.7109375" style="20" customWidth="1"/>
    <col min="4101" max="4101" width="40.7109375" style="20" customWidth="1"/>
    <col min="4102" max="4352" width="9.140625" style="20"/>
    <col min="4353" max="4353" width="40.7109375" style="20" customWidth="1"/>
    <col min="4354" max="4356" width="20.7109375" style="20" customWidth="1"/>
    <col min="4357" max="4357" width="40.7109375" style="20" customWidth="1"/>
    <col min="4358" max="4608" width="9.140625" style="20"/>
    <col min="4609" max="4609" width="40.7109375" style="20" customWidth="1"/>
    <col min="4610" max="4612" width="20.7109375" style="20" customWidth="1"/>
    <col min="4613" max="4613" width="40.7109375" style="20" customWidth="1"/>
    <col min="4614" max="4864" width="9.140625" style="20"/>
    <col min="4865" max="4865" width="40.7109375" style="20" customWidth="1"/>
    <col min="4866" max="4868" width="20.7109375" style="20" customWidth="1"/>
    <col min="4869" max="4869" width="40.7109375" style="20" customWidth="1"/>
    <col min="4870" max="5120" width="9.140625" style="20"/>
    <col min="5121" max="5121" width="40.7109375" style="20" customWidth="1"/>
    <col min="5122" max="5124" width="20.7109375" style="20" customWidth="1"/>
    <col min="5125" max="5125" width="40.7109375" style="20" customWidth="1"/>
    <col min="5126" max="5376" width="9.140625" style="20"/>
    <col min="5377" max="5377" width="40.7109375" style="20" customWidth="1"/>
    <col min="5378" max="5380" width="20.7109375" style="20" customWidth="1"/>
    <col min="5381" max="5381" width="40.7109375" style="20" customWidth="1"/>
    <col min="5382" max="5632" width="9.140625" style="20"/>
    <col min="5633" max="5633" width="40.7109375" style="20" customWidth="1"/>
    <col min="5634" max="5636" width="20.7109375" style="20" customWidth="1"/>
    <col min="5637" max="5637" width="40.7109375" style="20" customWidth="1"/>
    <col min="5638" max="5888" width="9.140625" style="20"/>
    <col min="5889" max="5889" width="40.7109375" style="20" customWidth="1"/>
    <col min="5890" max="5892" width="20.7109375" style="20" customWidth="1"/>
    <col min="5893" max="5893" width="40.7109375" style="20" customWidth="1"/>
    <col min="5894" max="6144" width="9.140625" style="20"/>
    <col min="6145" max="6145" width="40.7109375" style="20" customWidth="1"/>
    <col min="6146" max="6148" width="20.7109375" style="20" customWidth="1"/>
    <col min="6149" max="6149" width="40.7109375" style="20" customWidth="1"/>
    <col min="6150" max="6400" width="9.140625" style="20"/>
    <col min="6401" max="6401" width="40.7109375" style="20" customWidth="1"/>
    <col min="6402" max="6404" width="20.7109375" style="20" customWidth="1"/>
    <col min="6405" max="6405" width="40.7109375" style="20" customWidth="1"/>
    <col min="6406" max="6656" width="9.140625" style="20"/>
    <col min="6657" max="6657" width="40.7109375" style="20" customWidth="1"/>
    <col min="6658" max="6660" width="20.7109375" style="20" customWidth="1"/>
    <col min="6661" max="6661" width="40.7109375" style="20" customWidth="1"/>
    <col min="6662" max="6912" width="9.140625" style="20"/>
    <col min="6913" max="6913" width="40.7109375" style="20" customWidth="1"/>
    <col min="6914" max="6916" width="20.7109375" style="20" customWidth="1"/>
    <col min="6917" max="6917" width="40.7109375" style="20" customWidth="1"/>
    <col min="6918" max="7168" width="9.140625" style="20"/>
    <col min="7169" max="7169" width="40.7109375" style="20" customWidth="1"/>
    <col min="7170" max="7172" width="20.7109375" style="20" customWidth="1"/>
    <col min="7173" max="7173" width="40.7109375" style="20" customWidth="1"/>
    <col min="7174" max="7424" width="9.140625" style="20"/>
    <col min="7425" max="7425" width="40.7109375" style="20" customWidth="1"/>
    <col min="7426" max="7428" width="20.7109375" style="20" customWidth="1"/>
    <col min="7429" max="7429" width="40.7109375" style="20" customWidth="1"/>
    <col min="7430" max="7680" width="9.140625" style="20"/>
    <col min="7681" max="7681" width="40.7109375" style="20" customWidth="1"/>
    <col min="7682" max="7684" width="20.7109375" style="20" customWidth="1"/>
    <col min="7685" max="7685" width="40.7109375" style="20" customWidth="1"/>
    <col min="7686" max="7936" width="9.140625" style="20"/>
    <col min="7937" max="7937" width="40.7109375" style="20" customWidth="1"/>
    <col min="7938" max="7940" width="20.7109375" style="20" customWidth="1"/>
    <col min="7941" max="7941" width="40.7109375" style="20" customWidth="1"/>
    <col min="7942" max="8192" width="9.140625" style="20"/>
    <col min="8193" max="8193" width="40.7109375" style="20" customWidth="1"/>
    <col min="8194" max="8196" width="20.7109375" style="20" customWidth="1"/>
    <col min="8197" max="8197" width="40.7109375" style="20" customWidth="1"/>
    <col min="8198" max="8448" width="9.140625" style="20"/>
    <col min="8449" max="8449" width="40.7109375" style="20" customWidth="1"/>
    <col min="8450" max="8452" width="20.7109375" style="20" customWidth="1"/>
    <col min="8453" max="8453" width="40.7109375" style="20" customWidth="1"/>
    <col min="8454" max="8704" width="9.140625" style="20"/>
    <col min="8705" max="8705" width="40.7109375" style="20" customWidth="1"/>
    <col min="8706" max="8708" width="20.7109375" style="20" customWidth="1"/>
    <col min="8709" max="8709" width="40.7109375" style="20" customWidth="1"/>
    <col min="8710" max="8960" width="9.140625" style="20"/>
    <col min="8961" max="8961" width="40.7109375" style="20" customWidth="1"/>
    <col min="8962" max="8964" width="20.7109375" style="20" customWidth="1"/>
    <col min="8965" max="8965" width="40.7109375" style="20" customWidth="1"/>
    <col min="8966" max="9216" width="9.140625" style="20"/>
    <col min="9217" max="9217" width="40.7109375" style="20" customWidth="1"/>
    <col min="9218" max="9220" width="20.7109375" style="20" customWidth="1"/>
    <col min="9221" max="9221" width="40.7109375" style="20" customWidth="1"/>
    <col min="9222" max="9472" width="9.140625" style="20"/>
    <col min="9473" max="9473" width="40.7109375" style="20" customWidth="1"/>
    <col min="9474" max="9476" width="20.7109375" style="20" customWidth="1"/>
    <col min="9477" max="9477" width="40.7109375" style="20" customWidth="1"/>
    <col min="9478" max="9728" width="9.140625" style="20"/>
    <col min="9729" max="9729" width="40.7109375" style="20" customWidth="1"/>
    <col min="9730" max="9732" width="20.7109375" style="20" customWidth="1"/>
    <col min="9733" max="9733" width="40.7109375" style="20" customWidth="1"/>
    <col min="9734" max="9984" width="9.140625" style="20"/>
    <col min="9985" max="9985" width="40.7109375" style="20" customWidth="1"/>
    <col min="9986" max="9988" width="20.7109375" style="20" customWidth="1"/>
    <col min="9989" max="9989" width="40.7109375" style="20" customWidth="1"/>
    <col min="9990" max="10240" width="9.140625" style="20"/>
    <col min="10241" max="10241" width="40.7109375" style="20" customWidth="1"/>
    <col min="10242" max="10244" width="20.7109375" style="20" customWidth="1"/>
    <col min="10245" max="10245" width="40.7109375" style="20" customWidth="1"/>
    <col min="10246" max="10496" width="9.140625" style="20"/>
    <col min="10497" max="10497" width="40.7109375" style="20" customWidth="1"/>
    <col min="10498" max="10500" width="20.7109375" style="20" customWidth="1"/>
    <col min="10501" max="10501" width="40.7109375" style="20" customWidth="1"/>
    <col min="10502" max="10752" width="9.140625" style="20"/>
    <col min="10753" max="10753" width="40.7109375" style="20" customWidth="1"/>
    <col min="10754" max="10756" width="20.7109375" style="20" customWidth="1"/>
    <col min="10757" max="10757" width="40.7109375" style="20" customWidth="1"/>
    <col min="10758" max="11008" width="9.140625" style="20"/>
    <col min="11009" max="11009" width="40.7109375" style="20" customWidth="1"/>
    <col min="11010" max="11012" width="20.7109375" style="20" customWidth="1"/>
    <col min="11013" max="11013" width="40.7109375" style="20" customWidth="1"/>
    <col min="11014" max="11264" width="9.140625" style="20"/>
    <col min="11265" max="11265" width="40.7109375" style="20" customWidth="1"/>
    <col min="11266" max="11268" width="20.7109375" style="20" customWidth="1"/>
    <col min="11269" max="11269" width="40.7109375" style="20" customWidth="1"/>
    <col min="11270" max="11520" width="9.140625" style="20"/>
    <col min="11521" max="11521" width="40.7109375" style="20" customWidth="1"/>
    <col min="11522" max="11524" width="20.7109375" style="20" customWidth="1"/>
    <col min="11525" max="11525" width="40.7109375" style="20" customWidth="1"/>
    <col min="11526" max="11776" width="9.140625" style="20"/>
    <col min="11777" max="11777" width="40.7109375" style="20" customWidth="1"/>
    <col min="11778" max="11780" width="20.7109375" style="20" customWidth="1"/>
    <col min="11781" max="11781" width="40.7109375" style="20" customWidth="1"/>
    <col min="11782" max="12032" width="9.140625" style="20"/>
    <col min="12033" max="12033" width="40.7109375" style="20" customWidth="1"/>
    <col min="12034" max="12036" width="20.7109375" style="20" customWidth="1"/>
    <col min="12037" max="12037" width="40.7109375" style="20" customWidth="1"/>
    <col min="12038" max="12288" width="9.140625" style="20"/>
    <col min="12289" max="12289" width="40.7109375" style="20" customWidth="1"/>
    <col min="12290" max="12292" width="20.7109375" style="20" customWidth="1"/>
    <col min="12293" max="12293" width="40.7109375" style="20" customWidth="1"/>
    <col min="12294" max="12544" width="9.140625" style="20"/>
    <col min="12545" max="12545" width="40.7109375" style="20" customWidth="1"/>
    <col min="12546" max="12548" width="20.7109375" style="20" customWidth="1"/>
    <col min="12549" max="12549" width="40.7109375" style="20" customWidth="1"/>
    <col min="12550" max="12800" width="9.140625" style="20"/>
    <col min="12801" max="12801" width="40.7109375" style="20" customWidth="1"/>
    <col min="12802" max="12804" width="20.7109375" style="20" customWidth="1"/>
    <col min="12805" max="12805" width="40.7109375" style="20" customWidth="1"/>
    <col min="12806" max="13056" width="9.140625" style="20"/>
    <col min="13057" max="13057" width="40.7109375" style="20" customWidth="1"/>
    <col min="13058" max="13060" width="20.7109375" style="20" customWidth="1"/>
    <col min="13061" max="13061" width="40.7109375" style="20" customWidth="1"/>
    <col min="13062" max="13312" width="9.140625" style="20"/>
    <col min="13313" max="13313" width="40.7109375" style="20" customWidth="1"/>
    <col min="13314" max="13316" width="20.7109375" style="20" customWidth="1"/>
    <col min="13317" max="13317" width="40.7109375" style="20" customWidth="1"/>
    <col min="13318" max="13568" width="9.140625" style="20"/>
    <col min="13569" max="13569" width="40.7109375" style="20" customWidth="1"/>
    <col min="13570" max="13572" width="20.7109375" style="20" customWidth="1"/>
    <col min="13573" max="13573" width="40.7109375" style="20" customWidth="1"/>
    <col min="13574" max="13824" width="9.140625" style="20"/>
    <col min="13825" max="13825" width="40.7109375" style="20" customWidth="1"/>
    <col min="13826" max="13828" width="20.7109375" style="20" customWidth="1"/>
    <col min="13829" max="13829" width="40.7109375" style="20" customWidth="1"/>
    <col min="13830" max="14080" width="9.140625" style="20"/>
    <col min="14081" max="14081" width="40.7109375" style="20" customWidth="1"/>
    <col min="14082" max="14084" width="20.7109375" style="20" customWidth="1"/>
    <col min="14085" max="14085" width="40.7109375" style="20" customWidth="1"/>
    <col min="14086" max="14336" width="9.140625" style="20"/>
    <col min="14337" max="14337" width="40.7109375" style="20" customWidth="1"/>
    <col min="14338" max="14340" width="20.7109375" style="20" customWidth="1"/>
    <col min="14341" max="14341" width="40.7109375" style="20" customWidth="1"/>
    <col min="14342" max="14592" width="9.140625" style="20"/>
    <col min="14593" max="14593" width="40.7109375" style="20" customWidth="1"/>
    <col min="14594" max="14596" width="20.7109375" style="20" customWidth="1"/>
    <col min="14597" max="14597" width="40.7109375" style="20" customWidth="1"/>
    <col min="14598" max="14848" width="9.140625" style="20"/>
    <col min="14849" max="14849" width="40.7109375" style="20" customWidth="1"/>
    <col min="14850" max="14852" width="20.7109375" style="20" customWidth="1"/>
    <col min="14853" max="14853" width="40.7109375" style="20" customWidth="1"/>
    <col min="14854" max="15104" width="9.140625" style="20"/>
    <col min="15105" max="15105" width="40.7109375" style="20" customWidth="1"/>
    <col min="15106" max="15108" width="20.7109375" style="20" customWidth="1"/>
    <col min="15109" max="15109" width="40.7109375" style="20" customWidth="1"/>
    <col min="15110" max="15360" width="9.140625" style="20"/>
    <col min="15361" max="15361" width="40.7109375" style="20" customWidth="1"/>
    <col min="15362" max="15364" width="20.7109375" style="20" customWidth="1"/>
    <col min="15365" max="15365" width="40.7109375" style="20" customWidth="1"/>
    <col min="15366" max="15616" width="9.140625" style="20"/>
    <col min="15617" max="15617" width="40.7109375" style="20" customWidth="1"/>
    <col min="15618" max="15620" width="20.7109375" style="20" customWidth="1"/>
    <col min="15621" max="15621" width="40.7109375" style="20" customWidth="1"/>
    <col min="15622" max="15872" width="9.140625" style="20"/>
    <col min="15873" max="15873" width="40.7109375" style="20" customWidth="1"/>
    <col min="15874" max="15876" width="20.7109375" style="20" customWidth="1"/>
    <col min="15877" max="15877" width="40.7109375" style="20" customWidth="1"/>
    <col min="15878" max="16128" width="9.140625" style="20"/>
    <col min="16129" max="16129" width="40.7109375" style="20" customWidth="1"/>
    <col min="16130" max="16132" width="20.7109375" style="20" customWidth="1"/>
    <col min="16133" max="16133" width="40.7109375" style="20" customWidth="1"/>
    <col min="16134" max="16384" width="9.140625" style="20"/>
  </cols>
  <sheetData>
    <row r="1" spans="1:15" s="2" customFormat="1" ht="20.100000000000001" customHeight="1" x14ac:dyDescent="0.2">
      <c r="A1" s="1146" t="s">
        <v>708</v>
      </c>
      <c r="B1" s="1146"/>
      <c r="C1" s="1146"/>
      <c r="D1" s="1146"/>
      <c r="E1" s="1146"/>
      <c r="F1" s="34"/>
      <c r="G1" s="34"/>
      <c r="H1" s="34"/>
      <c r="I1" s="34"/>
      <c r="J1" s="34"/>
      <c r="K1" s="34"/>
      <c r="L1" s="34"/>
      <c r="M1" s="34"/>
      <c r="N1" s="34"/>
      <c r="O1" s="34"/>
    </row>
    <row r="2" spans="1:15" s="2" customFormat="1" ht="20.100000000000001" customHeight="1" x14ac:dyDescent="0.2">
      <c r="A2" s="1342" t="s">
        <v>1025</v>
      </c>
      <c r="B2" s="1342"/>
      <c r="C2" s="1342"/>
      <c r="D2" s="1342"/>
      <c r="E2" s="1342"/>
      <c r="F2" s="35"/>
      <c r="G2" s="35"/>
      <c r="H2" s="35"/>
      <c r="I2" s="35"/>
      <c r="J2" s="35"/>
      <c r="K2" s="35"/>
      <c r="L2" s="35"/>
      <c r="M2" s="35"/>
      <c r="N2" s="35"/>
      <c r="O2" s="35"/>
    </row>
    <row r="3" spans="1:15" s="2" customFormat="1" ht="20.100000000000001" customHeight="1" x14ac:dyDescent="0.2">
      <c r="A3" s="1147">
        <v>2014</v>
      </c>
      <c r="B3" s="1147"/>
      <c r="C3" s="1147"/>
      <c r="D3" s="1147"/>
      <c r="E3" s="1147"/>
      <c r="F3" s="36"/>
      <c r="G3" s="36"/>
      <c r="H3" s="36"/>
      <c r="I3" s="36"/>
      <c r="J3" s="36"/>
      <c r="K3" s="36"/>
      <c r="L3" s="36"/>
      <c r="M3" s="36"/>
      <c r="N3" s="36"/>
      <c r="O3" s="36"/>
    </row>
    <row r="4" spans="1:15" ht="24.75" customHeight="1" x14ac:dyDescent="0.2">
      <c r="A4" s="806" t="s">
        <v>112</v>
      </c>
      <c r="B4" s="873"/>
      <c r="C4" s="873"/>
      <c r="D4" s="873"/>
      <c r="E4" s="863" t="s">
        <v>113</v>
      </c>
      <c r="F4" s="19"/>
    </row>
    <row r="5" spans="1:15" s="2" customFormat="1" ht="37.5" customHeight="1" x14ac:dyDescent="0.2">
      <c r="A5" s="410" t="s">
        <v>412</v>
      </c>
      <c r="B5" s="1084" t="s">
        <v>668</v>
      </c>
      <c r="C5" s="1084" t="s">
        <v>1405</v>
      </c>
      <c r="D5" s="241" t="s">
        <v>517</v>
      </c>
      <c r="E5" s="198" t="s">
        <v>413</v>
      </c>
    </row>
    <row r="6" spans="1:15" s="40" customFormat="1" ht="30" customHeight="1" thickBot="1" x14ac:dyDescent="0.25">
      <c r="A6" s="447" t="s">
        <v>414</v>
      </c>
      <c r="B6" s="254">
        <f t="shared" ref="B6:B12" si="0">SUM(C6:D6)</f>
        <v>610</v>
      </c>
      <c r="C6" s="196">
        <v>253</v>
      </c>
      <c r="D6" s="196">
        <v>357</v>
      </c>
      <c r="E6" s="197" t="s">
        <v>415</v>
      </c>
    </row>
    <row r="7" spans="1:15" s="40" customFormat="1" ht="30" customHeight="1" thickTop="1" thickBot="1" x14ac:dyDescent="0.25">
      <c r="A7" s="448" t="s">
        <v>416</v>
      </c>
      <c r="B7" s="268">
        <f t="shared" si="0"/>
        <v>35</v>
      </c>
      <c r="C7" s="193">
        <v>8</v>
      </c>
      <c r="D7" s="193">
        <v>27</v>
      </c>
      <c r="E7" s="194" t="s">
        <v>125</v>
      </c>
    </row>
    <row r="8" spans="1:15" s="40" customFormat="1" ht="30" customHeight="1" thickTop="1" thickBot="1" x14ac:dyDescent="0.25">
      <c r="A8" s="449" t="s">
        <v>269</v>
      </c>
      <c r="B8" s="269">
        <f t="shared" si="0"/>
        <v>9</v>
      </c>
      <c r="C8" s="190">
        <v>1</v>
      </c>
      <c r="D8" s="190">
        <v>8</v>
      </c>
      <c r="E8" s="192" t="s">
        <v>126</v>
      </c>
    </row>
    <row r="9" spans="1:15" s="40" customFormat="1" ht="30" customHeight="1" thickTop="1" thickBot="1" x14ac:dyDescent="0.25">
      <c r="A9" s="450" t="s">
        <v>127</v>
      </c>
      <c r="B9" s="268">
        <f t="shared" si="0"/>
        <v>15</v>
      </c>
      <c r="C9" s="193">
        <v>6</v>
      </c>
      <c r="D9" s="193">
        <v>9</v>
      </c>
      <c r="E9" s="195" t="s">
        <v>417</v>
      </c>
    </row>
    <row r="10" spans="1:15" s="40" customFormat="1" ht="30" customHeight="1" thickTop="1" thickBot="1" x14ac:dyDescent="0.25">
      <c r="A10" s="449" t="s">
        <v>129</v>
      </c>
      <c r="B10" s="269">
        <f>SUM(C10:D10)</f>
        <v>49</v>
      </c>
      <c r="C10" s="190">
        <v>23</v>
      </c>
      <c r="D10" s="190">
        <v>26</v>
      </c>
      <c r="E10" s="191" t="s">
        <v>418</v>
      </c>
    </row>
    <row r="11" spans="1:15" s="40" customFormat="1" ht="30" customHeight="1" thickTop="1" x14ac:dyDescent="0.2">
      <c r="A11" s="451" t="s">
        <v>419</v>
      </c>
      <c r="B11" s="270">
        <f t="shared" si="0"/>
        <v>21</v>
      </c>
      <c r="C11" s="200">
        <v>9</v>
      </c>
      <c r="D11" s="200">
        <v>12</v>
      </c>
      <c r="E11" s="201" t="s">
        <v>420</v>
      </c>
    </row>
    <row r="12" spans="1:15" s="40" customFormat="1" ht="30" customHeight="1" x14ac:dyDescent="0.2">
      <c r="A12" s="910" t="s">
        <v>1118</v>
      </c>
      <c r="B12" s="911">
        <f t="shared" si="0"/>
        <v>2</v>
      </c>
      <c r="C12" s="912">
        <v>2</v>
      </c>
      <c r="D12" s="912">
        <v>0</v>
      </c>
      <c r="E12" s="913" t="s">
        <v>1117</v>
      </c>
    </row>
    <row r="13" spans="1:15" s="40" customFormat="1" ht="33" customHeight="1" x14ac:dyDescent="0.2">
      <c r="A13" s="898" t="s">
        <v>66</v>
      </c>
      <c r="B13" s="914">
        <f>SUM(B6:B12)</f>
        <v>741</v>
      </c>
      <c r="C13" s="915">
        <f>SUM(C6:C12)</f>
        <v>302</v>
      </c>
      <c r="D13" s="915">
        <f>SUM(D6:D12)</f>
        <v>439</v>
      </c>
      <c r="E13" s="898" t="s">
        <v>67</v>
      </c>
    </row>
    <row r="24" spans="1:7" ht="94.5" x14ac:dyDescent="0.2">
      <c r="A24" s="45" t="s">
        <v>502</v>
      </c>
      <c r="B24" s="45" t="s">
        <v>503</v>
      </c>
      <c r="C24" s="45" t="s">
        <v>504</v>
      </c>
      <c r="D24" s="45" t="s">
        <v>505</v>
      </c>
      <c r="E24" s="45" t="s">
        <v>506</v>
      </c>
      <c r="F24" s="45" t="s">
        <v>507</v>
      </c>
      <c r="G24" s="1"/>
    </row>
    <row r="25" spans="1:7" ht="18" x14ac:dyDescent="0.2">
      <c r="A25" s="20">
        <f>'D-6'!B11</f>
        <v>21</v>
      </c>
      <c r="B25" s="20">
        <f>'D-6'!B10</f>
        <v>49</v>
      </c>
      <c r="C25" s="20">
        <f>'D-6'!B9</f>
        <v>15</v>
      </c>
      <c r="D25" s="20">
        <f>'D-6'!B8</f>
        <v>9</v>
      </c>
      <c r="E25" s="20">
        <f>'D-6'!B7</f>
        <v>35</v>
      </c>
      <c r="F25" s="20">
        <f>'D-6'!B6</f>
        <v>610</v>
      </c>
      <c r="G25" s="47">
        <f>SUM(A25:F25)</f>
        <v>739</v>
      </c>
    </row>
    <row r="26" spans="1:7" ht="18" x14ac:dyDescent="0.2">
      <c r="A26" s="341">
        <f t="shared" ref="A26:F26" si="1">A25/$G$25%</f>
        <v>2.8416779431664412</v>
      </c>
      <c r="B26" s="341">
        <f t="shared" si="1"/>
        <v>6.6305818673883632</v>
      </c>
      <c r="C26" s="341">
        <f t="shared" si="1"/>
        <v>2.029769959404601</v>
      </c>
      <c r="D26" s="341">
        <f t="shared" si="1"/>
        <v>1.2178619756427604</v>
      </c>
      <c r="E26" s="341">
        <f t="shared" si="1"/>
        <v>4.7361299052774024</v>
      </c>
      <c r="F26" s="341">
        <f t="shared" si="1"/>
        <v>82.543978349120437</v>
      </c>
      <c r="G26" s="47">
        <f>SUM(A26:F26)</f>
        <v>100</v>
      </c>
    </row>
  </sheetData>
  <mergeCells count="3">
    <mergeCell ref="A1:E1"/>
    <mergeCell ref="A2:E2"/>
    <mergeCell ref="A3:E3"/>
  </mergeCells>
  <printOptions horizontalCentered="1" verticalCentered="1"/>
  <pageMargins left="0" right="0" top="0" bottom="0" header="0" footer="0"/>
  <pageSetup paperSize="9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F27"/>
  <sheetViews>
    <sheetView view="pageBreakPreview" topLeftCell="B1" zoomScaleNormal="100" zoomScaleSheetLayoutView="100" workbookViewId="0">
      <selection activeCell="C11" sqref="C11"/>
    </sheetView>
  </sheetViews>
  <sheetFormatPr defaultRowHeight="12.75" x14ac:dyDescent="0.2"/>
  <cols>
    <col min="1" max="1" width="9.140625" style="40" hidden="1" customWidth="1"/>
    <col min="2" max="2" width="20.140625" style="40" customWidth="1"/>
    <col min="3" max="3" width="18.28515625" style="40" customWidth="1"/>
    <col min="4" max="4" width="17.42578125" style="40" customWidth="1"/>
    <col min="5" max="5" width="15.140625" style="40" customWidth="1"/>
    <col min="6" max="6" width="25.42578125" style="40" customWidth="1"/>
    <col min="7" max="256" width="9.140625" style="40"/>
    <col min="257" max="257" width="0" style="40" hidden="1" customWidth="1"/>
    <col min="258" max="258" width="20.140625" style="40" customWidth="1"/>
    <col min="259" max="259" width="18.28515625" style="40" customWidth="1"/>
    <col min="260" max="260" width="17.42578125" style="40" customWidth="1"/>
    <col min="261" max="261" width="15.140625" style="40" customWidth="1"/>
    <col min="262" max="262" width="25.42578125" style="40" customWidth="1"/>
    <col min="263" max="512" width="9.140625" style="40"/>
    <col min="513" max="513" width="0" style="40" hidden="1" customWidth="1"/>
    <col min="514" max="514" width="20.140625" style="40" customWidth="1"/>
    <col min="515" max="515" width="18.28515625" style="40" customWidth="1"/>
    <col min="516" max="516" width="17.42578125" style="40" customWidth="1"/>
    <col min="517" max="517" width="15.140625" style="40" customWidth="1"/>
    <col min="518" max="518" width="25.42578125" style="40" customWidth="1"/>
    <col min="519" max="768" width="9.140625" style="40"/>
    <col min="769" max="769" width="0" style="40" hidden="1" customWidth="1"/>
    <col min="770" max="770" width="20.140625" style="40" customWidth="1"/>
    <col min="771" max="771" width="18.28515625" style="40" customWidth="1"/>
    <col min="772" max="772" width="17.42578125" style="40" customWidth="1"/>
    <col min="773" max="773" width="15.140625" style="40" customWidth="1"/>
    <col min="774" max="774" width="25.42578125" style="40" customWidth="1"/>
    <col min="775" max="1024" width="9.140625" style="40"/>
    <col min="1025" max="1025" width="0" style="40" hidden="1" customWidth="1"/>
    <col min="1026" max="1026" width="20.140625" style="40" customWidth="1"/>
    <col min="1027" max="1027" width="18.28515625" style="40" customWidth="1"/>
    <col min="1028" max="1028" width="17.42578125" style="40" customWidth="1"/>
    <col min="1029" max="1029" width="15.140625" style="40" customWidth="1"/>
    <col min="1030" max="1030" width="25.42578125" style="40" customWidth="1"/>
    <col min="1031" max="1280" width="9.140625" style="40"/>
    <col min="1281" max="1281" width="0" style="40" hidden="1" customWidth="1"/>
    <col min="1282" max="1282" width="20.140625" style="40" customWidth="1"/>
    <col min="1283" max="1283" width="18.28515625" style="40" customWidth="1"/>
    <col min="1284" max="1284" width="17.42578125" style="40" customWidth="1"/>
    <col min="1285" max="1285" width="15.140625" style="40" customWidth="1"/>
    <col min="1286" max="1286" width="25.42578125" style="40" customWidth="1"/>
    <col min="1287" max="1536" width="9.140625" style="40"/>
    <col min="1537" max="1537" width="0" style="40" hidden="1" customWidth="1"/>
    <col min="1538" max="1538" width="20.140625" style="40" customWidth="1"/>
    <col min="1539" max="1539" width="18.28515625" style="40" customWidth="1"/>
    <col min="1540" max="1540" width="17.42578125" style="40" customWidth="1"/>
    <col min="1541" max="1541" width="15.140625" style="40" customWidth="1"/>
    <col min="1542" max="1542" width="25.42578125" style="40" customWidth="1"/>
    <col min="1543" max="1792" width="9.140625" style="40"/>
    <col min="1793" max="1793" width="0" style="40" hidden="1" customWidth="1"/>
    <col min="1794" max="1794" width="20.140625" style="40" customWidth="1"/>
    <col min="1795" max="1795" width="18.28515625" style="40" customWidth="1"/>
    <col min="1796" max="1796" width="17.42578125" style="40" customWidth="1"/>
    <col min="1797" max="1797" width="15.140625" style="40" customWidth="1"/>
    <col min="1798" max="1798" width="25.42578125" style="40" customWidth="1"/>
    <col min="1799" max="2048" width="9.140625" style="40"/>
    <col min="2049" max="2049" width="0" style="40" hidden="1" customWidth="1"/>
    <col min="2050" max="2050" width="20.140625" style="40" customWidth="1"/>
    <col min="2051" max="2051" width="18.28515625" style="40" customWidth="1"/>
    <col min="2052" max="2052" width="17.42578125" style="40" customWidth="1"/>
    <col min="2053" max="2053" width="15.140625" style="40" customWidth="1"/>
    <col min="2054" max="2054" width="25.42578125" style="40" customWidth="1"/>
    <col min="2055" max="2304" width="9.140625" style="40"/>
    <col min="2305" max="2305" width="0" style="40" hidden="1" customWidth="1"/>
    <col min="2306" max="2306" width="20.140625" style="40" customWidth="1"/>
    <col min="2307" max="2307" width="18.28515625" style="40" customWidth="1"/>
    <col min="2308" max="2308" width="17.42578125" style="40" customWidth="1"/>
    <col min="2309" max="2309" width="15.140625" style="40" customWidth="1"/>
    <col min="2310" max="2310" width="25.42578125" style="40" customWidth="1"/>
    <col min="2311" max="2560" width="9.140625" style="40"/>
    <col min="2561" max="2561" width="0" style="40" hidden="1" customWidth="1"/>
    <col min="2562" max="2562" width="20.140625" style="40" customWidth="1"/>
    <col min="2563" max="2563" width="18.28515625" style="40" customWidth="1"/>
    <col min="2564" max="2564" width="17.42578125" style="40" customWidth="1"/>
    <col min="2565" max="2565" width="15.140625" style="40" customWidth="1"/>
    <col min="2566" max="2566" width="25.42578125" style="40" customWidth="1"/>
    <col min="2567" max="2816" width="9.140625" style="40"/>
    <col min="2817" max="2817" width="0" style="40" hidden="1" customWidth="1"/>
    <col min="2818" max="2818" width="20.140625" style="40" customWidth="1"/>
    <col min="2819" max="2819" width="18.28515625" style="40" customWidth="1"/>
    <col min="2820" max="2820" width="17.42578125" style="40" customWidth="1"/>
    <col min="2821" max="2821" width="15.140625" style="40" customWidth="1"/>
    <col min="2822" max="2822" width="25.42578125" style="40" customWidth="1"/>
    <col min="2823" max="3072" width="9.140625" style="40"/>
    <col min="3073" max="3073" width="0" style="40" hidden="1" customWidth="1"/>
    <col min="3074" max="3074" width="20.140625" style="40" customWidth="1"/>
    <col min="3075" max="3075" width="18.28515625" style="40" customWidth="1"/>
    <col min="3076" max="3076" width="17.42578125" style="40" customWidth="1"/>
    <col min="3077" max="3077" width="15.140625" style="40" customWidth="1"/>
    <col min="3078" max="3078" width="25.42578125" style="40" customWidth="1"/>
    <col min="3079" max="3328" width="9.140625" style="40"/>
    <col min="3329" max="3329" width="0" style="40" hidden="1" customWidth="1"/>
    <col min="3330" max="3330" width="20.140625" style="40" customWidth="1"/>
    <col min="3331" max="3331" width="18.28515625" style="40" customWidth="1"/>
    <col min="3332" max="3332" width="17.42578125" style="40" customWidth="1"/>
    <col min="3333" max="3333" width="15.140625" style="40" customWidth="1"/>
    <col min="3334" max="3334" width="25.42578125" style="40" customWidth="1"/>
    <col min="3335" max="3584" width="9.140625" style="40"/>
    <col min="3585" max="3585" width="0" style="40" hidden="1" customWidth="1"/>
    <col min="3586" max="3586" width="20.140625" style="40" customWidth="1"/>
    <col min="3587" max="3587" width="18.28515625" style="40" customWidth="1"/>
    <col min="3588" max="3588" width="17.42578125" style="40" customWidth="1"/>
    <col min="3589" max="3589" width="15.140625" style="40" customWidth="1"/>
    <col min="3590" max="3590" width="25.42578125" style="40" customWidth="1"/>
    <col min="3591" max="3840" width="9.140625" style="40"/>
    <col min="3841" max="3841" width="0" style="40" hidden="1" customWidth="1"/>
    <col min="3842" max="3842" width="20.140625" style="40" customWidth="1"/>
    <col min="3843" max="3843" width="18.28515625" style="40" customWidth="1"/>
    <col min="3844" max="3844" width="17.42578125" style="40" customWidth="1"/>
    <col min="3845" max="3845" width="15.140625" style="40" customWidth="1"/>
    <col min="3846" max="3846" width="25.42578125" style="40" customWidth="1"/>
    <col min="3847" max="4096" width="9.140625" style="40"/>
    <col min="4097" max="4097" width="0" style="40" hidden="1" customWidth="1"/>
    <col min="4098" max="4098" width="20.140625" style="40" customWidth="1"/>
    <col min="4099" max="4099" width="18.28515625" style="40" customWidth="1"/>
    <col min="4100" max="4100" width="17.42578125" style="40" customWidth="1"/>
    <col min="4101" max="4101" width="15.140625" style="40" customWidth="1"/>
    <col min="4102" max="4102" width="25.42578125" style="40" customWidth="1"/>
    <col min="4103" max="4352" width="9.140625" style="40"/>
    <col min="4353" max="4353" width="0" style="40" hidden="1" customWidth="1"/>
    <col min="4354" max="4354" width="20.140625" style="40" customWidth="1"/>
    <col min="4355" max="4355" width="18.28515625" style="40" customWidth="1"/>
    <col min="4356" max="4356" width="17.42578125" style="40" customWidth="1"/>
    <col min="4357" max="4357" width="15.140625" style="40" customWidth="1"/>
    <col min="4358" max="4358" width="25.42578125" style="40" customWidth="1"/>
    <col min="4359" max="4608" width="9.140625" style="40"/>
    <col min="4609" max="4609" width="0" style="40" hidden="1" customWidth="1"/>
    <col min="4610" max="4610" width="20.140625" style="40" customWidth="1"/>
    <col min="4611" max="4611" width="18.28515625" style="40" customWidth="1"/>
    <col min="4612" max="4612" width="17.42578125" style="40" customWidth="1"/>
    <col min="4613" max="4613" width="15.140625" style="40" customWidth="1"/>
    <col min="4614" max="4614" width="25.42578125" style="40" customWidth="1"/>
    <col min="4615" max="4864" width="9.140625" style="40"/>
    <col min="4865" max="4865" width="0" style="40" hidden="1" customWidth="1"/>
    <col min="4866" max="4866" width="20.140625" style="40" customWidth="1"/>
    <col min="4867" max="4867" width="18.28515625" style="40" customWidth="1"/>
    <col min="4868" max="4868" width="17.42578125" style="40" customWidth="1"/>
    <col min="4869" max="4869" width="15.140625" style="40" customWidth="1"/>
    <col min="4870" max="4870" width="25.42578125" style="40" customWidth="1"/>
    <col min="4871" max="5120" width="9.140625" style="40"/>
    <col min="5121" max="5121" width="0" style="40" hidden="1" customWidth="1"/>
    <col min="5122" max="5122" width="20.140625" style="40" customWidth="1"/>
    <col min="5123" max="5123" width="18.28515625" style="40" customWidth="1"/>
    <col min="5124" max="5124" width="17.42578125" style="40" customWidth="1"/>
    <col min="5125" max="5125" width="15.140625" style="40" customWidth="1"/>
    <col min="5126" max="5126" width="25.42578125" style="40" customWidth="1"/>
    <col min="5127" max="5376" width="9.140625" style="40"/>
    <col min="5377" max="5377" width="0" style="40" hidden="1" customWidth="1"/>
    <col min="5378" max="5378" width="20.140625" style="40" customWidth="1"/>
    <col min="5379" max="5379" width="18.28515625" style="40" customWidth="1"/>
    <col min="5380" max="5380" width="17.42578125" style="40" customWidth="1"/>
    <col min="5381" max="5381" width="15.140625" style="40" customWidth="1"/>
    <col min="5382" max="5382" width="25.42578125" style="40" customWidth="1"/>
    <col min="5383" max="5632" width="9.140625" style="40"/>
    <col min="5633" max="5633" width="0" style="40" hidden="1" customWidth="1"/>
    <col min="5634" max="5634" width="20.140625" style="40" customWidth="1"/>
    <col min="5635" max="5635" width="18.28515625" style="40" customWidth="1"/>
    <col min="5636" max="5636" width="17.42578125" style="40" customWidth="1"/>
    <col min="5637" max="5637" width="15.140625" style="40" customWidth="1"/>
    <col min="5638" max="5638" width="25.42578125" style="40" customWidth="1"/>
    <col min="5639" max="5888" width="9.140625" style="40"/>
    <col min="5889" max="5889" width="0" style="40" hidden="1" customWidth="1"/>
    <col min="5890" max="5890" width="20.140625" style="40" customWidth="1"/>
    <col min="5891" max="5891" width="18.28515625" style="40" customWidth="1"/>
    <col min="5892" max="5892" width="17.42578125" style="40" customWidth="1"/>
    <col min="5893" max="5893" width="15.140625" style="40" customWidth="1"/>
    <col min="5894" max="5894" width="25.42578125" style="40" customWidth="1"/>
    <col min="5895" max="6144" width="9.140625" style="40"/>
    <col min="6145" max="6145" width="0" style="40" hidden="1" customWidth="1"/>
    <col min="6146" max="6146" width="20.140625" style="40" customWidth="1"/>
    <col min="6147" max="6147" width="18.28515625" style="40" customWidth="1"/>
    <col min="6148" max="6148" width="17.42578125" style="40" customWidth="1"/>
    <col min="6149" max="6149" width="15.140625" style="40" customWidth="1"/>
    <col min="6150" max="6150" width="25.42578125" style="40" customWidth="1"/>
    <col min="6151" max="6400" width="9.140625" style="40"/>
    <col min="6401" max="6401" width="0" style="40" hidden="1" customWidth="1"/>
    <col min="6402" max="6402" width="20.140625" style="40" customWidth="1"/>
    <col min="6403" max="6403" width="18.28515625" style="40" customWidth="1"/>
    <col min="6404" max="6404" width="17.42578125" style="40" customWidth="1"/>
    <col min="6405" max="6405" width="15.140625" style="40" customWidth="1"/>
    <col min="6406" max="6406" width="25.42578125" style="40" customWidth="1"/>
    <col min="6407" max="6656" width="9.140625" style="40"/>
    <col min="6657" max="6657" width="0" style="40" hidden="1" customWidth="1"/>
    <col min="6658" max="6658" width="20.140625" style="40" customWidth="1"/>
    <col min="6659" max="6659" width="18.28515625" style="40" customWidth="1"/>
    <col min="6660" max="6660" width="17.42578125" style="40" customWidth="1"/>
    <col min="6661" max="6661" width="15.140625" style="40" customWidth="1"/>
    <col min="6662" max="6662" width="25.42578125" style="40" customWidth="1"/>
    <col min="6663" max="6912" width="9.140625" style="40"/>
    <col min="6913" max="6913" width="0" style="40" hidden="1" customWidth="1"/>
    <col min="6914" max="6914" width="20.140625" style="40" customWidth="1"/>
    <col min="6915" max="6915" width="18.28515625" style="40" customWidth="1"/>
    <col min="6916" max="6916" width="17.42578125" style="40" customWidth="1"/>
    <col min="6917" max="6917" width="15.140625" style="40" customWidth="1"/>
    <col min="6918" max="6918" width="25.42578125" style="40" customWidth="1"/>
    <col min="6919" max="7168" width="9.140625" style="40"/>
    <col min="7169" max="7169" width="0" style="40" hidden="1" customWidth="1"/>
    <col min="7170" max="7170" width="20.140625" style="40" customWidth="1"/>
    <col min="7171" max="7171" width="18.28515625" style="40" customWidth="1"/>
    <col min="7172" max="7172" width="17.42578125" style="40" customWidth="1"/>
    <col min="7173" max="7173" width="15.140625" style="40" customWidth="1"/>
    <col min="7174" max="7174" width="25.42578125" style="40" customWidth="1"/>
    <col min="7175" max="7424" width="9.140625" style="40"/>
    <col min="7425" max="7425" width="0" style="40" hidden="1" customWidth="1"/>
    <col min="7426" max="7426" width="20.140625" style="40" customWidth="1"/>
    <col min="7427" max="7427" width="18.28515625" style="40" customWidth="1"/>
    <col min="7428" max="7428" width="17.42578125" style="40" customWidth="1"/>
    <col min="7429" max="7429" width="15.140625" style="40" customWidth="1"/>
    <col min="7430" max="7430" width="25.42578125" style="40" customWidth="1"/>
    <col min="7431" max="7680" width="9.140625" style="40"/>
    <col min="7681" max="7681" width="0" style="40" hidden="1" customWidth="1"/>
    <col min="7682" max="7682" width="20.140625" style="40" customWidth="1"/>
    <col min="7683" max="7683" width="18.28515625" style="40" customWidth="1"/>
    <col min="7684" max="7684" width="17.42578125" style="40" customWidth="1"/>
    <col min="7685" max="7685" width="15.140625" style="40" customWidth="1"/>
    <col min="7686" max="7686" width="25.42578125" style="40" customWidth="1"/>
    <col min="7687" max="7936" width="9.140625" style="40"/>
    <col min="7937" max="7937" width="0" style="40" hidden="1" customWidth="1"/>
    <col min="7938" max="7938" width="20.140625" style="40" customWidth="1"/>
    <col min="7939" max="7939" width="18.28515625" style="40" customWidth="1"/>
    <col min="7940" max="7940" width="17.42578125" style="40" customWidth="1"/>
    <col min="7941" max="7941" width="15.140625" style="40" customWidth="1"/>
    <col min="7942" max="7942" width="25.42578125" style="40" customWidth="1"/>
    <col min="7943" max="8192" width="9.140625" style="40"/>
    <col min="8193" max="8193" width="0" style="40" hidden="1" customWidth="1"/>
    <col min="8194" max="8194" width="20.140625" style="40" customWidth="1"/>
    <col min="8195" max="8195" width="18.28515625" style="40" customWidth="1"/>
    <col min="8196" max="8196" width="17.42578125" style="40" customWidth="1"/>
    <col min="8197" max="8197" width="15.140625" style="40" customWidth="1"/>
    <col min="8198" max="8198" width="25.42578125" style="40" customWidth="1"/>
    <col min="8199" max="8448" width="9.140625" style="40"/>
    <col min="8449" max="8449" width="0" style="40" hidden="1" customWidth="1"/>
    <col min="8450" max="8450" width="20.140625" style="40" customWidth="1"/>
    <col min="8451" max="8451" width="18.28515625" style="40" customWidth="1"/>
    <col min="8452" max="8452" width="17.42578125" style="40" customWidth="1"/>
    <col min="8453" max="8453" width="15.140625" style="40" customWidth="1"/>
    <col min="8454" max="8454" width="25.42578125" style="40" customWidth="1"/>
    <col min="8455" max="8704" width="9.140625" style="40"/>
    <col min="8705" max="8705" width="0" style="40" hidden="1" customWidth="1"/>
    <col min="8706" max="8706" width="20.140625" style="40" customWidth="1"/>
    <col min="8707" max="8707" width="18.28515625" style="40" customWidth="1"/>
    <col min="8708" max="8708" width="17.42578125" style="40" customWidth="1"/>
    <col min="8709" max="8709" width="15.140625" style="40" customWidth="1"/>
    <col min="8710" max="8710" width="25.42578125" style="40" customWidth="1"/>
    <col min="8711" max="8960" width="9.140625" style="40"/>
    <col min="8961" max="8961" width="0" style="40" hidden="1" customWidth="1"/>
    <col min="8962" max="8962" width="20.140625" style="40" customWidth="1"/>
    <col min="8963" max="8963" width="18.28515625" style="40" customWidth="1"/>
    <col min="8964" max="8964" width="17.42578125" style="40" customWidth="1"/>
    <col min="8965" max="8965" width="15.140625" style="40" customWidth="1"/>
    <col min="8966" max="8966" width="25.42578125" style="40" customWidth="1"/>
    <col min="8967" max="9216" width="9.140625" style="40"/>
    <col min="9217" max="9217" width="0" style="40" hidden="1" customWidth="1"/>
    <col min="9218" max="9218" width="20.140625" style="40" customWidth="1"/>
    <col min="9219" max="9219" width="18.28515625" style="40" customWidth="1"/>
    <col min="9220" max="9220" width="17.42578125" style="40" customWidth="1"/>
    <col min="9221" max="9221" width="15.140625" style="40" customWidth="1"/>
    <col min="9222" max="9222" width="25.42578125" style="40" customWidth="1"/>
    <col min="9223" max="9472" width="9.140625" style="40"/>
    <col min="9473" max="9473" width="0" style="40" hidden="1" customWidth="1"/>
    <col min="9474" max="9474" width="20.140625" style="40" customWidth="1"/>
    <col min="9475" max="9475" width="18.28515625" style="40" customWidth="1"/>
    <col min="9476" max="9476" width="17.42578125" style="40" customWidth="1"/>
    <col min="9477" max="9477" width="15.140625" style="40" customWidth="1"/>
    <col min="9478" max="9478" width="25.42578125" style="40" customWidth="1"/>
    <col min="9479" max="9728" width="9.140625" style="40"/>
    <col min="9729" max="9729" width="0" style="40" hidden="1" customWidth="1"/>
    <col min="9730" max="9730" width="20.140625" style="40" customWidth="1"/>
    <col min="9731" max="9731" width="18.28515625" style="40" customWidth="1"/>
    <col min="9732" max="9732" width="17.42578125" style="40" customWidth="1"/>
    <col min="9733" max="9733" width="15.140625" style="40" customWidth="1"/>
    <col min="9734" max="9734" width="25.42578125" style="40" customWidth="1"/>
    <col min="9735" max="9984" width="9.140625" style="40"/>
    <col min="9985" max="9985" width="0" style="40" hidden="1" customWidth="1"/>
    <col min="9986" max="9986" width="20.140625" style="40" customWidth="1"/>
    <col min="9987" max="9987" width="18.28515625" style="40" customWidth="1"/>
    <col min="9988" max="9988" width="17.42578125" style="40" customWidth="1"/>
    <col min="9989" max="9989" width="15.140625" style="40" customWidth="1"/>
    <col min="9990" max="9990" width="25.42578125" style="40" customWidth="1"/>
    <col min="9991" max="10240" width="9.140625" style="40"/>
    <col min="10241" max="10241" width="0" style="40" hidden="1" customWidth="1"/>
    <col min="10242" max="10242" width="20.140625" style="40" customWidth="1"/>
    <col min="10243" max="10243" width="18.28515625" style="40" customWidth="1"/>
    <col min="10244" max="10244" width="17.42578125" style="40" customWidth="1"/>
    <col min="10245" max="10245" width="15.140625" style="40" customWidth="1"/>
    <col min="10246" max="10246" width="25.42578125" style="40" customWidth="1"/>
    <col min="10247" max="10496" width="9.140625" style="40"/>
    <col min="10497" max="10497" width="0" style="40" hidden="1" customWidth="1"/>
    <col min="10498" max="10498" width="20.140625" style="40" customWidth="1"/>
    <col min="10499" max="10499" width="18.28515625" style="40" customWidth="1"/>
    <col min="10500" max="10500" width="17.42578125" style="40" customWidth="1"/>
    <col min="10501" max="10501" width="15.140625" style="40" customWidth="1"/>
    <col min="10502" max="10502" width="25.42578125" style="40" customWidth="1"/>
    <col min="10503" max="10752" width="9.140625" style="40"/>
    <col min="10753" max="10753" width="0" style="40" hidden="1" customWidth="1"/>
    <col min="10754" max="10754" width="20.140625" style="40" customWidth="1"/>
    <col min="10755" max="10755" width="18.28515625" style="40" customWidth="1"/>
    <col min="10756" max="10756" width="17.42578125" style="40" customWidth="1"/>
    <col min="10757" max="10757" width="15.140625" style="40" customWidth="1"/>
    <col min="10758" max="10758" width="25.42578125" style="40" customWidth="1"/>
    <col min="10759" max="11008" width="9.140625" style="40"/>
    <col min="11009" max="11009" width="0" style="40" hidden="1" customWidth="1"/>
    <col min="11010" max="11010" width="20.140625" style="40" customWidth="1"/>
    <col min="11011" max="11011" width="18.28515625" style="40" customWidth="1"/>
    <col min="11012" max="11012" width="17.42578125" style="40" customWidth="1"/>
    <col min="11013" max="11013" width="15.140625" style="40" customWidth="1"/>
    <col min="11014" max="11014" width="25.42578125" style="40" customWidth="1"/>
    <col min="11015" max="11264" width="9.140625" style="40"/>
    <col min="11265" max="11265" width="0" style="40" hidden="1" customWidth="1"/>
    <col min="11266" max="11266" width="20.140625" style="40" customWidth="1"/>
    <col min="11267" max="11267" width="18.28515625" style="40" customWidth="1"/>
    <col min="11268" max="11268" width="17.42578125" style="40" customWidth="1"/>
    <col min="11269" max="11269" width="15.140625" style="40" customWidth="1"/>
    <col min="11270" max="11270" width="25.42578125" style="40" customWidth="1"/>
    <col min="11271" max="11520" width="9.140625" style="40"/>
    <col min="11521" max="11521" width="0" style="40" hidden="1" customWidth="1"/>
    <col min="11522" max="11522" width="20.140625" style="40" customWidth="1"/>
    <col min="11523" max="11523" width="18.28515625" style="40" customWidth="1"/>
    <col min="11524" max="11524" width="17.42578125" style="40" customWidth="1"/>
    <col min="11525" max="11525" width="15.140625" style="40" customWidth="1"/>
    <col min="11526" max="11526" width="25.42578125" style="40" customWidth="1"/>
    <col min="11527" max="11776" width="9.140625" style="40"/>
    <col min="11777" max="11777" width="0" style="40" hidden="1" customWidth="1"/>
    <col min="11778" max="11778" width="20.140625" style="40" customWidth="1"/>
    <col min="11779" max="11779" width="18.28515625" style="40" customWidth="1"/>
    <col min="11780" max="11780" width="17.42578125" style="40" customWidth="1"/>
    <col min="11781" max="11781" width="15.140625" style="40" customWidth="1"/>
    <col min="11782" max="11782" width="25.42578125" style="40" customWidth="1"/>
    <col min="11783" max="12032" width="9.140625" style="40"/>
    <col min="12033" max="12033" width="0" style="40" hidden="1" customWidth="1"/>
    <col min="12034" max="12034" width="20.140625" style="40" customWidth="1"/>
    <col min="12035" max="12035" width="18.28515625" style="40" customWidth="1"/>
    <col min="12036" max="12036" width="17.42578125" style="40" customWidth="1"/>
    <col min="12037" max="12037" width="15.140625" style="40" customWidth="1"/>
    <col min="12038" max="12038" width="25.42578125" style="40" customWidth="1"/>
    <col min="12039" max="12288" width="9.140625" style="40"/>
    <col min="12289" max="12289" width="0" style="40" hidden="1" customWidth="1"/>
    <col min="12290" max="12290" width="20.140625" style="40" customWidth="1"/>
    <col min="12291" max="12291" width="18.28515625" style="40" customWidth="1"/>
    <col min="12292" max="12292" width="17.42578125" style="40" customWidth="1"/>
    <col min="12293" max="12293" width="15.140625" style="40" customWidth="1"/>
    <col min="12294" max="12294" width="25.42578125" style="40" customWidth="1"/>
    <col min="12295" max="12544" width="9.140625" style="40"/>
    <col min="12545" max="12545" width="0" style="40" hidden="1" customWidth="1"/>
    <col min="12546" max="12546" width="20.140625" style="40" customWidth="1"/>
    <col min="12547" max="12547" width="18.28515625" style="40" customWidth="1"/>
    <col min="12548" max="12548" width="17.42578125" style="40" customWidth="1"/>
    <col min="12549" max="12549" width="15.140625" style="40" customWidth="1"/>
    <col min="12550" max="12550" width="25.42578125" style="40" customWidth="1"/>
    <col min="12551" max="12800" width="9.140625" style="40"/>
    <col min="12801" max="12801" width="0" style="40" hidden="1" customWidth="1"/>
    <col min="12802" max="12802" width="20.140625" style="40" customWidth="1"/>
    <col min="12803" max="12803" width="18.28515625" style="40" customWidth="1"/>
    <col min="12804" max="12804" width="17.42578125" style="40" customWidth="1"/>
    <col min="12805" max="12805" width="15.140625" style="40" customWidth="1"/>
    <col min="12806" max="12806" width="25.42578125" style="40" customWidth="1"/>
    <col min="12807" max="13056" width="9.140625" style="40"/>
    <col min="13057" max="13057" width="0" style="40" hidden="1" customWidth="1"/>
    <col min="13058" max="13058" width="20.140625" style="40" customWidth="1"/>
    <col min="13059" max="13059" width="18.28515625" style="40" customWidth="1"/>
    <col min="13060" max="13060" width="17.42578125" style="40" customWidth="1"/>
    <col min="13061" max="13061" width="15.140625" style="40" customWidth="1"/>
    <col min="13062" max="13062" width="25.42578125" style="40" customWidth="1"/>
    <col min="13063" max="13312" width="9.140625" style="40"/>
    <col min="13313" max="13313" width="0" style="40" hidden="1" customWidth="1"/>
    <col min="13314" max="13314" width="20.140625" style="40" customWidth="1"/>
    <col min="13315" max="13315" width="18.28515625" style="40" customWidth="1"/>
    <col min="13316" max="13316" width="17.42578125" style="40" customWidth="1"/>
    <col min="13317" max="13317" width="15.140625" style="40" customWidth="1"/>
    <col min="13318" max="13318" width="25.42578125" style="40" customWidth="1"/>
    <col min="13319" max="13568" width="9.140625" style="40"/>
    <col min="13569" max="13569" width="0" style="40" hidden="1" customWidth="1"/>
    <col min="13570" max="13570" width="20.140625" style="40" customWidth="1"/>
    <col min="13571" max="13571" width="18.28515625" style="40" customWidth="1"/>
    <col min="13572" max="13572" width="17.42578125" style="40" customWidth="1"/>
    <col min="13573" max="13573" width="15.140625" style="40" customWidth="1"/>
    <col min="13574" max="13574" width="25.42578125" style="40" customWidth="1"/>
    <col min="13575" max="13824" width="9.140625" style="40"/>
    <col min="13825" max="13825" width="0" style="40" hidden="1" customWidth="1"/>
    <col min="13826" max="13826" width="20.140625" style="40" customWidth="1"/>
    <col min="13827" max="13827" width="18.28515625" style="40" customWidth="1"/>
    <col min="13828" max="13828" width="17.42578125" style="40" customWidth="1"/>
    <col min="13829" max="13829" width="15.140625" style="40" customWidth="1"/>
    <col min="13830" max="13830" width="25.42578125" style="40" customWidth="1"/>
    <col min="13831" max="14080" width="9.140625" style="40"/>
    <col min="14081" max="14081" width="0" style="40" hidden="1" customWidth="1"/>
    <col min="14082" max="14082" width="20.140625" style="40" customWidth="1"/>
    <col min="14083" max="14083" width="18.28515625" style="40" customWidth="1"/>
    <col min="14084" max="14084" width="17.42578125" style="40" customWidth="1"/>
    <col min="14085" max="14085" width="15.140625" style="40" customWidth="1"/>
    <col min="14086" max="14086" width="25.42578125" style="40" customWidth="1"/>
    <col min="14087" max="14336" width="9.140625" style="40"/>
    <col min="14337" max="14337" width="0" style="40" hidden="1" customWidth="1"/>
    <col min="14338" max="14338" width="20.140625" style="40" customWidth="1"/>
    <col min="14339" max="14339" width="18.28515625" style="40" customWidth="1"/>
    <col min="14340" max="14340" width="17.42578125" style="40" customWidth="1"/>
    <col min="14341" max="14341" width="15.140625" style="40" customWidth="1"/>
    <col min="14342" max="14342" width="25.42578125" style="40" customWidth="1"/>
    <col min="14343" max="14592" width="9.140625" style="40"/>
    <col min="14593" max="14593" width="0" style="40" hidden="1" customWidth="1"/>
    <col min="14594" max="14594" width="20.140625" style="40" customWidth="1"/>
    <col min="14595" max="14595" width="18.28515625" style="40" customWidth="1"/>
    <col min="14596" max="14596" width="17.42578125" style="40" customWidth="1"/>
    <col min="14597" max="14597" width="15.140625" style="40" customWidth="1"/>
    <col min="14598" max="14598" width="25.42578125" style="40" customWidth="1"/>
    <col min="14599" max="14848" width="9.140625" style="40"/>
    <col min="14849" max="14849" width="0" style="40" hidden="1" customWidth="1"/>
    <col min="14850" max="14850" width="20.140625" style="40" customWidth="1"/>
    <col min="14851" max="14851" width="18.28515625" style="40" customWidth="1"/>
    <col min="14852" max="14852" width="17.42578125" style="40" customWidth="1"/>
    <col min="14853" max="14853" width="15.140625" style="40" customWidth="1"/>
    <col min="14854" max="14854" width="25.42578125" style="40" customWidth="1"/>
    <col min="14855" max="15104" width="9.140625" style="40"/>
    <col min="15105" max="15105" width="0" style="40" hidden="1" customWidth="1"/>
    <col min="15106" max="15106" width="20.140625" style="40" customWidth="1"/>
    <col min="15107" max="15107" width="18.28515625" style="40" customWidth="1"/>
    <col min="15108" max="15108" width="17.42578125" style="40" customWidth="1"/>
    <col min="15109" max="15109" width="15.140625" style="40" customWidth="1"/>
    <col min="15110" max="15110" width="25.42578125" style="40" customWidth="1"/>
    <col min="15111" max="15360" width="9.140625" style="40"/>
    <col min="15361" max="15361" width="0" style="40" hidden="1" customWidth="1"/>
    <col min="15362" max="15362" width="20.140625" style="40" customWidth="1"/>
    <col min="15363" max="15363" width="18.28515625" style="40" customWidth="1"/>
    <col min="15364" max="15364" width="17.42578125" style="40" customWidth="1"/>
    <col min="15365" max="15365" width="15.140625" style="40" customWidth="1"/>
    <col min="15366" max="15366" width="25.42578125" style="40" customWidth="1"/>
    <col min="15367" max="15616" width="9.140625" style="40"/>
    <col min="15617" max="15617" width="0" style="40" hidden="1" customWidth="1"/>
    <col min="15618" max="15618" width="20.140625" style="40" customWidth="1"/>
    <col min="15619" max="15619" width="18.28515625" style="40" customWidth="1"/>
    <col min="15620" max="15620" width="17.42578125" style="40" customWidth="1"/>
    <col min="15621" max="15621" width="15.140625" style="40" customWidth="1"/>
    <col min="15622" max="15622" width="25.42578125" style="40" customWidth="1"/>
    <col min="15623" max="15872" width="9.140625" style="40"/>
    <col min="15873" max="15873" width="0" style="40" hidden="1" customWidth="1"/>
    <col min="15874" max="15874" width="20.140625" style="40" customWidth="1"/>
    <col min="15875" max="15875" width="18.28515625" style="40" customWidth="1"/>
    <col min="15876" max="15876" width="17.42578125" style="40" customWidth="1"/>
    <col min="15877" max="15877" width="15.140625" style="40" customWidth="1"/>
    <col min="15878" max="15878" width="25.42578125" style="40" customWidth="1"/>
    <col min="15879" max="16128" width="9.140625" style="40"/>
    <col min="16129" max="16129" width="0" style="40" hidden="1" customWidth="1"/>
    <col min="16130" max="16130" width="20.140625" style="40" customWidth="1"/>
    <col min="16131" max="16131" width="18.28515625" style="40" customWidth="1"/>
    <col min="16132" max="16132" width="17.42578125" style="40" customWidth="1"/>
    <col min="16133" max="16133" width="15.140625" style="40" customWidth="1"/>
    <col min="16134" max="16134" width="25.42578125" style="40" customWidth="1"/>
    <col min="16135" max="16384" width="9.140625" style="40"/>
  </cols>
  <sheetData>
    <row r="1" spans="1:6" ht="20.25" customHeight="1" x14ac:dyDescent="0.2">
      <c r="B1" s="1146" t="s">
        <v>1027</v>
      </c>
      <c r="C1" s="1146"/>
      <c r="D1" s="1146"/>
      <c r="E1" s="1146"/>
      <c r="F1" s="1146"/>
    </row>
    <row r="2" spans="1:6" ht="20.25" customHeight="1" x14ac:dyDescent="0.2">
      <c r="B2" s="1342" t="s">
        <v>1026</v>
      </c>
      <c r="C2" s="1342"/>
      <c r="D2" s="1342"/>
      <c r="E2" s="1342"/>
      <c r="F2" s="1342"/>
    </row>
    <row r="3" spans="1:6" ht="20.25" customHeight="1" x14ac:dyDescent="0.2">
      <c r="B3" s="1147">
        <v>2014</v>
      </c>
      <c r="C3" s="1147"/>
      <c r="D3" s="1147"/>
      <c r="E3" s="1147"/>
      <c r="F3" s="1147"/>
    </row>
    <row r="4" spans="1:6" ht="20.25" customHeight="1" x14ac:dyDescent="0.2">
      <c r="B4" s="806" t="s">
        <v>119</v>
      </c>
      <c r="C4" s="821"/>
      <c r="D4" s="821"/>
      <c r="E4" s="821"/>
      <c r="F4" s="863" t="s">
        <v>120</v>
      </c>
    </row>
    <row r="5" spans="1:6" ht="31.5" customHeight="1" thickBot="1" x14ac:dyDescent="0.25">
      <c r="A5" s="256"/>
      <c r="B5" s="1254" t="s">
        <v>208</v>
      </c>
      <c r="C5" s="1151" t="s">
        <v>614</v>
      </c>
      <c r="D5" s="1151"/>
      <c r="E5" s="1346"/>
      <c r="F5" s="1254" t="s">
        <v>422</v>
      </c>
    </row>
    <row r="6" spans="1:6" ht="32.25" customHeight="1" thickTop="1" x14ac:dyDescent="0.2">
      <c r="A6" s="280"/>
      <c r="B6" s="1255"/>
      <c r="C6" s="178" t="s">
        <v>668</v>
      </c>
      <c r="D6" s="241" t="s">
        <v>1394</v>
      </c>
      <c r="E6" s="241" t="s">
        <v>517</v>
      </c>
      <c r="F6" s="1255"/>
    </row>
    <row r="7" spans="1:6" ht="24" customHeight="1" thickBot="1" x14ac:dyDescent="0.25">
      <c r="B7" s="452" t="s">
        <v>210</v>
      </c>
      <c r="C7" s="233">
        <f>E7+D7</f>
        <v>6</v>
      </c>
      <c r="D7" s="186">
        <v>5</v>
      </c>
      <c r="E7" s="186">
        <v>1</v>
      </c>
      <c r="F7" s="874" t="s">
        <v>1103</v>
      </c>
    </row>
    <row r="8" spans="1:6" ht="24" customHeight="1" thickTop="1" thickBot="1" x14ac:dyDescent="0.25">
      <c r="A8" s="281"/>
      <c r="B8" s="229" t="s">
        <v>212</v>
      </c>
      <c r="C8" s="203">
        <f t="shared" ref="C8:C25" si="0">E8+D8</f>
        <v>2</v>
      </c>
      <c r="D8" s="187">
        <v>0</v>
      </c>
      <c r="E8" s="187">
        <v>2</v>
      </c>
      <c r="F8" s="230" t="s">
        <v>213</v>
      </c>
    </row>
    <row r="9" spans="1:6" ht="24" customHeight="1" thickTop="1" thickBot="1" x14ac:dyDescent="0.25">
      <c r="B9" s="453" t="s">
        <v>214</v>
      </c>
      <c r="C9" s="202">
        <f t="shared" si="0"/>
        <v>0</v>
      </c>
      <c r="D9" s="188">
        <v>0</v>
      </c>
      <c r="E9" s="188">
        <v>0</v>
      </c>
      <c r="F9" s="231" t="s">
        <v>215</v>
      </c>
    </row>
    <row r="10" spans="1:6" ht="24" customHeight="1" thickTop="1" thickBot="1" x14ac:dyDescent="0.25">
      <c r="A10" s="281"/>
      <c r="B10" s="229" t="s">
        <v>216</v>
      </c>
      <c r="C10" s="203">
        <f t="shared" si="0"/>
        <v>2</v>
      </c>
      <c r="D10" s="187">
        <v>1</v>
      </c>
      <c r="E10" s="187">
        <v>1</v>
      </c>
      <c r="F10" s="230" t="s">
        <v>217</v>
      </c>
    </row>
    <row r="11" spans="1:6" ht="24" customHeight="1" thickTop="1" thickBot="1" x14ac:dyDescent="0.25">
      <c r="B11" s="453" t="s">
        <v>96</v>
      </c>
      <c r="C11" s="202">
        <f t="shared" si="0"/>
        <v>4</v>
      </c>
      <c r="D11" s="188">
        <v>1</v>
      </c>
      <c r="E11" s="188">
        <v>3</v>
      </c>
      <c r="F11" s="231" t="s">
        <v>218</v>
      </c>
    </row>
    <row r="12" spans="1:6" ht="24" customHeight="1" thickTop="1" thickBot="1" x14ac:dyDescent="0.25">
      <c r="A12" s="281"/>
      <c r="B12" s="229" t="s">
        <v>98</v>
      </c>
      <c r="C12" s="203">
        <f t="shared" si="0"/>
        <v>7</v>
      </c>
      <c r="D12" s="187">
        <v>1</v>
      </c>
      <c r="E12" s="187">
        <v>6</v>
      </c>
      <c r="F12" s="230" t="s">
        <v>219</v>
      </c>
    </row>
    <row r="13" spans="1:6" ht="24" customHeight="1" thickTop="1" thickBot="1" x14ac:dyDescent="0.25">
      <c r="B13" s="453" t="s">
        <v>100</v>
      </c>
      <c r="C13" s="202">
        <f t="shared" si="0"/>
        <v>6</v>
      </c>
      <c r="D13" s="188">
        <v>0</v>
      </c>
      <c r="E13" s="188">
        <v>6</v>
      </c>
      <c r="F13" s="231" t="s">
        <v>220</v>
      </c>
    </row>
    <row r="14" spans="1:6" ht="24" customHeight="1" thickTop="1" thickBot="1" x14ac:dyDescent="0.25">
      <c r="A14" s="281"/>
      <c r="B14" s="229" t="s">
        <v>102</v>
      </c>
      <c r="C14" s="203">
        <f t="shared" si="0"/>
        <v>2</v>
      </c>
      <c r="D14" s="187">
        <v>0</v>
      </c>
      <c r="E14" s="187">
        <v>2</v>
      </c>
      <c r="F14" s="230" t="s">
        <v>221</v>
      </c>
    </row>
    <row r="15" spans="1:6" ht="24" customHeight="1" thickTop="1" thickBot="1" x14ac:dyDescent="0.25">
      <c r="B15" s="453" t="s">
        <v>104</v>
      </c>
      <c r="C15" s="202">
        <f t="shared" si="0"/>
        <v>3</v>
      </c>
      <c r="D15" s="188">
        <v>1</v>
      </c>
      <c r="E15" s="188">
        <v>2</v>
      </c>
      <c r="F15" s="231" t="s">
        <v>222</v>
      </c>
    </row>
    <row r="16" spans="1:6" ht="24" customHeight="1" thickTop="1" thickBot="1" x14ac:dyDescent="0.25">
      <c r="A16" s="281"/>
      <c r="B16" s="229" t="s">
        <v>106</v>
      </c>
      <c r="C16" s="203">
        <f t="shared" si="0"/>
        <v>3</v>
      </c>
      <c r="D16" s="187">
        <v>1</v>
      </c>
      <c r="E16" s="187">
        <v>2</v>
      </c>
      <c r="F16" s="230" t="s">
        <v>223</v>
      </c>
    </row>
    <row r="17" spans="1:6" ht="24" customHeight="1" thickTop="1" thickBot="1" x14ac:dyDescent="0.25">
      <c r="B17" s="453" t="s">
        <v>224</v>
      </c>
      <c r="C17" s="202">
        <f t="shared" si="0"/>
        <v>12</v>
      </c>
      <c r="D17" s="188">
        <v>6</v>
      </c>
      <c r="E17" s="188">
        <v>6</v>
      </c>
      <c r="F17" s="231" t="s">
        <v>225</v>
      </c>
    </row>
    <row r="18" spans="1:6" ht="24" customHeight="1" thickTop="1" thickBot="1" x14ac:dyDescent="0.25">
      <c r="A18" s="281"/>
      <c r="B18" s="229" t="s">
        <v>226</v>
      </c>
      <c r="C18" s="203">
        <f t="shared" si="0"/>
        <v>11</v>
      </c>
      <c r="D18" s="187">
        <v>4</v>
      </c>
      <c r="E18" s="187">
        <v>7</v>
      </c>
      <c r="F18" s="230" t="s">
        <v>227</v>
      </c>
    </row>
    <row r="19" spans="1:6" ht="24" customHeight="1" thickTop="1" thickBot="1" x14ac:dyDescent="0.25">
      <c r="B19" s="453" t="s">
        <v>228</v>
      </c>
      <c r="C19" s="202">
        <f t="shared" si="0"/>
        <v>13</v>
      </c>
      <c r="D19" s="188">
        <v>5</v>
      </c>
      <c r="E19" s="188">
        <v>8</v>
      </c>
      <c r="F19" s="231" t="s">
        <v>229</v>
      </c>
    </row>
    <row r="20" spans="1:6" ht="24" customHeight="1" thickTop="1" thickBot="1" x14ac:dyDescent="0.25">
      <c r="A20" s="281"/>
      <c r="B20" s="229" t="s">
        <v>230</v>
      </c>
      <c r="C20" s="203">
        <f t="shared" si="0"/>
        <v>12</v>
      </c>
      <c r="D20" s="187">
        <v>4</v>
      </c>
      <c r="E20" s="187">
        <v>8</v>
      </c>
      <c r="F20" s="230" t="s">
        <v>231</v>
      </c>
    </row>
    <row r="21" spans="1:6" ht="24" customHeight="1" thickTop="1" thickBot="1" x14ac:dyDescent="0.25">
      <c r="B21" s="453" t="s">
        <v>232</v>
      </c>
      <c r="C21" s="202">
        <f t="shared" si="0"/>
        <v>20</v>
      </c>
      <c r="D21" s="188">
        <v>11</v>
      </c>
      <c r="E21" s="188">
        <v>9</v>
      </c>
      <c r="F21" s="231" t="s">
        <v>233</v>
      </c>
    </row>
    <row r="22" spans="1:6" ht="24" customHeight="1" thickTop="1" thickBot="1" x14ac:dyDescent="0.25">
      <c r="A22" s="281"/>
      <c r="B22" s="229" t="s">
        <v>234</v>
      </c>
      <c r="C22" s="203">
        <f t="shared" si="0"/>
        <v>8</v>
      </c>
      <c r="D22" s="187">
        <v>4</v>
      </c>
      <c r="E22" s="187">
        <v>4</v>
      </c>
      <c r="F22" s="230" t="s">
        <v>235</v>
      </c>
    </row>
    <row r="23" spans="1:6" ht="24" customHeight="1" thickTop="1" thickBot="1" x14ac:dyDescent="0.25">
      <c r="B23" s="453" t="s">
        <v>236</v>
      </c>
      <c r="C23" s="202">
        <f t="shared" si="0"/>
        <v>9</v>
      </c>
      <c r="D23" s="188">
        <v>1</v>
      </c>
      <c r="E23" s="188">
        <v>8</v>
      </c>
      <c r="F23" s="231" t="s">
        <v>237</v>
      </c>
    </row>
    <row r="24" spans="1:6" ht="24" customHeight="1" thickTop="1" thickBot="1" x14ac:dyDescent="0.25">
      <c r="A24" s="281"/>
      <c r="B24" s="229" t="s">
        <v>401</v>
      </c>
      <c r="C24" s="203">
        <f t="shared" si="0"/>
        <v>8</v>
      </c>
      <c r="D24" s="187">
        <v>2</v>
      </c>
      <c r="E24" s="187">
        <v>6</v>
      </c>
      <c r="F24" s="230" t="s">
        <v>423</v>
      </c>
    </row>
    <row r="25" spans="1:6" ht="24" customHeight="1" thickTop="1" x14ac:dyDescent="0.2">
      <c r="B25" s="454" t="s">
        <v>411</v>
      </c>
      <c r="C25" s="234">
        <f t="shared" si="0"/>
        <v>3</v>
      </c>
      <c r="D25" s="189">
        <v>2</v>
      </c>
      <c r="E25" s="189">
        <v>1</v>
      </c>
      <c r="F25" s="232" t="s">
        <v>411</v>
      </c>
    </row>
    <row r="26" spans="1:6" ht="27.75" customHeight="1" x14ac:dyDescent="0.2">
      <c r="A26" s="281"/>
      <c r="B26" s="354" t="s">
        <v>66</v>
      </c>
      <c r="C26" s="282">
        <f>E26+D26</f>
        <v>131</v>
      </c>
      <c r="D26" s="282">
        <f>D7+D8+D9+D10+D11+D12+D13+D14+D15+D16+D17+D18+D19+D20+D21+D22+D23+D24+D25</f>
        <v>49</v>
      </c>
      <c r="E26" s="282">
        <f>E7+E8+E9+E10+E11+E12+E13+E14+E15+E16+E17+E18+E19+E20+E21+E22+E23+E24+E25</f>
        <v>82</v>
      </c>
      <c r="F26" s="355" t="s">
        <v>421</v>
      </c>
    </row>
    <row r="27" spans="1:6" ht="33.75" customHeight="1" x14ac:dyDescent="0.2"/>
  </sheetData>
  <mergeCells count="6">
    <mergeCell ref="B1:F1"/>
    <mergeCell ref="B2:F2"/>
    <mergeCell ref="B3:F3"/>
    <mergeCell ref="B5:B6"/>
    <mergeCell ref="C5:E5"/>
    <mergeCell ref="F5:F6"/>
  </mergeCells>
  <printOptions horizontalCentered="1" verticalCentered="1"/>
  <pageMargins left="0" right="0" top="0" bottom="0" header="0.31496062992125984" footer="0.31496062992125984"/>
  <pageSetup paperSize="8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5"/>
  <sheetViews>
    <sheetView view="pageBreakPreview" zoomScaleNormal="100" zoomScaleSheetLayoutView="100" workbookViewId="0">
      <selection activeCell="C6" sqref="C6"/>
    </sheetView>
  </sheetViews>
  <sheetFormatPr defaultRowHeight="15" x14ac:dyDescent="0.25"/>
  <cols>
    <col min="1" max="1" width="15.28515625" style="40" customWidth="1"/>
    <col min="2" max="2" width="7.28515625" style="103" bestFit="1" customWidth="1"/>
    <col min="3" max="3" width="5.7109375" style="103" bestFit="1" customWidth="1"/>
    <col min="4" max="5" width="7.28515625" style="103" bestFit="1" customWidth="1"/>
    <col min="6" max="6" width="5.7109375" style="41" bestFit="1" customWidth="1"/>
    <col min="7" max="7" width="7.28515625" style="41" bestFit="1" customWidth="1"/>
    <col min="8" max="8" width="5.7109375" style="103" bestFit="1" customWidth="1"/>
    <col min="9" max="10" width="5.7109375" style="41" bestFit="1" customWidth="1"/>
    <col min="11" max="11" width="15.28515625" style="103" customWidth="1"/>
    <col min="12" max="256" width="9.140625" style="40"/>
    <col min="257" max="257" width="15.7109375" style="40" customWidth="1"/>
    <col min="258" max="258" width="11" style="40" customWidth="1"/>
    <col min="259" max="259" width="8.140625" style="40" customWidth="1"/>
    <col min="260" max="261" width="7" style="40" bestFit="1" customWidth="1"/>
    <col min="262" max="262" width="7.85546875" style="40" customWidth="1"/>
    <col min="263" max="264" width="7" style="40" bestFit="1" customWidth="1"/>
    <col min="265" max="265" width="8.5703125" style="40" customWidth="1"/>
    <col min="266" max="266" width="7" style="40" bestFit="1" customWidth="1"/>
    <col min="267" max="267" width="15.7109375" style="40" bestFit="1" customWidth="1"/>
    <col min="268" max="512" width="9.140625" style="40"/>
    <col min="513" max="513" width="15.7109375" style="40" customWidth="1"/>
    <col min="514" max="514" width="11" style="40" customWidth="1"/>
    <col min="515" max="515" width="8.140625" style="40" customWidth="1"/>
    <col min="516" max="517" width="7" style="40" bestFit="1" customWidth="1"/>
    <col min="518" max="518" width="7.85546875" style="40" customWidth="1"/>
    <col min="519" max="520" width="7" style="40" bestFit="1" customWidth="1"/>
    <col min="521" max="521" width="8.5703125" style="40" customWidth="1"/>
    <col min="522" max="522" width="7" style="40" bestFit="1" customWidth="1"/>
    <col min="523" max="523" width="15.7109375" style="40" bestFit="1" customWidth="1"/>
    <col min="524" max="768" width="9.140625" style="40"/>
    <col min="769" max="769" width="15.7109375" style="40" customWidth="1"/>
    <col min="770" max="770" width="11" style="40" customWidth="1"/>
    <col min="771" max="771" width="8.140625" style="40" customWidth="1"/>
    <col min="772" max="773" width="7" style="40" bestFit="1" customWidth="1"/>
    <col min="774" max="774" width="7.85546875" style="40" customWidth="1"/>
    <col min="775" max="776" width="7" style="40" bestFit="1" customWidth="1"/>
    <col min="777" max="777" width="8.5703125" style="40" customWidth="1"/>
    <col min="778" max="778" width="7" style="40" bestFit="1" customWidth="1"/>
    <col min="779" max="779" width="15.7109375" style="40" bestFit="1" customWidth="1"/>
    <col min="780" max="1024" width="9.140625" style="40"/>
    <col min="1025" max="1025" width="15.7109375" style="40" customWidth="1"/>
    <col min="1026" max="1026" width="11" style="40" customWidth="1"/>
    <col min="1027" max="1027" width="8.140625" style="40" customWidth="1"/>
    <col min="1028" max="1029" width="7" style="40" bestFit="1" customWidth="1"/>
    <col min="1030" max="1030" width="7.85546875" style="40" customWidth="1"/>
    <col min="1031" max="1032" width="7" style="40" bestFit="1" customWidth="1"/>
    <col min="1033" max="1033" width="8.5703125" style="40" customWidth="1"/>
    <col min="1034" max="1034" width="7" style="40" bestFit="1" customWidth="1"/>
    <col min="1035" max="1035" width="15.7109375" style="40" bestFit="1" customWidth="1"/>
    <col min="1036" max="1280" width="9.140625" style="40"/>
    <col min="1281" max="1281" width="15.7109375" style="40" customWidth="1"/>
    <col min="1282" max="1282" width="11" style="40" customWidth="1"/>
    <col min="1283" max="1283" width="8.140625" style="40" customWidth="1"/>
    <col min="1284" max="1285" width="7" style="40" bestFit="1" customWidth="1"/>
    <col min="1286" max="1286" width="7.85546875" style="40" customWidth="1"/>
    <col min="1287" max="1288" width="7" style="40" bestFit="1" customWidth="1"/>
    <col min="1289" max="1289" width="8.5703125" style="40" customWidth="1"/>
    <col min="1290" max="1290" width="7" style="40" bestFit="1" customWidth="1"/>
    <col min="1291" max="1291" width="15.7109375" style="40" bestFit="1" customWidth="1"/>
    <col min="1292" max="1536" width="9.140625" style="40"/>
    <col min="1537" max="1537" width="15.7109375" style="40" customWidth="1"/>
    <col min="1538" max="1538" width="11" style="40" customWidth="1"/>
    <col min="1539" max="1539" width="8.140625" style="40" customWidth="1"/>
    <col min="1540" max="1541" width="7" style="40" bestFit="1" customWidth="1"/>
    <col min="1542" max="1542" width="7.85546875" style="40" customWidth="1"/>
    <col min="1543" max="1544" width="7" style="40" bestFit="1" customWidth="1"/>
    <col min="1545" max="1545" width="8.5703125" style="40" customWidth="1"/>
    <col min="1546" max="1546" width="7" style="40" bestFit="1" customWidth="1"/>
    <col min="1547" max="1547" width="15.7109375" style="40" bestFit="1" customWidth="1"/>
    <col min="1548" max="1792" width="9.140625" style="40"/>
    <col min="1793" max="1793" width="15.7109375" style="40" customWidth="1"/>
    <col min="1794" max="1794" width="11" style="40" customWidth="1"/>
    <col min="1795" max="1795" width="8.140625" style="40" customWidth="1"/>
    <col min="1796" max="1797" width="7" style="40" bestFit="1" customWidth="1"/>
    <col min="1798" max="1798" width="7.85546875" style="40" customWidth="1"/>
    <col min="1799" max="1800" width="7" style="40" bestFit="1" customWidth="1"/>
    <col min="1801" max="1801" width="8.5703125" style="40" customWidth="1"/>
    <col min="1802" max="1802" width="7" style="40" bestFit="1" customWidth="1"/>
    <col min="1803" max="1803" width="15.7109375" style="40" bestFit="1" customWidth="1"/>
    <col min="1804" max="2048" width="9.140625" style="40"/>
    <col min="2049" max="2049" width="15.7109375" style="40" customWidth="1"/>
    <col min="2050" max="2050" width="11" style="40" customWidth="1"/>
    <col min="2051" max="2051" width="8.140625" style="40" customWidth="1"/>
    <col min="2052" max="2053" width="7" style="40" bestFit="1" customWidth="1"/>
    <col min="2054" max="2054" width="7.85546875" style="40" customWidth="1"/>
    <col min="2055" max="2056" width="7" style="40" bestFit="1" customWidth="1"/>
    <col min="2057" max="2057" width="8.5703125" style="40" customWidth="1"/>
    <col min="2058" max="2058" width="7" style="40" bestFit="1" customWidth="1"/>
    <col min="2059" max="2059" width="15.7109375" style="40" bestFit="1" customWidth="1"/>
    <col min="2060" max="2304" width="9.140625" style="40"/>
    <col min="2305" max="2305" width="15.7109375" style="40" customWidth="1"/>
    <col min="2306" max="2306" width="11" style="40" customWidth="1"/>
    <col min="2307" max="2307" width="8.140625" style="40" customWidth="1"/>
    <col min="2308" max="2309" width="7" style="40" bestFit="1" customWidth="1"/>
    <col min="2310" max="2310" width="7.85546875" style="40" customWidth="1"/>
    <col min="2311" max="2312" width="7" style="40" bestFit="1" customWidth="1"/>
    <col min="2313" max="2313" width="8.5703125" style="40" customWidth="1"/>
    <col min="2314" max="2314" width="7" style="40" bestFit="1" customWidth="1"/>
    <col min="2315" max="2315" width="15.7109375" style="40" bestFit="1" customWidth="1"/>
    <col min="2316" max="2560" width="9.140625" style="40"/>
    <col min="2561" max="2561" width="15.7109375" style="40" customWidth="1"/>
    <col min="2562" max="2562" width="11" style="40" customWidth="1"/>
    <col min="2563" max="2563" width="8.140625" style="40" customWidth="1"/>
    <col min="2564" max="2565" width="7" style="40" bestFit="1" customWidth="1"/>
    <col min="2566" max="2566" width="7.85546875" style="40" customWidth="1"/>
    <col min="2567" max="2568" width="7" style="40" bestFit="1" customWidth="1"/>
    <col min="2569" max="2569" width="8.5703125" style="40" customWidth="1"/>
    <col min="2570" max="2570" width="7" style="40" bestFit="1" customWidth="1"/>
    <col min="2571" max="2571" width="15.7109375" style="40" bestFit="1" customWidth="1"/>
    <col min="2572" max="2816" width="9.140625" style="40"/>
    <col min="2817" max="2817" width="15.7109375" style="40" customWidth="1"/>
    <col min="2818" max="2818" width="11" style="40" customWidth="1"/>
    <col min="2819" max="2819" width="8.140625" style="40" customWidth="1"/>
    <col min="2820" max="2821" width="7" style="40" bestFit="1" customWidth="1"/>
    <col min="2822" max="2822" width="7.85546875" style="40" customWidth="1"/>
    <col min="2823" max="2824" width="7" style="40" bestFit="1" customWidth="1"/>
    <col min="2825" max="2825" width="8.5703125" style="40" customWidth="1"/>
    <col min="2826" max="2826" width="7" style="40" bestFit="1" customWidth="1"/>
    <col min="2827" max="2827" width="15.7109375" style="40" bestFit="1" customWidth="1"/>
    <col min="2828" max="3072" width="9.140625" style="40"/>
    <col min="3073" max="3073" width="15.7109375" style="40" customWidth="1"/>
    <col min="3074" max="3074" width="11" style="40" customWidth="1"/>
    <col min="3075" max="3075" width="8.140625" style="40" customWidth="1"/>
    <col min="3076" max="3077" width="7" style="40" bestFit="1" customWidth="1"/>
    <col min="3078" max="3078" width="7.85546875" style="40" customWidth="1"/>
    <col min="3079" max="3080" width="7" style="40" bestFit="1" customWidth="1"/>
    <col min="3081" max="3081" width="8.5703125" style="40" customWidth="1"/>
    <col min="3082" max="3082" width="7" style="40" bestFit="1" customWidth="1"/>
    <col min="3083" max="3083" width="15.7109375" style="40" bestFit="1" customWidth="1"/>
    <col min="3084" max="3328" width="9.140625" style="40"/>
    <col min="3329" max="3329" width="15.7109375" style="40" customWidth="1"/>
    <col min="3330" max="3330" width="11" style="40" customWidth="1"/>
    <col min="3331" max="3331" width="8.140625" style="40" customWidth="1"/>
    <col min="3332" max="3333" width="7" style="40" bestFit="1" customWidth="1"/>
    <col min="3334" max="3334" width="7.85546875" style="40" customWidth="1"/>
    <col min="3335" max="3336" width="7" style="40" bestFit="1" customWidth="1"/>
    <col min="3337" max="3337" width="8.5703125" style="40" customWidth="1"/>
    <col min="3338" max="3338" width="7" style="40" bestFit="1" customWidth="1"/>
    <col min="3339" max="3339" width="15.7109375" style="40" bestFit="1" customWidth="1"/>
    <col min="3340" max="3584" width="9.140625" style="40"/>
    <col min="3585" max="3585" width="15.7109375" style="40" customWidth="1"/>
    <col min="3586" max="3586" width="11" style="40" customWidth="1"/>
    <col min="3587" max="3587" width="8.140625" style="40" customWidth="1"/>
    <col min="3588" max="3589" width="7" style="40" bestFit="1" customWidth="1"/>
    <col min="3590" max="3590" width="7.85546875" style="40" customWidth="1"/>
    <col min="3591" max="3592" width="7" style="40" bestFit="1" customWidth="1"/>
    <col min="3593" max="3593" width="8.5703125" style="40" customWidth="1"/>
    <col min="3594" max="3594" width="7" style="40" bestFit="1" customWidth="1"/>
    <col min="3595" max="3595" width="15.7109375" style="40" bestFit="1" customWidth="1"/>
    <col min="3596" max="3840" width="9.140625" style="40"/>
    <col min="3841" max="3841" width="15.7109375" style="40" customWidth="1"/>
    <col min="3842" max="3842" width="11" style="40" customWidth="1"/>
    <col min="3843" max="3843" width="8.140625" style="40" customWidth="1"/>
    <col min="3844" max="3845" width="7" style="40" bestFit="1" customWidth="1"/>
    <col min="3846" max="3846" width="7.85546875" style="40" customWidth="1"/>
    <col min="3847" max="3848" width="7" style="40" bestFit="1" customWidth="1"/>
    <col min="3849" max="3849" width="8.5703125" style="40" customWidth="1"/>
    <col min="3850" max="3850" width="7" style="40" bestFit="1" customWidth="1"/>
    <col min="3851" max="3851" width="15.7109375" style="40" bestFit="1" customWidth="1"/>
    <col min="3852" max="4096" width="9.140625" style="40"/>
    <col min="4097" max="4097" width="15.7109375" style="40" customWidth="1"/>
    <col min="4098" max="4098" width="11" style="40" customWidth="1"/>
    <col min="4099" max="4099" width="8.140625" style="40" customWidth="1"/>
    <col min="4100" max="4101" width="7" style="40" bestFit="1" customWidth="1"/>
    <col min="4102" max="4102" width="7.85546875" style="40" customWidth="1"/>
    <col min="4103" max="4104" width="7" style="40" bestFit="1" customWidth="1"/>
    <col min="4105" max="4105" width="8.5703125" style="40" customWidth="1"/>
    <col min="4106" max="4106" width="7" style="40" bestFit="1" customWidth="1"/>
    <col min="4107" max="4107" width="15.7109375" style="40" bestFit="1" customWidth="1"/>
    <col min="4108" max="4352" width="9.140625" style="40"/>
    <col min="4353" max="4353" width="15.7109375" style="40" customWidth="1"/>
    <col min="4354" max="4354" width="11" style="40" customWidth="1"/>
    <col min="4355" max="4355" width="8.140625" style="40" customWidth="1"/>
    <col min="4356" max="4357" width="7" style="40" bestFit="1" customWidth="1"/>
    <col min="4358" max="4358" width="7.85546875" style="40" customWidth="1"/>
    <col min="4359" max="4360" width="7" style="40" bestFit="1" customWidth="1"/>
    <col min="4361" max="4361" width="8.5703125" style="40" customWidth="1"/>
    <col min="4362" max="4362" width="7" style="40" bestFit="1" customWidth="1"/>
    <col min="4363" max="4363" width="15.7109375" style="40" bestFit="1" customWidth="1"/>
    <col min="4364" max="4608" width="9.140625" style="40"/>
    <col min="4609" max="4609" width="15.7109375" style="40" customWidth="1"/>
    <col min="4610" max="4610" width="11" style="40" customWidth="1"/>
    <col min="4611" max="4611" width="8.140625" style="40" customWidth="1"/>
    <col min="4612" max="4613" width="7" style="40" bestFit="1" customWidth="1"/>
    <col min="4614" max="4614" width="7.85546875" style="40" customWidth="1"/>
    <col min="4615" max="4616" width="7" style="40" bestFit="1" customWidth="1"/>
    <col min="4617" max="4617" width="8.5703125" style="40" customWidth="1"/>
    <col min="4618" max="4618" width="7" style="40" bestFit="1" customWidth="1"/>
    <col min="4619" max="4619" width="15.7109375" style="40" bestFit="1" customWidth="1"/>
    <col min="4620" max="4864" width="9.140625" style="40"/>
    <col min="4865" max="4865" width="15.7109375" style="40" customWidth="1"/>
    <col min="4866" max="4866" width="11" style="40" customWidth="1"/>
    <col min="4867" max="4867" width="8.140625" style="40" customWidth="1"/>
    <col min="4868" max="4869" width="7" style="40" bestFit="1" customWidth="1"/>
    <col min="4870" max="4870" width="7.85546875" style="40" customWidth="1"/>
    <col min="4871" max="4872" width="7" style="40" bestFit="1" customWidth="1"/>
    <col min="4873" max="4873" width="8.5703125" style="40" customWidth="1"/>
    <col min="4874" max="4874" width="7" style="40" bestFit="1" customWidth="1"/>
    <col min="4875" max="4875" width="15.7109375" style="40" bestFit="1" customWidth="1"/>
    <col min="4876" max="5120" width="9.140625" style="40"/>
    <col min="5121" max="5121" width="15.7109375" style="40" customWidth="1"/>
    <col min="5122" max="5122" width="11" style="40" customWidth="1"/>
    <col min="5123" max="5123" width="8.140625" style="40" customWidth="1"/>
    <col min="5124" max="5125" width="7" style="40" bestFit="1" customWidth="1"/>
    <col min="5126" max="5126" width="7.85546875" style="40" customWidth="1"/>
    <col min="5127" max="5128" width="7" style="40" bestFit="1" customWidth="1"/>
    <col min="5129" max="5129" width="8.5703125" style="40" customWidth="1"/>
    <col min="5130" max="5130" width="7" style="40" bestFit="1" customWidth="1"/>
    <col min="5131" max="5131" width="15.7109375" style="40" bestFit="1" customWidth="1"/>
    <col min="5132" max="5376" width="9.140625" style="40"/>
    <col min="5377" max="5377" width="15.7109375" style="40" customWidth="1"/>
    <col min="5378" max="5378" width="11" style="40" customWidth="1"/>
    <col min="5379" max="5379" width="8.140625" style="40" customWidth="1"/>
    <col min="5380" max="5381" width="7" style="40" bestFit="1" customWidth="1"/>
    <col min="5382" max="5382" width="7.85546875" style="40" customWidth="1"/>
    <col min="5383" max="5384" width="7" style="40" bestFit="1" customWidth="1"/>
    <col min="5385" max="5385" width="8.5703125" style="40" customWidth="1"/>
    <col min="5386" max="5386" width="7" style="40" bestFit="1" customWidth="1"/>
    <col min="5387" max="5387" width="15.7109375" style="40" bestFit="1" customWidth="1"/>
    <col min="5388" max="5632" width="9.140625" style="40"/>
    <col min="5633" max="5633" width="15.7109375" style="40" customWidth="1"/>
    <col min="5634" max="5634" width="11" style="40" customWidth="1"/>
    <col min="5635" max="5635" width="8.140625" style="40" customWidth="1"/>
    <col min="5636" max="5637" width="7" style="40" bestFit="1" customWidth="1"/>
    <col min="5638" max="5638" width="7.85546875" style="40" customWidth="1"/>
    <col min="5639" max="5640" width="7" style="40" bestFit="1" customWidth="1"/>
    <col min="5641" max="5641" width="8.5703125" style="40" customWidth="1"/>
    <col min="5642" max="5642" width="7" style="40" bestFit="1" customWidth="1"/>
    <col min="5643" max="5643" width="15.7109375" style="40" bestFit="1" customWidth="1"/>
    <col min="5644" max="5888" width="9.140625" style="40"/>
    <col min="5889" max="5889" width="15.7109375" style="40" customWidth="1"/>
    <col min="5890" max="5890" width="11" style="40" customWidth="1"/>
    <col min="5891" max="5891" width="8.140625" style="40" customWidth="1"/>
    <col min="5892" max="5893" width="7" style="40" bestFit="1" customWidth="1"/>
    <col min="5894" max="5894" width="7.85546875" style="40" customWidth="1"/>
    <col min="5895" max="5896" width="7" style="40" bestFit="1" customWidth="1"/>
    <col min="5897" max="5897" width="8.5703125" style="40" customWidth="1"/>
    <col min="5898" max="5898" width="7" style="40" bestFit="1" customWidth="1"/>
    <col min="5899" max="5899" width="15.7109375" style="40" bestFit="1" customWidth="1"/>
    <col min="5900" max="6144" width="9.140625" style="40"/>
    <col min="6145" max="6145" width="15.7109375" style="40" customWidth="1"/>
    <col min="6146" max="6146" width="11" style="40" customWidth="1"/>
    <col min="6147" max="6147" width="8.140625" style="40" customWidth="1"/>
    <col min="6148" max="6149" width="7" style="40" bestFit="1" customWidth="1"/>
    <col min="6150" max="6150" width="7.85546875" style="40" customWidth="1"/>
    <col min="6151" max="6152" width="7" style="40" bestFit="1" customWidth="1"/>
    <col min="6153" max="6153" width="8.5703125" style="40" customWidth="1"/>
    <col min="6154" max="6154" width="7" style="40" bestFit="1" customWidth="1"/>
    <col min="6155" max="6155" width="15.7109375" style="40" bestFit="1" customWidth="1"/>
    <col min="6156" max="6400" width="9.140625" style="40"/>
    <col min="6401" max="6401" width="15.7109375" style="40" customWidth="1"/>
    <col min="6402" max="6402" width="11" style="40" customWidth="1"/>
    <col min="6403" max="6403" width="8.140625" style="40" customWidth="1"/>
    <col min="6404" max="6405" width="7" style="40" bestFit="1" customWidth="1"/>
    <col min="6406" max="6406" width="7.85546875" style="40" customWidth="1"/>
    <col min="6407" max="6408" width="7" style="40" bestFit="1" customWidth="1"/>
    <col min="6409" max="6409" width="8.5703125" style="40" customWidth="1"/>
    <col min="6410" max="6410" width="7" style="40" bestFit="1" customWidth="1"/>
    <col min="6411" max="6411" width="15.7109375" style="40" bestFit="1" customWidth="1"/>
    <col min="6412" max="6656" width="9.140625" style="40"/>
    <col min="6657" max="6657" width="15.7109375" style="40" customWidth="1"/>
    <col min="6658" max="6658" width="11" style="40" customWidth="1"/>
    <col min="6659" max="6659" width="8.140625" style="40" customWidth="1"/>
    <col min="6660" max="6661" width="7" style="40" bestFit="1" customWidth="1"/>
    <col min="6662" max="6662" width="7.85546875" style="40" customWidth="1"/>
    <col min="6663" max="6664" width="7" style="40" bestFit="1" customWidth="1"/>
    <col min="6665" max="6665" width="8.5703125" style="40" customWidth="1"/>
    <col min="6666" max="6666" width="7" style="40" bestFit="1" customWidth="1"/>
    <col min="6667" max="6667" width="15.7109375" style="40" bestFit="1" customWidth="1"/>
    <col min="6668" max="6912" width="9.140625" style="40"/>
    <col min="6913" max="6913" width="15.7109375" style="40" customWidth="1"/>
    <col min="6914" max="6914" width="11" style="40" customWidth="1"/>
    <col min="6915" max="6915" width="8.140625" style="40" customWidth="1"/>
    <col min="6916" max="6917" width="7" style="40" bestFit="1" customWidth="1"/>
    <col min="6918" max="6918" width="7.85546875" style="40" customWidth="1"/>
    <col min="6919" max="6920" width="7" style="40" bestFit="1" customWidth="1"/>
    <col min="6921" max="6921" width="8.5703125" style="40" customWidth="1"/>
    <col min="6922" max="6922" width="7" style="40" bestFit="1" customWidth="1"/>
    <col min="6923" max="6923" width="15.7109375" style="40" bestFit="1" customWidth="1"/>
    <col min="6924" max="7168" width="9.140625" style="40"/>
    <col min="7169" max="7169" width="15.7109375" style="40" customWidth="1"/>
    <col min="7170" max="7170" width="11" style="40" customWidth="1"/>
    <col min="7171" max="7171" width="8.140625" style="40" customWidth="1"/>
    <col min="7172" max="7173" width="7" style="40" bestFit="1" customWidth="1"/>
    <col min="7174" max="7174" width="7.85546875" style="40" customWidth="1"/>
    <col min="7175" max="7176" width="7" style="40" bestFit="1" customWidth="1"/>
    <col min="7177" max="7177" width="8.5703125" style="40" customWidth="1"/>
    <col min="7178" max="7178" width="7" style="40" bestFit="1" customWidth="1"/>
    <col min="7179" max="7179" width="15.7109375" style="40" bestFit="1" customWidth="1"/>
    <col min="7180" max="7424" width="9.140625" style="40"/>
    <col min="7425" max="7425" width="15.7109375" style="40" customWidth="1"/>
    <col min="7426" max="7426" width="11" style="40" customWidth="1"/>
    <col min="7427" max="7427" width="8.140625" style="40" customWidth="1"/>
    <col min="7428" max="7429" width="7" style="40" bestFit="1" customWidth="1"/>
    <col min="7430" max="7430" width="7.85546875" style="40" customWidth="1"/>
    <col min="7431" max="7432" width="7" style="40" bestFit="1" customWidth="1"/>
    <col min="7433" max="7433" width="8.5703125" style="40" customWidth="1"/>
    <col min="7434" max="7434" width="7" style="40" bestFit="1" customWidth="1"/>
    <col min="7435" max="7435" width="15.7109375" style="40" bestFit="1" customWidth="1"/>
    <col min="7436" max="7680" width="9.140625" style="40"/>
    <col min="7681" max="7681" width="15.7109375" style="40" customWidth="1"/>
    <col min="7682" max="7682" width="11" style="40" customWidth="1"/>
    <col min="7683" max="7683" width="8.140625" style="40" customWidth="1"/>
    <col min="7684" max="7685" width="7" style="40" bestFit="1" customWidth="1"/>
    <col min="7686" max="7686" width="7.85546875" style="40" customWidth="1"/>
    <col min="7687" max="7688" width="7" style="40" bestFit="1" customWidth="1"/>
    <col min="7689" max="7689" width="8.5703125" style="40" customWidth="1"/>
    <col min="7690" max="7690" width="7" style="40" bestFit="1" customWidth="1"/>
    <col min="7691" max="7691" width="15.7109375" style="40" bestFit="1" customWidth="1"/>
    <col min="7692" max="7936" width="9.140625" style="40"/>
    <col min="7937" max="7937" width="15.7109375" style="40" customWidth="1"/>
    <col min="7938" max="7938" width="11" style="40" customWidth="1"/>
    <col min="7939" max="7939" width="8.140625" style="40" customWidth="1"/>
    <col min="7940" max="7941" width="7" style="40" bestFit="1" customWidth="1"/>
    <col min="7942" max="7942" width="7.85546875" style="40" customWidth="1"/>
    <col min="7943" max="7944" width="7" style="40" bestFit="1" customWidth="1"/>
    <col min="7945" max="7945" width="8.5703125" style="40" customWidth="1"/>
    <col min="7946" max="7946" width="7" style="40" bestFit="1" customWidth="1"/>
    <col min="7947" max="7947" width="15.7109375" style="40" bestFit="1" customWidth="1"/>
    <col min="7948" max="8192" width="9.140625" style="40"/>
    <col min="8193" max="8193" width="15.7109375" style="40" customWidth="1"/>
    <col min="8194" max="8194" width="11" style="40" customWidth="1"/>
    <col min="8195" max="8195" width="8.140625" style="40" customWidth="1"/>
    <col min="8196" max="8197" width="7" style="40" bestFit="1" customWidth="1"/>
    <col min="8198" max="8198" width="7.85546875" style="40" customWidth="1"/>
    <col min="8199" max="8200" width="7" style="40" bestFit="1" customWidth="1"/>
    <col min="8201" max="8201" width="8.5703125" style="40" customWidth="1"/>
    <col min="8202" max="8202" width="7" style="40" bestFit="1" customWidth="1"/>
    <col min="8203" max="8203" width="15.7109375" style="40" bestFit="1" customWidth="1"/>
    <col min="8204" max="8448" width="9.140625" style="40"/>
    <col min="8449" max="8449" width="15.7109375" style="40" customWidth="1"/>
    <col min="8450" max="8450" width="11" style="40" customWidth="1"/>
    <col min="8451" max="8451" width="8.140625" style="40" customWidth="1"/>
    <col min="8452" max="8453" width="7" style="40" bestFit="1" customWidth="1"/>
    <col min="8454" max="8454" width="7.85546875" style="40" customWidth="1"/>
    <col min="8455" max="8456" width="7" style="40" bestFit="1" customWidth="1"/>
    <col min="8457" max="8457" width="8.5703125" style="40" customWidth="1"/>
    <col min="8458" max="8458" width="7" style="40" bestFit="1" customWidth="1"/>
    <col min="8459" max="8459" width="15.7109375" style="40" bestFit="1" customWidth="1"/>
    <col min="8460" max="8704" width="9.140625" style="40"/>
    <col min="8705" max="8705" width="15.7109375" style="40" customWidth="1"/>
    <col min="8706" max="8706" width="11" style="40" customWidth="1"/>
    <col min="8707" max="8707" width="8.140625" style="40" customWidth="1"/>
    <col min="8708" max="8709" width="7" style="40" bestFit="1" customWidth="1"/>
    <col min="8710" max="8710" width="7.85546875" style="40" customWidth="1"/>
    <col min="8711" max="8712" width="7" style="40" bestFit="1" customWidth="1"/>
    <col min="8713" max="8713" width="8.5703125" style="40" customWidth="1"/>
    <col min="8714" max="8714" width="7" style="40" bestFit="1" customWidth="1"/>
    <col min="8715" max="8715" width="15.7109375" style="40" bestFit="1" customWidth="1"/>
    <col min="8716" max="8960" width="9.140625" style="40"/>
    <col min="8961" max="8961" width="15.7109375" style="40" customWidth="1"/>
    <col min="8962" max="8962" width="11" style="40" customWidth="1"/>
    <col min="8963" max="8963" width="8.140625" style="40" customWidth="1"/>
    <col min="8964" max="8965" width="7" style="40" bestFit="1" customWidth="1"/>
    <col min="8966" max="8966" width="7.85546875" style="40" customWidth="1"/>
    <col min="8967" max="8968" width="7" style="40" bestFit="1" customWidth="1"/>
    <col min="8969" max="8969" width="8.5703125" style="40" customWidth="1"/>
    <col min="8970" max="8970" width="7" style="40" bestFit="1" customWidth="1"/>
    <col min="8971" max="8971" width="15.7109375" style="40" bestFit="1" customWidth="1"/>
    <col min="8972" max="9216" width="9.140625" style="40"/>
    <col min="9217" max="9217" width="15.7109375" style="40" customWidth="1"/>
    <col min="9218" max="9218" width="11" style="40" customWidth="1"/>
    <col min="9219" max="9219" width="8.140625" style="40" customWidth="1"/>
    <col min="9220" max="9221" width="7" style="40" bestFit="1" customWidth="1"/>
    <col min="9222" max="9222" width="7.85546875" style="40" customWidth="1"/>
    <col min="9223" max="9224" width="7" style="40" bestFit="1" customWidth="1"/>
    <col min="9225" max="9225" width="8.5703125" style="40" customWidth="1"/>
    <col min="9226" max="9226" width="7" style="40" bestFit="1" customWidth="1"/>
    <col min="9227" max="9227" width="15.7109375" style="40" bestFit="1" customWidth="1"/>
    <col min="9228" max="9472" width="9.140625" style="40"/>
    <col min="9473" max="9473" width="15.7109375" style="40" customWidth="1"/>
    <col min="9474" max="9474" width="11" style="40" customWidth="1"/>
    <col min="9475" max="9475" width="8.140625" style="40" customWidth="1"/>
    <col min="9476" max="9477" width="7" style="40" bestFit="1" customWidth="1"/>
    <col min="9478" max="9478" width="7.85546875" style="40" customWidth="1"/>
    <col min="9479" max="9480" width="7" style="40" bestFit="1" customWidth="1"/>
    <col min="9481" max="9481" width="8.5703125" style="40" customWidth="1"/>
    <col min="9482" max="9482" width="7" style="40" bestFit="1" customWidth="1"/>
    <col min="9483" max="9483" width="15.7109375" style="40" bestFit="1" customWidth="1"/>
    <col min="9484" max="9728" width="9.140625" style="40"/>
    <col min="9729" max="9729" width="15.7109375" style="40" customWidth="1"/>
    <col min="9730" max="9730" width="11" style="40" customWidth="1"/>
    <col min="9731" max="9731" width="8.140625" style="40" customWidth="1"/>
    <col min="9732" max="9733" width="7" style="40" bestFit="1" customWidth="1"/>
    <col min="9734" max="9734" width="7.85546875" style="40" customWidth="1"/>
    <col min="9735" max="9736" width="7" style="40" bestFit="1" customWidth="1"/>
    <col min="9737" max="9737" width="8.5703125" style="40" customWidth="1"/>
    <col min="9738" max="9738" width="7" style="40" bestFit="1" customWidth="1"/>
    <col min="9739" max="9739" width="15.7109375" style="40" bestFit="1" customWidth="1"/>
    <col min="9740" max="9984" width="9.140625" style="40"/>
    <col min="9985" max="9985" width="15.7109375" style="40" customWidth="1"/>
    <col min="9986" max="9986" width="11" style="40" customWidth="1"/>
    <col min="9987" max="9987" width="8.140625" style="40" customWidth="1"/>
    <col min="9988" max="9989" width="7" style="40" bestFit="1" customWidth="1"/>
    <col min="9990" max="9990" width="7.85546875" style="40" customWidth="1"/>
    <col min="9991" max="9992" width="7" style="40" bestFit="1" customWidth="1"/>
    <col min="9993" max="9993" width="8.5703125" style="40" customWidth="1"/>
    <col min="9994" max="9994" width="7" style="40" bestFit="1" customWidth="1"/>
    <col min="9995" max="9995" width="15.7109375" style="40" bestFit="1" customWidth="1"/>
    <col min="9996" max="10240" width="9.140625" style="40"/>
    <col min="10241" max="10241" width="15.7109375" style="40" customWidth="1"/>
    <col min="10242" max="10242" width="11" style="40" customWidth="1"/>
    <col min="10243" max="10243" width="8.140625" style="40" customWidth="1"/>
    <col min="10244" max="10245" width="7" style="40" bestFit="1" customWidth="1"/>
    <col min="10246" max="10246" width="7.85546875" style="40" customWidth="1"/>
    <col min="10247" max="10248" width="7" style="40" bestFit="1" customWidth="1"/>
    <col min="10249" max="10249" width="8.5703125" style="40" customWidth="1"/>
    <col min="10250" max="10250" width="7" style="40" bestFit="1" customWidth="1"/>
    <col min="10251" max="10251" width="15.7109375" style="40" bestFit="1" customWidth="1"/>
    <col min="10252" max="10496" width="9.140625" style="40"/>
    <col min="10497" max="10497" width="15.7109375" style="40" customWidth="1"/>
    <col min="10498" max="10498" width="11" style="40" customWidth="1"/>
    <col min="10499" max="10499" width="8.140625" style="40" customWidth="1"/>
    <col min="10500" max="10501" width="7" style="40" bestFit="1" customWidth="1"/>
    <col min="10502" max="10502" width="7.85546875" style="40" customWidth="1"/>
    <col min="10503" max="10504" width="7" style="40" bestFit="1" customWidth="1"/>
    <col min="10505" max="10505" width="8.5703125" style="40" customWidth="1"/>
    <col min="10506" max="10506" width="7" style="40" bestFit="1" customWidth="1"/>
    <col min="10507" max="10507" width="15.7109375" style="40" bestFit="1" customWidth="1"/>
    <col min="10508" max="10752" width="9.140625" style="40"/>
    <col min="10753" max="10753" width="15.7109375" style="40" customWidth="1"/>
    <col min="10754" max="10754" width="11" style="40" customWidth="1"/>
    <col min="10755" max="10755" width="8.140625" style="40" customWidth="1"/>
    <col min="10756" max="10757" width="7" style="40" bestFit="1" customWidth="1"/>
    <col min="10758" max="10758" width="7.85546875" style="40" customWidth="1"/>
    <col min="10759" max="10760" width="7" style="40" bestFit="1" customWidth="1"/>
    <col min="10761" max="10761" width="8.5703125" style="40" customWidth="1"/>
    <col min="10762" max="10762" width="7" style="40" bestFit="1" customWidth="1"/>
    <col min="10763" max="10763" width="15.7109375" style="40" bestFit="1" customWidth="1"/>
    <col min="10764" max="11008" width="9.140625" style="40"/>
    <col min="11009" max="11009" width="15.7109375" style="40" customWidth="1"/>
    <col min="11010" max="11010" width="11" style="40" customWidth="1"/>
    <col min="11011" max="11011" width="8.140625" style="40" customWidth="1"/>
    <col min="11012" max="11013" width="7" style="40" bestFit="1" customWidth="1"/>
    <col min="11014" max="11014" width="7.85546875" style="40" customWidth="1"/>
    <col min="11015" max="11016" width="7" style="40" bestFit="1" customWidth="1"/>
    <col min="11017" max="11017" width="8.5703125" style="40" customWidth="1"/>
    <col min="11018" max="11018" width="7" style="40" bestFit="1" customWidth="1"/>
    <col min="11019" max="11019" width="15.7109375" style="40" bestFit="1" customWidth="1"/>
    <col min="11020" max="11264" width="9.140625" style="40"/>
    <col min="11265" max="11265" width="15.7109375" style="40" customWidth="1"/>
    <col min="11266" max="11266" width="11" style="40" customWidth="1"/>
    <col min="11267" max="11267" width="8.140625" style="40" customWidth="1"/>
    <col min="11268" max="11269" width="7" style="40" bestFit="1" customWidth="1"/>
    <col min="11270" max="11270" width="7.85546875" style="40" customWidth="1"/>
    <col min="11271" max="11272" width="7" style="40" bestFit="1" customWidth="1"/>
    <col min="11273" max="11273" width="8.5703125" style="40" customWidth="1"/>
    <col min="11274" max="11274" width="7" style="40" bestFit="1" customWidth="1"/>
    <col min="11275" max="11275" width="15.7109375" style="40" bestFit="1" customWidth="1"/>
    <col min="11276" max="11520" width="9.140625" style="40"/>
    <col min="11521" max="11521" width="15.7109375" style="40" customWidth="1"/>
    <col min="11522" max="11522" width="11" style="40" customWidth="1"/>
    <col min="11523" max="11523" width="8.140625" style="40" customWidth="1"/>
    <col min="11524" max="11525" width="7" style="40" bestFit="1" customWidth="1"/>
    <col min="11526" max="11526" width="7.85546875" style="40" customWidth="1"/>
    <col min="11527" max="11528" width="7" style="40" bestFit="1" customWidth="1"/>
    <col min="11529" max="11529" width="8.5703125" style="40" customWidth="1"/>
    <col min="11530" max="11530" width="7" style="40" bestFit="1" customWidth="1"/>
    <col min="11531" max="11531" width="15.7109375" style="40" bestFit="1" customWidth="1"/>
    <col min="11532" max="11776" width="9.140625" style="40"/>
    <col min="11777" max="11777" width="15.7109375" style="40" customWidth="1"/>
    <col min="11778" max="11778" width="11" style="40" customWidth="1"/>
    <col min="11779" max="11779" width="8.140625" style="40" customWidth="1"/>
    <col min="11780" max="11781" width="7" style="40" bestFit="1" customWidth="1"/>
    <col min="11782" max="11782" width="7.85546875" style="40" customWidth="1"/>
    <col min="11783" max="11784" width="7" style="40" bestFit="1" customWidth="1"/>
    <col min="11785" max="11785" width="8.5703125" style="40" customWidth="1"/>
    <col min="11786" max="11786" width="7" style="40" bestFit="1" customWidth="1"/>
    <col min="11787" max="11787" width="15.7109375" style="40" bestFit="1" customWidth="1"/>
    <col min="11788" max="12032" width="9.140625" style="40"/>
    <col min="12033" max="12033" width="15.7109375" style="40" customWidth="1"/>
    <col min="12034" max="12034" width="11" style="40" customWidth="1"/>
    <col min="12035" max="12035" width="8.140625" style="40" customWidth="1"/>
    <col min="12036" max="12037" width="7" style="40" bestFit="1" customWidth="1"/>
    <col min="12038" max="12038" width="7.85546875" style="40" customWidth="1"/>
    <col min="12039" max="12040" width="7" style="40" bestFit="1" customWidth="1"/>
    <col min="12041" max="12041" width="8.5703125" style="40" customWidth="1"/>
    <col min="12042" max="12042" width="7" style="40" bestFit="1" customWidth="1"/>
    <col min="12043" max="12043" width="15.7109375" style="40" bestFit="1" customWidth="1"/>
    <col min="12044" max="12288" width="9.140625" style="40"/>
    <col min="12289" max="12289" width="15.7109375" style="40" customWidth="1"/>
    <col min="12290" max="12290" width="11" style="40" customWidth="1"/>
    <col min="12291" max="12291" width="8.140625" style="40" customWidth="1"/>
    <col min="12292" max="12293" width="7" style="40" bestFit="1" customWidth="1"/>
    <col min="12294" max="12294" width="7.85546875" style="40" customWidth="1"/>
    <col min="12295" max="12296" width="7" style="40" bestFit="1" customWidth="1"/>
    <col min="12297" max="12297" width="8.5703125" style="40" customWidth="1"/>
    <col min="12298" max="12298" width="7" style="40" bestFit="1" customWidth="1"/>
    <col min="12299" max="12299" width="15.7109375" style="40" bestFit="1" customWidth="1"/>
    <col min="12300" max="12544" width="9.140625" style="40"/>
    <col min="12545" max="12545" width="15.7109375" style="40" customWidth="1"/>
    <col min="12546" max="12546" width="11" style="40" customWidth="1"/>
    <col min="12547" max="12547" width="8.140625" style="40" customWidth="1"/>
    <col min="12548" max="12549" width="7" style="40" bestFit="1" customWidth="1"/>
    <col min="12550" max="12550" width="7.85546875" style="40" customWidth="1"/>
    <col min="12551" max="12552" width="7" style="40" bestFit="1" customWidth="1"/>
    <col min="12553" max="12553" width="8.5703125" style="40" customWidth="1"/>
    <col min="12554" max="12554" width="7" style="40" bestFit="1" customWidth="1"/>
    <col min="12555" max="12555" width="15.7109375" style="40" bestFit="1" customWidth="1"/>
    <col min="12556" max="12800" width="9.140625" style="40"/>
    <col min="12801" max="12801" width="15.7109375" style="40" customWidth="1"/>
    <col min="12802" max="12802" width="11" style="40" customWidth="1"/>
    <col min="12803" max="12803" width="8.140625" style="40" customWidth="1"/>
    <col min="12804" max="12805" width="7" style="40" bestFit="1" customWidth="1"/>
    <col min="12806" max="12806" width="7.85546875" style="40" customWidth="1"/>
    <col min="12807" max="12808" width="7" style="40" bestFit="1" customWidth="1"/>
    <col min="12809" max="12809" width="8.5703125" style="40" customWidth="1"/>
    <col min="12810" max="12810" width="7" style="40" bestFit="1" customWidth="1"/>
    <col min="12811" max="12811" width="15.7109375" style="40" bestFit="1" customWidth="1"/>
    <col min="12812" max="13056" width="9.140625" style="40"/>
    <col min="13057" max="13057" width="15.7109375" style="40" customWidth="1"/>
    <col min="13058" max="13058" width="11" style="40" customWidth="1"/>
    <col min="13059" max="13059" width="8.140625" style="40" customWidth="1"/>
    <col min="13060" max="13061" width="7" style="40" bestFit="1" customWidth="1"/>
    <col min="13062" max="13062" width="7.85546875" style="40" customWidth="1"/>
    <col min="13063" max="13064" width="7" style="40" bestFit="1" customWidth="1"/>
    <col min="13065" max="13065" width="8.5703125" style="40" customWidth="1"/>
    <col min="13066" max="13066" width="7" style="40" bestFit="1" customWidth="1"/>
    <col min="13067" max="13067" width="15.7109375" style="40" bestFit="1" customWidth="1"/>
    <col min="13068" max="13312" width="9.140625" style="40"/>
    <col min="13313" max="13313" width="15.7109375" style="40" customWidth="1"/>
    <col min="13314" max="13314" width="11" style="40" customWidth="1"/>
    <col min="13315" max="13315" width="8.140625" style="40" customWidth="1"/>
    <col min="13316" max="13317" width="7" style="40" bestFit="1" customWidth="1"/>
    <col min="13318" max="13318" width="7.85546875" style="40" customWidth="1"/>
    <col min="13319" max="13320" width="7" style="40" bestFit="1" customWidth="1"/>
    <col min="13321" max="13321" width="8.5703125" style="40" customWidth="1"/>
    <col min="13322" max="13322" width="7" style="40" bestFit="1" customWidth="1"/>
    <col min="13323" max="13323" width="15.7109375" style="40" bestFit="1" customWidth="1"/>
    <col min="13324" max="13568" width="9.140625" style="40"/>
    <col min="13569" max="13569" width="15.7109375" style="40" customWidth="1"/>
    <col min="13570" max="13570" width="11" style="40" customWidth="1"/>
    <col min="13571" max="13571" width="8.140625" style="40" customWidth="1"/>
    <col min="13572" max="13573" width="7" style="40" bestFit="1" customWidth="1"/>
    <col min="13574" max="13574" width="7.85546875" style="40" customWidth="1"/>
    <col min="13575" max="13576" width="7" style="40" bestFit="1" customWidth="1"/>
    <col min="13577" max="13577" width="8.5703125" style="40" customWidth="1"/>
    <col min="13578" max="13578" width="7" style="40" bestFit="1" customWidth="1"/>
    <col min="13579" max="13579" width="15.7109375" style="40" bestFit="1" customWidth="1"/>
    <col min="13580" max="13824" width="9.140625" style="40"/>
    <col min="13825" max="13825" width="15.7109375" style="40" customWidth="1"/>
    <col min="13826" max="13826" width="11" style="40" customWidth="1"/>
    <col min="13827" max="13827" width="8.140625" style="40" customWidth="1"/>
    <col min="13828" max="13829" width="7" style="40" bestFit="1" customWidth="1"/>
    <col min="13830" max="13830" width="7.85546875" style="40" customWidth="1"/>
    <col min="13831" max="13832" width="7" style="40" bestFit="1" customWidth="1"/>
    <col min="13833" max="13833" width="8.5703125" style="40" customWidth="1"/>
    <col min="13834" max="13834" width="7" style="40" bestFit="1" customWidth="1"/>
    <col min="13835" max="13835" width="15.7109375" style="40" bestFit="1" customWidth="1"/>
    <col min="13836" max="14080" width="9.140625" style="40"/>
    <col min="14081" max="14081" width="15.7109375" style="40" customWidth="1"/>
    <col min="14082" max="14082" width="11" style="40" customWidth="1"/>
    <col min="14083" max="14083" width="8.140625" style="40" customWidth="1"/>
    <col min="14084" max="14085" width="7" style="40" bestFit="1" customWidth="1"/>
    <col min="14086" max="14086" width="7.85546875" style="40" customWidth="1"/>
    <col min="14087" max="14088" width="7" style="40" bestFit="1" customWidth="1"/>
    <col min="14089" max="14089" width="8.5703125" style="40" customWidth="1"/>
    <col min="14090" max="14090" width="7" style="40" bestFit="1" customWidth="1"/>
    <col min="14091" max="14091" width="15.7109375" style="40" bestFit="1" customWidth="1"/>
    <col min="14092" max="14336" width="9.140625" style="40"/>
    <col min="14337" max="14337" width="15.7109375" style="40" customWidth="1"/>
    <col min="14338" max="14338" width="11" style="40" customWidth="1"/>
    <col min="14339" max="14339" width="8.140625" style="40" customWidth="1"/>
    <col min="14340" max="14341" width="7" style="40" bestFit="1" customWidth="1"/>
    <col min="14342" max="14342" width="7.85546875" style="40" customWidth="1"/>
    <col min="14343" max="14344" width="7" style="40" bestFit="1" customWidth="1"/>
    <col min="14345" max="14345" width="8.5703125" style="40" customWidth="1"/>
    <col min="14346" max="14346" width="7" style="40" bestFit="1" customWidth="1"/>
    <col min="14347" max="14347" width="15.7109375" style="40" bestFit="1" customWidth="1"/>
    <col min="14348" max="14592" width="9.140625" style="40"/>
    <col min="14593" max="14593" width="15.7109375" style="40" customWidth="1"/>
    <col min="14594" max="14594" width="11" style="40" customWidth="1"/>
    <col min="14595" max="14595" width="8.140625" style="40" customWidth="1"/>
    <col min="14596" max="14597" width="7" style="40" bestFit="1" customWidth="1"/>
    <col min="14598" max="14598" width="7.85546875" style="40" customWidth="1"/>
    <col min="14599" max="14600" width="7" style="40" bestFit="1" customWidth="1"/>
    <col min="14601" max="14601" width="8.5703125" style="40" customWidth="1"/>
    <col min="14602" max="14602" width="7" style="40" bestFit="1" customWidth="1"/>
    <col min="14603" max="14603" width="15.7109375" style="40" bestFit="1" customWidth="1"/>
    <col min="14604" max="14848" width="9.140625" style="40"/>
    <col min="14849" max="14849" width="15.7109375" style="40" customWidth="1"/>
    <col min="14850" max="14850" width="11" style="40" customWidth="1"/>
    <col min="14851" max="14851" width="8.140625" style="40" customWidth="1"/>
    <col min="14852" max="14853" width="7" style="40" bestFit="1" customWidth="1"/>
    <col min="14854" max="14854" width="7.85546875" style="40" customWidth="1"/>
    <col min="14855" max="14856" width="7" style="40" bestFit="1" customWidth="1"/>
    <col min="14857" max="14857" width="8.5703125" style="40" customWidth="1"/>
    <col min="14858" max="14858" width="7" style="40" bestFit="1" customWidth="1"/>
    <col min="14859" max="14859" width="15.7109375" style="40" bestFit="1" customWidth="1"/>
    <col min="14860" max="15104" width="9.140625" style="40"/>
    <col min="15105" max="15105" width="15.7109375" style="40" customWidth="1"/>
    <col min="15106" max="15106" width="11" style="40" customWidth="1"/>
    <col min="15107" max="15107" width="8.140625" style="40" customWidth="1"/>
    <col min="15108" max="15109" width="7" style="40" bestFit="1" customWidth="1"/>
    <col min="15110" max="15110" width="7.85546875" style="40" customWidth="1"/>
    <col min="15111" max="15112" width="7" style="40" bestFit="1" customWidth="1"/>
    <col min="15113" max="15113" width="8.5703125" style="40" customWidth="1"/>
    <col min="15114" max="15114" width="7" style="40" bestFit="1" customWidth="1"/>
    <col min="15115" max="15115" width="15.7109375" style="40" bestFit="1" customWidth="1"/>
    <col min="15116" max="15360" width="9.140625" style="40"/>
    <col min="15361" max="15361" width="15.7109375" style="40" customWidth="1"/>
    <col min="15362" max="15362" width="11" style="40" customWidth="1"/>
    <col min="15363" max="15363" width="8.140625" style="40" customWidth="1"/>
    <col min="15364" max="15365" width="7" style="40" bestFit="1" customWidth="1"/>
    <col min="15366" max="15366" width="7.85546875" style="40" customWidth="1"/>
    <col min="15367" max="15368" width="7" style="40" bestFit="1" customWidth="1"/>
    <col min="15369" max="15369" width="8.5703125" style="40" customWidth="1"/>
    <col min="15370" max="15370" width="7" style="40" bestFit="1" customWidth="1"/>
    <col min="15371" max="15371" width="15.7109375" style="40" bestFit="1" customWidth="1"/>
    <col min="15372" max="15616" width="9.140625" style="40"/>
    <col min="15617" max="15617" width="15.7109375" style="40" customWidth="1"/>
    <col min="15618" max="15618" width="11" style="40" customWidth="1"/>
    <col min="15619" max="15619" width="8.140625" style="40" customWidth="1"/>
    <col min="15620" max="15621" width="7" style="40" bestFit="1" customWidth="1"/>
    <col min="15622" max="15622" width="7.85546875" style="40" customWidth="1"/>
    <col min="15623" max="15624" width="7" style="40" bestFit="1" customWidth="1"/>
    <col min="15625" max="15625" width="8.5703125" style="40" customWidth="1"/>
    <col min="15626" max="15626" width="7" style="40" bestFit="1" customWidth="1"/>
    <col min="15627" max="15627" width="15.7109375" style="40" bestFit="1" customWidth="1"/>
    <col min="15628" max="15872" width="9.140625" style="40"/>
    <col min="15873" max="15873" width="15.7109375" style="40" customWidth="1"/>
    <col min="15874" max="15874" width="11" style="40" customWidth="1"/>
    <col min="15875" max="15875" width="8.140625" style="40" customWidth="1"/>
    <col min="15876" max="15877" width="7" style="40" bestFit="1" customWidth="1"/>
    <col min="15878" max="15878" width="7.85546875" style="40" customWidth="1"/>
    <col min="15879" max="15880" width="7" style="40" bestFit="1" customWidth="1"/>
    <col min="15881" max="15881" width="8.5703125" style="40" customWidth="1"/>
    <col min="15882" max="15882" width="7" style="40" bestFit="1" customWidth="1"/>
    <col min="15883" max="15883" width="15.7109375" style="40" bestFit="1" customWidth="1"/>
    <col min="15884" max="16128" width="9.140625" style="40"/>
    <col min="16129" max="16129" width="15.7109375" style="40" customWidth="1"/>
    <col min="16130" max="16130" width="11" style="40" customWidth="1"/>
    <col min="16131" max="16131" width="8.140625" style="40" customWidth="1"/>
    <col min="16132" max="16133" width="7" style="40" bestFit="1" customWidth="1"/>
    <col min="16134" max="16134" width="7.85546875" style="40" customWidth="1"/>
    <col min="16135" max="16136" width="7" style="40" bestFit="1" customWidth="1"/>
    <col min="16137" max="16137" width="8.5703125" style="40" customWidth="1"/>
    <col min="16138" max="16138" width="7" style="40" bestFit="1" customWidth="1"/>
    <col min="16139" max="16139" width="15.7109375" style="40" bestFit="1" customWidth="1"/>
    <col min="16140" max="16384" width="9.140625" style="40"/>
  </cols>
  <sheetData>
    <row r="1" spans="1:11" ht="18.75" customHeight="1" x14ac:dyDescent="0.2">
      <c r="A1" s="1146" t="s">
        <v>709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</row>
    <row r="2" spans="1:11" ht="33" customHeight="1" x14ac:dyDescent="0.2">
      <c r="A2" s="1342" t="s">
        <v>1028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</row>
    <row r="3" spans="1:11" ht="24" customHeight="1" x14ac:dyDescent="0.2">
      <c r="A3" s="1147">
        <v>2014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</row>
    <row r="4" spans="1:11" ht="20.25" customHeight="1" x14ac:dyDescent="0.3">
      <c r="A4" s="806" t="s">
        <v>256</v>
      </c>
      <c r="B4" s="810"/>
      <c r="C4" s="810"/>
      <c r="D4" s="1348"/>
      <c r="E4" s="1348"/>
      <c r="F4" s="1348"/>
      <c r="G4" s="875"/>
      <c r="H4" s="810"/>
      <c r="I4" s="875"/>
      <c r="J4" s="876"/>
      <c r="K4" s="818" t="s">
        <v>257</v>
      </c>
    </row>
    <row r="5" spans="1:11" ht="31.5" customHeight="1" thickBot="1" x14ac:dyDescent="0.25">
      <c r="A5" s="1254" t="s">
        <v>1029</v>
      </c>
      <c r="B5" s="1345" t="s">
        <v>676</v>
      </c>
      <c r="C5" s="1138"/>
      <c r="D5" s="1138"/>
      <c r="E5" s="1139" t="s">
        <v>612</v>
      </c>
      <c r="F5" s="1139"/>
      <c r="G5" s="1139"/>
      <c r="H5" s="1151" t="s">
        <v>613</v>
      </c>
      <c r="I5" s="1151"/>
      <c r="J5" s="1346"/>
      <c r="K5" s="1254" t="s">
        <v>424</v>
      </c>
    </row>
    <row r="6" spans="1:11" ht="37.5" customHeight="1" thickTop="1" x14ac:dyDescent="0.2">
      <c r="A6" s="1255"/>
      <c r="B6" s="255" t="s">
        <v>611</v>
      </c>
      <c r="C6" s="158" t="s">
        <v>1394</v>
      </c>
      <c r="D6" s="158" t="s">
        <v>517</v>
      </c>
      <c r="E6" s="255" t="s">
        <v>46</v>
      </c>
      <c r="F6" s="158" t="s">
        <v>1394</v>
      </c>
      <c r="G6" s="158" t="s">
        <v>517</v>
      </c>
      <c r="H6" s="255" t="s">
        <v>46</v>
      </c>
      <c r="I6" s="158" t="s">
        <v>1394</v>
      </c>
      <c r="J6" s="158" t="s">
        <v>517</v>
      </c>
      <c r="K6" s="1255"/>
    </row>
    <row r="7" spans="1:11" ht="18" customHeight="1" thickBot="1" x14ac:dyDescent="0.25">
      <c r="A7" s="322" t="s">
        <v>210</v>
      </c>
      <c r="B7" s="554">
        <f>D7+C7</f>
        <v>168</v>
      </c>
      <c r="C7" s="554">
        <f>I7+F7</f>
        <v>83</v>
      </c>
      <c r="D7" s="554">
        <f>J7+G7</f>
        <v>85</v>
      </c>
      <c r="E7" s="554">
        <f>G7+F7</f>
        <v>110</v>
      </c>
      <c r="F7" s="519">
        <v>52</v>
      </c>
      <c r="G7" s="519">
        <v>58</v>
      </c>
      <c r="H7" s="554">
        <f>J7+I7</f>
        <v>58</v>
      </c>
      <c r="I7" s="519">
        <v>31</v>
      </c>
      <c r="J7" s="519">
        <v>27</v>
      </c>
      <c r="K7" s="204" t="s">
        <v>211</v>
      </c>
    </row>
    <row r="8" spans="1:11" ht="18" customHeight="1" thickBot="1" x14ac:dyDescent="0.25">
      <c r="A8" s="65">
        <v>1</v>
      </c>
      <c r="B8" s="682">
        <f t="shared" ref="B8:B71" si="0">D8+C8</f>
        <v>15</v>
      </c>
      <c r="C8" s="682">
        <f t="shared" ref="C8:C71" si="1">I8+F8</f>
        <v>4</v>
      </c>
      <c r="D8" s="682">
        <f t="shared" ref="D8:D71" si="2">J8+G8</f>
        <v>11</v>
      </c>
      <c r="E8" s="682">
        <f t="shared" ref="E8:E71" si="3">G8+F8</f>
        <v>14</v>
      </c>
      <c r="F8" s="510">
        <v>3</v>
      </c>
      <c r="G8" s="510">
        <v>11</v>
      </c>
      <c r="H8" s="682">
        <f t="shared" ref="H8:H71" si="4">J8+I8</f>
        <v>1</v>
      </c>
      <c r="I8" s="510">
        <v>1</v>
      </c>
      <c r="J8" s="510">
        <v>0</v>
      </c>
      <c r="K8" s="205">
        <v>1</v>
      </c>
    </row>
    <row r="9" spans="1:11" ht="18" customHeight="1" thickBot="1" x14ac:dyDescent="0.25">
      <c r="A9" s="66">
        <v>2</v>
      </c>
      <c r="B9" s="554">
        <f t="shared" si="0"/>
        <v>10</v>
      </c>
      <c r="C9" s="554">
        <f t="shared" si="1"/>
        <v>5</v>
      </c>
      <c r="D9" s="554">
        <f t="shared" si="2"/>
        <v>5</v>
      </c>
      <c r="E9" s="554">
        <f t="shared" si="3"/>
        <v>7</v>
      </c>
      <c r="F9" s="512">
        <v>3</v>
      </c>
      <c r="G9" s="512">
        <v>4</v>
      </c>
      <c r="H9" s="554">
        <f t="shared" si="4"/>
        <v>3</v>
      </c>
      <c r="I9" s="512">
        <v>2</v>
      </c>
      <c r="J9" s="512">
        <v>1</v>
      </c>
      <c r="K9" s="206">
        <v>2</v>
      </c>
    </row>
    <row r="10" spans="1:11" ht="18" customHeight="1" thickBot="1" x14ac:dyDescent="0.25">
      <c r="A10" s="65">
        <v>3</v>
      </c>
      <c r="B10" s="682">
        <f t="shared" si="0"/>
        <v>7</v>
      </c>
      <c r="C10" s="682">
        <f t="shared" si="1"/>
        <v>3</v>
      </c>
      <c r="D10" s="682">
        <f t="shared" si="2"/>
        <v>4</v>
      </c>
      <c r="E10" s="682">
        <f t="shared" si="3"/>
        <v>5</v>
      </c>
      <c r="F10" s="510">
        <v>3</v>
      </c>
      <c r="G10" s="510">
        <v>2</v>
      </c>
      <c r="H10" s="682">
        <f t="shared" si="4"/>
        <v>2</v>
      </c>
      <c r="I10" s="510">
        <v>0</v>
      </c>
      <c r="J10" s="510">
        <v>2</v>
      </c>
      <c r="K10" s="205">
        <v>3</v>
      </c>
    </row>
    <row r="11" spans="1:11" ht="18" customHeight="1" thickBot="1" x14ac:dyDescent="0.25">
      <c r="A11" s="66">
        <v>4</v>
      </c>
      <c r="B11" s="554">
        <f t="shared" si="0"/>
        <v>5</v>
      </c>
      <c r="C11" s="554">
        <f t="shared" si="1"/>
        <v>1</v>
      </c>
      <c r="D11" s="554">
        <f t="shared" si="2"/>
        <v>4</v>
      </c>
      <c r="E11" s="554">
        <f t="shared" si="3"/>
        <v>3</v>
      </c>
      <c r="F11" s="512">
        <v>1</v>
      </c>
      <c r="G11" s="512">
        <v>2</v>
      </c>
      <c r="H11" s="554">
        <f t="shared" si="4"/>
        <v>2</v>
      </c>
      <c r="I11" s="512">
        <v>0</v>
      </c>
      <c r="J11" s="512">
        <v>2</v>
      </c>
      <c r="K11" s="206">
        <v>4</v>
      </c>
    </row>
    <row r="12" spans="1:11" ht="18" customHeight="1" thickBot="1" x14ac:dyDescent="0.25">
      <c r="A12" s="65">
        <v>5</v>
      </c>
      <c r="B12" s="682">
        <f t="shared" si="0"/>
        <v>5</v>
      </c>
      <c r="C12" s="682">
        <f t="shared" si="1"/>
        <v>2</v>
      </c>
      <c r="D12" s="682">
        <f t="shared" si="2"/>
        <v>3</v>
      </c>
      <c r="E12" s="682">
        <f t="shared" si="3"/>
        <v>5</v>
      </c>
      <c r="F12" s="510">
        <v>2</v>
      </c>
      <c r="G12" s="510">
        <v>3</v>
      </c>
      <c r="H12" s="682">
        <f t="shared" si="4"/>
        <v>0</v>
      </c>
      <c r="I12" s="510">
        <v>0</v>
      </c>
      <c r="J12" s="510">
        <v>0</v>
      </c>
      <c r="K12" s="205">
        <v>5</v>
      </c>
    </row>
    <row r="13" spans="1:11" ht="18" customHeight="1" thickBot="1" x14ac:dyDescent="0.25">
      <c r="A13" s="66">
        <v>6</v>
      </c>
      <c r="B13" s="554">
        <f t="shared" si="0"/>
        <v>10</v>
      </c>
      <c r="C13" s="554">
        <f t="shared" si="1"/>
        <v>5</v>
      </c>
      <c r="D13" s="554">
        <f t="shared" si="2"/>
        <v>5</v>
      </c>
      <c r="E13" s="554">
        <f t="shared" si="3"/>
        <v>3</v>
      </c>
      <c r="F13" s="512">
        <v>1</v>
      </c>
      <c r="G13" s="512">
        <v>2</v>
      </c>
      <c r="H13" s="554">
        <f t="shared" si="4"/>
        <v>7</v>
      </c>
      <c r="I13" s="512">
        <v>4</v>
      </c>
      <c r="J13" s="512">
        <v>3</v>
      </c>
      <c r="K13" s="206">
        <v>6</v>
      </c>
    </row>
    <row r="14" spans="1:11" ht="18" customHeight="1" thickBot="1" x14ac:dyDescent="0.25">
      <c r="A14" s="65">
        <v>7</v>
      </c>
      <c r="B14" s="682">
        <f t="shared" si="0"/>
        <v>6</v>
      </c>
      <c r="C14" s="682">
        <f t="shared" si="1"/>
        <v>4</v>
      </c>
      <c r="D14" s="682">
        <f t="shared" si="2"/>
        <v>2</v>
      </c>
      <c r="E14" s="682">
        <f t="shared" si="3"/>
        <v>6</v>
      </c>
      <c r="F14" s="510">
        <v>4</v>
      </c>
      <c r="G14" s="510">
        <v>2</v>
      </c>
      <c r="H14" s="682">
        <f t="shared" si="4"/>
        <v>0</v>
      </c>
      <c r="I14" s="510">
        <v>0</v>
      </c>
      <c r="J14" s="510">
        <v>0</v>
      </c>
      <c r="K14" s="205">
        <v>7</v>
      </c>
    </row>
    <row r="15" spans="1:11" ht="18" customHeight="1" thickBot="1" x14ac:dyDescent="0.25">
      <c r="A15" s="66">
        <v>8</v>
      </c>
      <c r="B15" s="554">
        <f t="shared" si="0"/>
        <v>1</v>
      </c>
      <c r="C15" s="554">
        <f t="shared" si="1"/>
        <v>1</v>
      </c>
      <c r="D15" s="554">
        <f t="shared" si="2"/>
        <v>0</v>
      </c>
      <c r="E15" s="554">
        <f t="shared" si="3"/>
        <v>0</v>
      </c>
      <c r="F15" s="512">
        <v>0</v>
      </c>
      <c r="G15" s="512">
        <v>0</v>
      </c>
      <c r="H15" s="554">
        <f t="shared" si="4"/>
        <v>1</v>
      </c>
      <c r="I15" s="512">
        <v>1</v>
      </c>
      <c r="J15" s="512">
        <v>0</v>
      </c>
      <c r="K15" s="206">
        <v>8</v>
      </c>
    </row>
    <row r="16" spans="1:11" ht="18" customHeight="1" thickBot="1" x14ac:dyDescent="0.25">
      <c r="A16" s="65">
        <v>9</v>
      </c>
      <c r="B16" s="682">
        <f t="shared" si="0"/>
        <v>3</v>
      </c>
      <c r="C16" s="682">
        <f t="shared" si="1"/>
        <v>1</v>
      </c>
      <c r="D16" s="682">
        <f t="shared" si="2"/>
        <v>2</v>
      </c>
      <c r="E16" s="682">
        <f t="shared" si="3"/>
        <v>3</v>
      </c>
      <c r="F16" s="510">
        <v>1</v>
      </c>
      <c r="G16" s="510">
        <v>2</v>
      </c>
      <c r="H16" s="682">
        <f t="shared" si="4"/>
        <v>0</v>
      </c>
      <c r="I16" s="510">
        <v>0</v>
      </c>
      <c r="J16" s="510">
        <v>0</v>
      </c>
      <c r="K16" s="205">
        <v>9</v>
      </c>
    </row>
    <row r="17" spans="1:11" ht="18" customHeight="1" thickBot="1" x14ac:dyDescent="0.25">
      <c r="A17" s="66">
        <v>10</v>
      </c>
      <c r="B17" s="554">
        <f t="shared" si="0"/>
        <v>2</v>
      </c>
      <c r="C17" s="554">
        <f t="shared" si="1"/>
        <v>1</v>
      </c>
      <c r="D17" s="554">
        <f t="shared" si="2"/>
        <v>1</v>
      </c>
      <c r="E17" s="554">
        <f t="shared" si="3"/>
        <v>0</v>
      </c>
      <c r="F17" s="512">
        <v>0</v>
      </c>
      <c r="G17" s="512">
        <v>0</v>
      </c>
      <c r="H17" s="554">
        <f t="shared" si="4"/>
        <v>2</v>
      </c>
      <c r="I17" s="512">
        <v>1</v>
      </c>
      <c r="J17" s="512">
        <v>1</v>
      </c>
      <c r="K17" s="206">
        <v>10</v>
      </c>
    </row>
    <row r="18" spans="1:11" ht="18" customHeight="1" thickBot="1" x14ac:dyDescent="0.25">
      <c r="A18" s="65">
        <v>11</v>
      </c>
      <c r="B18" s="682">
        <f t="shared" si="0"/>
        <v>4</v>
      </c>
      <c r="C18" s="682">
        <f t="shared" si="1"/>
        <v>2</v>
      </c>
      <c r="D18" s="682">
        <f t="shared" si="2"/>
        <v>2</v>
      </c>
      <c r="E18" s="682">
        <f t="shared" si="3"/>
        <v>2</v>
      </c>
      <c r="F18" s="510">
        <v>1</v>
      </c>
      <c r="G18" s="510">
        <v>1</v>
      </c>
      <c r="H18" s="682">
        <f t="shared" si="4"/>
        <v>2</v>
      </c>
      <c r="I18" s="510">
        <v>1</v>
      </c>
      <c r="J18" s="510">
        <v>1</v>
      </c>
      <c r="K18" s="205">
        <v>11</v>
      </c>
    </row>
    <row r="19" spans="1:11" ht="18" customHeight="1" thickBot="1" x14ac:dyDescent="0.25">
      <c r="A19" s="66">
        <v>12</v>
      </c>
      <c r="B19" s="554">
        <f t="shared" si="0"/>
        <v>1</v>
      </c>
      <c r="C19" s="554">
        <f t="shared" si="1"/>
        <v>0</v>
      </c>
      <c r="D19" s="554">
        <f t="shared" si="2"/>
        <v>1</v>
      </c>
      <c r="E19" s="554">
        <f t="shared" si="3"/>
        <v>0</v>
      </c>
      <c r="F19" s="512">
        <v>0</v>
      </c>
      <c r="G19" s="512">
        <v>0</v>
      </c>
      <c r="H19" s="554">
        <f t="shared" si="4"/>
        <v>1</v>
      </c>
      <c r="I19" s="512">
        <v>0</v>
      </c>
      <c r="J19" s="512">
        <v>1</v>
      </c>
      <c r="K19" s="206">
        <v>12</v>
      </c>
    </row>
    <row r="20" spans="1:11" ht="18" customHeight="1" thickBot="1" x14ac:dyDescent="0.25">
      <c r="A20" s="65">
        <v>13</v>
      </c>
      <c r="B20" s="682">
        <f t="shared" si="0"/>
        <v>5</v>
      </c>
      <c r="C20" s="682">
        <f t="shared" si="1"/>
        <v>3</v>
      </c>
      <c r="D20" s="682">
        <f t="shared" si="2"/>
        <v>2</v>
      </c>
      <c r="E20" s="682">
        <f t="shared" si="3"/>
        <v>5</v>
      </c>
      <c r="F20" s="510">
        <v>3</v>
      </c>
      <c r="G20" s="510">
        <v>2</v>
      </c>
      <c r="H20" s="682">
        <f t="shared" si="4"/>
        <v>0</v>
      </c>
      <c r="I20" s="510">
        <v>0</v>
      </c>
      <c r="J20" s="510">
        <v>0</v>
      </c>
      <c r="K20" s="205">
        <v>13</v>
      </c>
    </row>
    <row r="21" spans="1:11" ht="18" customHeight="1" thickBot="1" x14ac:dyDescent="0.25">
      <c r="A21" s="66">
        <v>14</v>
      </c>
      <c r="B21" s="554">
        <f t="shared" si="0"/>
        <v>4</v>
      </c>
      <c r="C21" s="554">
        <f t="shared" si="1"/>
        <v>1</v>
      </c>
      <c r="D21" s="554">
        <f t="shared" si="2"/>
        <v>3</v>
      </c>
      <c r="E21" s="554">
        <f t="shared" si="3"/>
        <v>2</v>
      </c>
      <c r="F21" s="512">
        <v>1</v>
      </c>
      <c r="G21" s="512">
        <v>1</v>
      </c>
      <c r="H21" s="554">
        <f t="shared" si="4"/>
        <v>2</v>
      </c>
      <c r="I21" s="512">
        <v>0</v>
      </c>
      <c r="J21" s="512">
        <v>2</v>
      </c>
      <c r="K21" s="206">
        <v>14</v>
      </c>
    </row>
    <row r="22" spans="1:11" ht="18" customHeight="1" thickBot="1" x14ac:dyDescent="0.25">
      <c r="A22" s="65">
        <v>15</v>
      </c>
      <c r="B22" s="682">
        <f t="shared" si="0"/>
        <v>8</v>
      </c>
      <c r="C22" s="682">
        <f t="shared" si="1"/>
        <v>0</v>
      </c>
      <c r="D22" s="682">
        <f t="shared" si="2"/>
        <v>8</v>
      </c>
      <c r="E22" s="682">
        <f t="shared" si="3"/>
        <v>4</v>
      </c>
      <c r="F22" s="510">
        <v>0</v>
      </c>
      <c r="G22" s="510">
        <v>4</v>
      </c>
      <c r="H22" s="682">
        <f t="shared" si="4"/>
        <v>4</v>
      </c>
      <c r="I22" s="510">
        <v>0</v>
      </c>
      <c r="J22" s="510">
        <v>4</v>
      </c>
      <c r="K22" s="205">
        <v>15</v>
      </c>
    </row>
    <row r="23" spans="1:11" ht="18" customHeight="1" thickBot="1" x14ac:dyDescent="0.25">
      <c r="A23" s="66">
        <v>16</v>
      </c>
      <c r="B23" s="554">
        <f t="shared" si="0"/>
        <v>10</v>
      </c>
      <c r="C23" s="554">
        <f t="shared" si="1"/>
        <v>2</v>
      </c>
      <c r="D23" s="554">
        <f t="shared" si="2"/>
        <v>8</v>
      </c>
      <c r="E23" s="554">
        <f t="shared" si="3"/>
        <v>4</v>
      </c>
      <c r="F23" s="512">
        <v>1</v>
      </c>
      <c r="G23" s="512">
        <v>3</v>
      </c>
      <c r="H23" s="554">
        <f t="shared" si="4"/>
        <v>6</v>
      </c>
      <c r="I23" s="512">
        <v>1</v>
      </c>
      <c r="J23" s="512">
        <v>5</v>
      </c>
      <c r="K23" s="206">
        <v>16</v>
      </c>
    </row>
    <row r="24" spans="1:11" ht="18" customHeight="1" thickBot="1" x14ac:dyDescent="0.25">
      <c r="A24" s="65">
        <v>17</v>
      </c>
      <c r="B24" s="682">
        <f t="shared" si="0"/>
        <v>8</v>
      </c>
      <c r="C24" s="682">
        <f t="shared" si="1"/>
        <v>3</v>
      </c>
      <c r="D24" s="682">
        <f t="shared" si="2"/>
        <v>5</v>
      </c>
      <c r="E24" s="682">
        <f t="shared" si="3"/>
        <v>2</v>
      </c>
      <c r="F24" s="510">
        <v>2</v>
      </c>
      <c r="G24" s="510">
        <v>0</v>
      </c>
      <c r="H24" s="682">
        <f t="shared" si="4"/>
        <v>6</v>
      </c>
      <c r="I24" s="510">
        <v>1</v>
      </c>
      <c r="J24" s="510">
        <v>5</v>
      </c>
      <c r="K24" s="205">
        <v>17</v>
      </c>
    </row>
    <row r="25" spans="1:11" ht="18" customHeight="1" thickBot="1" x14ac:dyDescent="0.25">
      <c r="A25" s="66">
        <v>18</v>
      </c>
      <c r="B25" s="554">
        <f t="shared" si="0"/>
        <v>9</v>
      </c>
      <c r="C25" s="554">
        <f t="shared" si="1"/>
        <v>0</v>
      </c>
      <c r="D25" s="554">
        <f t="shared" si="2"/>
        <v>9</v>
      </c>
      <c r="E25" s="554">
        <f t="shared" si="3"/>
        <v>2</v>
      </c>
      <c r="F25" s="512">
        <v>0</v>
      </c>
      <c r="G25" s="512">
        <v>2</v>
      </c>
      <c r="H25" s="554">
        <f t="shared" si="4"/>
        <v>7</v>
      </c>
      <c r="I25" s="512">
        <v>0</v>
      </c>
      <c r="J25" s="512">
        <v>7</v>
      </c>
      <c r="K25" s="206">
        <v>18</v>
      </c>
    </row>
    <row r="26" spans="1:11" ht="18" customHeight="1" thickBot="1" x14ac:dyDescent="0.25">
      <c r="A26" s="65">
        <v>19</v>
      </c>
      <c r="B26" s="682">
        <f t="shared" si="0"/>
        <v>13</v>
      </c>
      <c r="C26" s="682">
        <f t="shared" si="1"/>
        <v>3</v>
      </c>
      <c r="D26" s="682">
        <f t="shared" si="2"/>
        <v>10</v>
      </c>
      <c r="E26" s="682">
        <f t="shared" si="3"/>
        <v>9</v>
      </c>
      <c r="F26" s="510">
        <v>3</v>
      </c>
      <c r="G26" s="510">
        <v>6</v>
      </c>
      <c r="H26" s="682">
        <f t="shared" si="4"/>
        <v>4</v>
      </c>
      <c r="I26" s="510">
        <v>0</v>
      </c>
      <c r="J26" s="510">
        <v>4</v>
      </c>
      <c r="K26" s="205">
        <v>19</v>
      </c>
    </row>
    <row r="27" spans="1:11" ht="18" customHeight="1" thickBot="1" x14ac:dyDescent="0.25">
      <c r="A27" s="66">
        <v>20</v>
      </c>
      <c r="B27" s="554">
        <f t="shared" si="0"/>
        <v>16</v>
      </c>
      <c r="C27" s="554">
        <f t="shared" si="1"/>
        <v>1</v>
      </c>
      <c r="D27" s="554">
        <f t="shared" si="2"/>
        <v>15</v>
      </c>
      <c r="E27" s="554">
        <f t="shared" si="3"/>
        <v>10</v>
      </c>
      <c r="F27" s="512">
        <v>0</v>
      </c>
      <c r="G27" s="512">
        <v>10</v>
      </c>
      <c r="H27" s="554">
        <f t="shared" si="4"/>
        <v>6</v>
      </c>
      <c r="I27" s="512">
        <v>1</v>
      </c>
      <c r="J27" s="512">
        <v>5</v>
      </c>
      <c r="K27" s="206">
        <v>20</v>
      </c>
    </row>
    <row r="28" spans="1:11" ht="18" customHeight="1" thickBot="1" x14ac:dyDescent="0.25">
      <c r="A28" s="65">
        <v>21</v>
      </c>
      <c r="B28" s="682">
        <f t="shared" si="0"/>
        <v>18</v>
      </c>
      <c r="C28" s="682">
        <f t="shared" si="1"/>
        <v>2</v>
      </c>
      <c r="D28" s="682">
        <f t="shared" si="2"/>
        <v>16</v>
      </c>
      <c r="E28" s="682">
        <f t="shared" si="3"/>
        <v>15</v>
      </c>
      <c r="F28" s="510">
        <v>2</v>
      </c>
      <c r="G28" s="510">
        <v>13</v>
      </c>
      <c r="H28" s="682">
        <f t="shared" si="4"/>
        <v>3</v>
      </c>
      <c r="I28" s="510">
        <v>0</v>
      </c>
      <c r="J28" s="510">
        <v>3</v>
      </c>
      <c r="K28" s="205">
        <v>21</v>
      </c>
    </row>
    <row r="29" spans="1:11" ht="18" customHeight="1" thickBot="1" x14ac:dyDescent="0.25">
      <c r="A29" s="66">
        <v>22</v>
      </c>
      <c r="B29" s="554">
        <f t="shared" si="0"/>
        <v>26</v>
      </c>
      <c r="C29" s="554">
        <f t="shared" si="1"/>
        <v>1</v>
      </c>
      <c r="D29" s="554">
        <f t="shared" si="2"/>
        <v>25</v>
      </c>
      <c r="E29" s="554">
        <f t="shared" si="3"/>
        <v>20</v>
      </c>
      <c r="F29" s="512">
        <v>1</v>
      </c>
      <c r="G29" s="512">
        <v>19</v>
      </c>
      <c r="H29" s="554">
        <f t="shared" si="4"/>
        <v>6</v>
      </c>
      <c r="I29" s="512">
        <v>0</v>
      </c>
      <c r="J29" s="512">
        <v>6</v>
      </c>
      <c r="K29" s="206">
        <v>22</v>
      </c>
    </row>
    <row r="30" spans="1:11" ht="18" customHeight="1" thickBot="1" x14ac:dyDescent="0.25">
      <c r="A30" s="65">
        <v>23</v>
      </c>
      <c r="B30" s="682">
        <f t="shared" si="0"/>
        <v>14</v>
      </c>
      <c r="C30" s="682">
        <f t="shared" si="1"/>
        <v>0</v>
      </c>
      <c r="D30" s="682">
        <f t="shared" si="2"/>
        <v>14</v>
      </c>
      <c r="E30" s="682">
        <f t="shared" si="3"/>
        <v>12</v>
      </c>
      <c r="F30" s="510">
        <v>0</v>
      </c>
      <c r="G30" s="510">
        <v>12</v>
      </c>
      <c r="H30" s="682">
        <f t="shared" si="4"/>
        <v>2</v>
      </c>
      <c r="I30" s="510">
        <v>0</v>
      </c>
      <c r="J30" s="510">
        <v>2</v>
      </c>
      <c r="K30" s="205">
        <v>23</v>
      </c>
    </row>
    <row r="31" spans="1:11" ht="18" customHeight="1" thickBot="1" x14ac:dyDescent="0.25">
      <c r="A31" s="66">
        <v>24</v>
      </c>
      <c r="B31" s="554">
        <f t="shared" si="0"/>
        <v>27</v>
      </c>
      <c r="C31" s="554">
        <f t="shared" si="1"/>
        <v>5</v>
      </c>
      <c r="D31" s="554">
        <f t="shared" si="2"/>
        <v>22</v>
      </c>
      <c r="E31" s="554">
        <f t="shared" si="3"/>
        <v>26</v>
      </c>
      <c r="F31" s="512">
        <v>5</v>
      </c>
      <c r="G31" s="512">
        <v>21</v>
      </c>
      <c r="H31" s="554">
        <f t="shared" si="4"/>
        <v>1</v>
      </c>
      <c r="I31" s="512">
        <v>0</v>
      </c>
      <c r="J31" s="512">
        <v>1</v>
      </c>
      <c r="K31" s="206">
        <v>24</v>
      </c>
    </row>
    <row r="32" spans="1:11" ht="18" customHeight="1" thickBot="1" x14ac:dyDescent="0.25">
      <c r="A32" s="65">
        <v>25</v>
      </c>
      <c r="B32" s="682">
        <f t="shared" si="0"/>
        <v>33</v>
      </c>
      <c r="C32" s="682">
        <f t="shared" si="1"/>
        <v>3</v>
      </c>
      <c r="D32" s="682">
        <f t="shared" si="2"/>
        <v>30</v>
      </c>
      <c r="E32" s="682">
        <f t="shared" si="3"/>
        <v>29</v>
      </c>
      <c r="F32" s="510">
        <v>1</v>
      </c>
      <c r="G32" s="510">
        <v>28</v>
      </c>
      <c r="H32" s="682">
        <f t="shared" si="4"/>
        <v>4</v>
      </c>
      <c r="I32" s="510">
        <v>2</v>
      </c>
      <c r="J32" s="510">
        <v>2</v>
      </c>
      <c r="K32" s="205">
        <v>25</v>
      </c>
    </row>
    <row r="33" spans="1:11" ht="18" customHeight="1" thickBot="1" x14ac:dyDescent="0.25">
      <c r="A33" s="66">
        <v>26</v>
      </c>
      <c r="B33" s="554">
        <f t="shared" si="0"/>
        <v>37</v>
      </c>
      <c r="C33" s="554">
        <f t="shared" si="1"/>
        <v>2</v>
      </c>
      <c r="D33" s="554">
        <f t="shared" si="2"/>
        <v>35</v>
      </c>
      <c r="E33" s="554">
        <f t="shared" si="3"/>
        <v>32</v>
      </c>
      <c r="F33" s="512">
        <v>1</v>
      </c>
      <c r="G33" s="512">
        <v>31</v>
      </c>
      <c r="H33" s="554">
        <f t="shared" si="4"/>
        <v>5</v>
      </c>
      <c r="I33" s="512">
        <v>1</v>
      </c>
      <c r="J33" s="512">
        <v>4</v>
      </c>
      <c r="K33" s="206">
        <v>26</v>
      </c>
    </row>
    <row r="34" spans="1:11" ht="18" customHeight="1" thickBot="1" x14ac:dyDescent="0.25">
      <c r="A34" s="65">
        <v>27</v>
      </c>
      <c r="B34" s="682">
        <f t="shared" si="0"/>
        <v>36</v>
      </c>
      <c r="C34" s="682">
        <f t="shared" si="1"/>
        <v>3</v>
      </c>
      <c r="D34" s="682">
        <f t="shared" si="2"/>
        <v>33</v>
      </c>
      <c r="E34" s="682">
        <f t="shared" si="3"/>
        <v>32</v>
      </c>
      <c r="F34" s="510">
        <v>1</v>
      </c>
      <c r="G34" s="510">
        <v>31</v>
      </c>
      <c r="H34" s="682">
        <f t="shared" si="4"/>
        <v>4</v>
      </c>
      <c r="I34" s="510">
        <v>2</v>
      </c>
      <c r="J34" s="510">
        <v>2</v>
      </c>
      <c r="K34" s="205">
        <v>27</v>
      </c>
    </row>
    <row r="35" spans="1:11" ht="18" customHeight="1" thickBot="1" x14ac:dyDescent="0.25">
      <c r="A35" s="66">
        <v>28</v>
      </c>
      <c r="B35" s="554">
        <f t="shared" si="0"/>
        <v>29</v>
      </c>
      <c r="C35" s="554">
        <f t="shared" si="1"/>
        <v>4</v>
      </c>
      <c r="D35" s="554">
        <f t="shared" si="2"/>
        <v>25</v>
      </c>
      <c r="E35" s="554">
        <f t="shared" si="3"/>
        <v>27</v>
      </c>
      <c r="F35" s="512">
        <v>3</v>
      </c>
      <c r="G35" s="512">
        <v>24</v>
      </c>
      <c r="H35" s="554">
        <f t="shared" si="4"/>
        <v>2</v>
      </c>
      <c r="I35" s="512">
        <v>1</v>
      </c>
      <c r="J35" s="512">
        <v>1</v>
      </c>
      <c r="K35" s="206">
        <v>28</v>
      </c>
    </row>
    <row r="36" spans="1:11" ht="18" customHeight="1" thickBot="1" x14ac:dyDescent="0.25">
      <c r="A36" s="65">
        <v>29</v>
      </c>
      <c r="B36" s="682">
        <f t="shared" si="0"/>
        <v>41</v>
      </c>
      <c r="C36" s="682">
        <f t="shared" si="1"/>
        <v>4</v>
      </c>
      <c r="D36" s="682">
        <f t="shared" si="2"/>
        <v>37</v>
      </c>
      <c r="E36" s="682">
        <f t="shared" si="3"/>
        <v>36</v>
      </c>
      <c r="F36" s="510">
        <v>3</v>
      </c>
      <c r="G36" s="510">
        <v>33</v>
      </c>
      <c r="H36" s="682">
        <f t="shared" si="4"/>
        <v>5</v>
      </c>
      <c r="I36" s="510">
        <v>1</v>
      </c>
      <c r="J36" s="510">
        <v>4</v>
      </c>
      <c r="K36" s="205">
        <v>29</v>
      </c>
    </row>
    <row r="37" spans="1:11" ht="18" customHeight="1" thickBot="1" x14ac:dyDescent="0.25">
      <c r="A37" s="66">
        <v>30</v>
      </c>
      <c r="B37" s="554">
        <f t="shared" si="0"/>
        <v>29</v>
      </c>
      <c r="C37" s="554">
        <f t="shared" si="1"/>
        <v>4</v>
      </c>
      <c r="D37" s="554">
        <f t="shared" si="2"/>
        <v>25</v>
      </c>
      <c r="E37" s="554">
        <f t="shared" si="3"/>
        <v>26</v>
      </c>
      <c r="F37" s="512">
        <v>4</v>
      </c>
      <c r="G37" s="512">
        <v>22</v>
      </c>
      <c r="H37" s="554">
        <f t="shared" si="4"/>
        <v>3</v>
      </c>
      <c r="I37" s="512">
        <v>0</v>
      </c>
      <c r="J37" s="512">
        <v>3</v>
      </c>
      <c r="K37" s="206">
        <v>30</v>
      </c>
    </row>
    <row r="38" spans="1:11" ht="18" customHeight="1" thickBot="1" x14ac:dyDescent="0.25">
      <c r="A38" s="65">
        <v>31</v>
      </c>
      <c r="B38" s="682">
        <f t="shared" si="0"/>
        <v>21</v>
      </c>
      <c r="C38" s="682">
        <f t="shared" si="1"/>
        <v>2</v>
      </c>
      <c r="D38" s="682">
        <f t="shared" si="2"/>
        <v>19</v>
      </c>
      <c r="E38" s="682">
        <f t="shared" si="3"/>
        <v>20</v>
      </c>
      <c r="F38" s="510">
        <v>1</v>
      </c>
      <c r="G38" s="510">
        <v>19</v>
      </c>
      <c r="H38" s="682">
        <f t="shared" si="4"/>
        <v>1</v>
      </c>
      <c r="I38" s="510">
        <v>1</v>
      </c>
      <c r="J38" s="510">
        <v>0</v>
      </c>
      <c r="K38" s="205">
        <v>31</v>
      </c>
    </row>
    <row r="39" spans="1:11" ht="18" customHeight="1" thickBot="1" x14ac:dyDescent="0.25">
      <c r="A39" s="66">
        <v>32</v>
      </c>
      <c r="B39" s="554">
        <f t="shared" si="0"/>
        <v>31</v>
      </c>
      <c r="C39" s="554">
        <f t="shared" si="1"/>
        <v>3</v>
      </c>
      <c r="D39" s="554">
        <f t="shared" si="2"/>
        <v>28</v>
      </c>
      <c r="E39" s="543">
        <f t="shared" si="3"/>
        <v>28</v>
      </c>
      <c r="F39" s="512">
        <v>2</v>
      </c>
      <c r="G39" s="512">
        <v>26</v>
      </c>
      <c r="H39" s="543">
        <f t="shared" si="4"/>
        <v>3</v>
      </c>
      <c r="I39" s="512">
        <v>1</v>
      </c>
      <c r="J39" s="512">
        <v>2</v>
      </c>
      <c r="K39" s="206">
        <v>32</v>
      </c>
    </row>
    <row r="40" spans="1:11" ht="18" customHeight="1" x14ac:dyDescent="0.2">
      <c r="A40" s="877">
        <v>33</v>
      </c>
      <c r="B40" s="878">
        <f t="shared" si="0"/>
        <v>33</v>
      </c>
      <c r="C40" s="878">
        <f t="shared" si="1"/>
        <v>3</v>
      </c>
      <c r="D40" s="878">
        <f t="shared" si="2"/>
        <v>30</v>
      </c>
      <c r="E40" s="1008">
        <f t="shared" si="3"/>
        <v>30</v>
      </c>
      <c r="F40" s="514">
        <v>2</v>
      </c>
      <c r="G40" s="514">
        <v>28</v>
      </c>
      <c r="H40" s="1008">
        <f t="shared" si="4"/>
        <v>3</v>
      </c>
      <c r="I40" s="514">
        <v>1</v>
      </c>
      <c r="J40" s="514">
        <v>2</v>
      </c>
      <c r="K40" s="879">
        <v>33</v>
      </c>
    </row>
    <row r="41" spans="1:11" ht="18" customHeight="1" thickBot="1" x14ac:dyDescent="0.25">
      <c r="A41" s="64">
        <v>34</v>
      </c>
      <c r="B41" s="540">
        <f t="shared" si="0"/>
        <v>33</v>
      </c>
      <c r="C41" s="540">
        <f t="shared" si="1"/>
        <v>3</v>
      </c>
      <c r="D41" s="540">
        <f t="shared" si="2"/>
        <v>30</v>
      </c>
      <c r="E41" s="540">
        <f t="shared" si="3"/>
        <v>28</v>
      </c>
      <c r="F41" s="508">
        <v>2</v>
      </c>
      <c r="G41" s="508">
        <v>26</v>
      </c>
      <c r="H41" s="540">
        <f t="shared" si="4"/>
        <v>5</v>
      </c>
      <c r="I41" s="508">
        <v>1</v>
      </c>
      <c r="J41" s="508">
        <v>4</v>
      </c>
      <c r="K41" s="208">
        <v>34</v>
      </c>
    </row>
    <row r="42" spans="1:11" ht="18" customHeight="1" thickBot="1" x14ac:dyDescent="0.25">
      <c r="A42" s="65">
        <v>35</v>
      </c>
      <c r="B42" s="682">
        <f t="shared" si="0"/>
        <v>36</v>
      </c>
      <c r="C42" s="682">
        <f t="shared" si="1"/>
        <v>6</v>
      </c>
      <c r="D42" s="682">
        <f t="shared" si="2"/>
        <v>30</v>
      </c>
      <c r="E42" s="682">
        <f t="shared" si="3"/>
        <v>34</v>
      </c>
      <c r="F42" s="510">
        <v>5</v>
      </c>
      <c r="G42" s="510">
        <v>29</v>
      </c>
      <c r="H42" s="682">
        <f t="shared" si="4"/>
        <v>2</v>
      </c>
      <c r="I42" s="510">
        <v>1</v>
      </c>
      <c r="J42" s="510">
        <v>1</v>
      </c>
      <c r="K42" s="205">
        <v>35</v>
      </c>
    </row>
    <row r="43" spans="1:11" ht="18" customHeight="1" thickBot="1" x14ac:dyDescent="0.25">
      <c r="A43" s="66">
        <v>36</v>
      </c>
      <c r="B43" s="554">
        <f t="shared" si="0"/>
        <v>29</v>
      </c>
      <c r="C43" s="554">
        <f t="shared" si="1"/>
        <v>7</v>
      </c>
      <c r="D43" s="554">
        <f t="shared" si="2"/>
        <v>22</v>
      </c>
      <c r="E43" s="554">
        <f t="shared" si="3"/>
        <v>25</v>
      </c>
      <c r="F43" s="512">
        <v>5</v>
      </c>
      <c r="G43" s="512">
        <v>20</v>
      </c>
      <c r="H43" s="554">
        <f t="shared" si="4"/>
        <v>4</v>
      </c>
      <c r="I43" s="512">
        <v>2</v>
      </c>
      <c r="J43" s="512">
        <v>2</v>
      </c>
      <c r="K43" s="206">
        <v>36</v>
      </c>
    </row>
    <row r="44" spans="1:11" ht="18" customHeight="1" thickBot="1" x14ac:dyDescent="0.25">
      <c r="A44" s="65">
        <v>37</v>
      </c>
      <c r="B44" s="682">
        <f t="shared" si="0"/>
        <v>30</v>
      </c>
      <c r="C44" s="682">
        <f t="shared" si="1"/>
        <v>2</v>
      </c>
      <c r="D44" s="682">
        <f t="shared" si="2"/>
        <v>28</v>
      </c>
      <c r="E44" s="682">
        <f t="shared" si="3"/>
        <v>26</v>
      </c>
      <c r="F44" s="510">
        <v>1</v>
      </c>
      <c r="G44" s="510">
        <v>25</v>
      </c>
      <c r="H44" s="682">
        <f t="shared" si="4"/>
        <v>4</v>
      </c>
      <c r="I44" s="510">
        <v>1</v>
      </c>
      <c r="J44" s="510">
        <v>3</v>
      </c>
      <c r="K44" s="205">
        <v>37</v>
      </c>
    </row>
    <row r="45" spans="1:11" ht="18" customHeight="1" thickBot="1" x14ac:dyDescent="0.25">
      <c r="A45" s="66">
        <v>38</v>
      </c>
      <c r="B45" s="554">
        <f t="shared" si="0"/>
        <v>23</v>
      </c>
      <c r="C45" s="554">
        <f t="shared" si="1"/>
        <v>4</v>
      </c>
      <c r="D45" s="554">
        <f t="shared" si="2"/>
        <v>19</v>
      </c>
      <c r="E45" s="554">
        <f t="shared" si="3"/>
        <v>20</v>
      </c>
      <c r="F45" s="512">
        <v>3</v>
      </c>
      <c r="G45" s="512">
        <v>17</v>
      </c>
      <c r="H45" s="554">
        <f t="shared" si="4"/>
        <v>3</v>
      </c>
      <c r="I45" s="512">
        <v>1</v>
      </c>
      <c r="J45" s="512">
        <v>2</v>
      </c>
      <c r="K45" s="206">
        <v>38</v>
      </c>
    </row>
    <row r="46" spans="1:11" ht="18" customHeight="1" thickBot="1" x14ac:dyDescent="0.25">
      <c r="A46" s="65">
        <v>39</v>
      </c>
      <c r="B46" s="682">
        <f t="shared" si="0"/>
        <v>22</v>
      </c>
      <c r="C46" s="682">
        <f t="shared" si="1"/>
        <v>4</v>
      </c>
      <c r="D46" s="682">
        <f t="shared" si="2"/>
        <v>18</v>
      </c>
      <c r="E46" s="682">
        <f t="shared" si="3"/>
        <v>20</v>
      </c>
      <c r="F46" s="510">
        <v>4</v>
      </c>
      <c r="G46" s="510">
        <v>16</v>
      </c>
      <c r="H46" s="682">
        <f t="shared" si="4"/>
        <v>2</v>
      </c>
      <c r="I46" s="510">
        <v>0</v>
      </c>
      <c r="J46" s="510">
        <v>2</v>
      </c>
      <c r="K46" s="205">
        <v>39</v>
      </c>
    </row>
    <row r="47" spans="1:11" ht="18" customHeight="1" thickBot="1" x14ac:dyDescent="0.25">
      <c r="A47" s="66">
        <v>40</v>
      </c>
      <c r="B47" s="554">
        <f t="shared" si="0"/>
        <v>25</v>
      </c>
      <c r="C47" s="554">
        <f t="shared" si="1"/>
        <v>4</v>
      </c>
      <c r="D47" s="554">
        <f t="shared" si="2"/>
        <v>21</v>
      </c>
      <c r="E47" s="554">
        <f t="shared" si="3"/>
        <v>24</v>
      </c>
      <c r="F47" s="512">
        <v>3</v>
      </c>
      <c r="G47" s="512">
        <v>21</v>
      </c>
      <c r="H47" s="554">
        <f t="shared" si="4"/>
        <v>1</v>
      </c>
      <c r="I47" s="512">
        <v>1</v>
      </c>
      <c r="J47" s="512">
        <v>0</v>
      </c>
      <c r="K47" s="206">
        <v>40</v>
      </c>
    </row>
    <row r="48" spans="1:11" ht="18" customHeight="1" thickBot="1" x14ac:dyDescent="0.25">
      <c r="A48" s="65">
        <v>41</v>
      </c>
      <c r="B48" s="682">
        <f t="shared" si="0"/>
        <v>35</v>
      </c>
      <c r="C48" s="682">
        <f t="shared" si="1"/>
        <v>7</v>
      </c>
      <c r="D48" s="682">
        <f t="shared" si="2"/>
        <v>28</v>
      </c>
      <c r="E48" s="682">
        <f t="shared" si="3"/>
        <v>32</v>
      </c>
      <c r="F48" s="510">
        <v>7</v>
      </c>
      <c r="G48" s="510">
        <v>25</v>
      </c>
      <c r="H48" s="682">
        <f t="shared" si="4"/>
        <v>3</v>
      </c>
      <c r="I48" s="510">
        <v>0</v>
      </c>
      <c r="J48" s="510">
        <v>3</v>
      </c>
      <c r="K48" s="205">
        <v>41</v>
      </c>
    </row>
    <row r="49" spans="1:11" ht="18" customHeight="1" thickBot="1" x14ac:dyDescent="0.25">
      <c r="A49" s="66">
        <v>42</v>
      </c>
      <c r="B49" s="554">
        <f t="shared" si="0"/>
        <v>31</v>
      </c>
      <c r="C49" s="554">
        <f t="shared" si="1"/>
        <v>2</v>
      </c>
      <c r="D49" s="554">
        <f t="shared" si="2"/>
        <v>29</v>
      </c>
      <c r="E49" s="554">
        <f t="shared" si="3"/>
        <v>27</v>
      </c>
      <c r="F49" s="512">
        <v>0</v>
      </c>
      <c r="G49" s="512">
        <v>27</v>
      </c>
      <c r="H49" s="554">
        <f t="shared" si="4"/>
        <v>4</v>
      </c>
      <c r="I49" s="512">
        <v>2</v>
      </c>
      <c r="J49" s="512">
        <v>2</v>
      </c>
      <c r="K49" s="206">
        <v>42</v>
      </c>
    </row>
    <row r="50" spans="1:11" ht="18" customHeight="1" thickBot="1" x14ac:dyDescent="0.25">
      <c r="A50" s="65">
        <v>43</v>
      </c>
      <c r="B50" s="682">
        <f t="shared" si="0"/>
        <v>36</v>
      </c>
      <c r="C50" s="682">
        <f t="shared" si="1"/>
        <v>3</v>
      </c>
      <c r="D50" s="682">
        <f t="shared" si="2"/>
        <v>33</v>
      </c>
      <c r="E50" s="682">
        <f t="shared" si="3"/>
        <v>33</v>
      </c>
      <c r="F50" s="510">
        <v>1</v>
      </c>
      <c r="G50" s="510">
        <v>32</v>
      </c>
      <c r="H50" s="682">
        <f t="shared" si="4"/>
        <v>3</v>
      </c>
      <c r="I50" s="510">
        <v>2</v>
      </c>
      <c r="J50" s="510">
        <v>1</v>
      </c>
      <c r="K50" s="205">
        <v>43</v>
      </c>
    </row>
    <row r="51" spans="1:11" ht="18" customHeight="1" thickBot="1" x14ac:dyDescent="0.25">
      <c r="A51" s="66">
        <v>44</v>
      </c>
      <c r="B51" s="554">
        <f t="shared" si="0"/>
        <v>38</v>
      </c>
      <c r="C51" s="554">
        <f t="shared" si="1"/>
        <v>6</v>
      </c>
      <c r="D51" s="554">
        <f t="shared" si="2"/>
        <v>32</v>
      </c>
      <c r="E51" s="554">
        <f t="shared" si="3"/>
        <v>32</v>
      </c>
      <c r="F51" s="512">
        <v>4</v>
      </c>
      <c r="G51" s="512">
        <v>28</v>
      </c>
      <c r="H51" s="554">
        <f t="shared" si="4"/>
        <v>6</v>
      </c>
      <c r="I51" s="512">
        <v>2</v>
      </c>
      <c r="J51" s="512">
        <v>4</v>
      </c>
      <c r="K51" s="206">
        <v>44</v>
      </c>
    </row>
    <row r="52" spans="1:11" ht="18" customHeight="1" thickBot="1" x14ac:dyDescent="0.25">
      <c r="A52" s="65">
        <v>45</v>
      </c>
      <c r="B52" s="682">
        <f t="shared" si="0"/>
        <v>31</v>
      </c>
      <c r="C52" s="682">
        <f t="shared" si="1"/>
        <v>4</v>
      </c>
      <c r="D52" s="682">
        <f t="shared" si="2"/>
        <v>27</v>
      </c>
      <c r="E52" s="682">
        <f t="shared" si="3"/>
        <v>27</v>
      </c>
      <c r="F52" s="510">
        <v>2</v>
      </c>
      <c r="G52" s="510">
        <v>25</v>
      </c>
      <c r="H52" s="682">
        <f t="shared" si="4"/>
        <v>4</v>
      </c>
      <c r="I52" s="510">
        <v>2</v>
      </c>
      <c r="J52" s="510">
        <v>2</v>
      </c>
      <c r="K52" s="205">
        <v>45</v>
      </c>
    </row>
    <row r="53" spans="1:11" ht="18" customHeight="1" thickBot="1" x14ac:dyDescent="0.25">
      <c r="A53" s="66">
        <v>46</v>
      </c>
      <c r="B53" s="554">
        <f t="shared" si="0"/>
        <v>29</v>
      </c>
      <c r="C53" s="554">
        <f t="shared" si="1"/>
        <v>8</v>
      </c>
      <c r="D53" s="554">
        <f t="shared" si="2"/>
        <v>21</v>
      </c>
      <c r="E53" s="554">
        <f t="shared" si="3"/>
        <v>22</v>
      </c>
      <c r="F53" s="512">
        <v>4</v>
      </c>
      <c r="G53" s="512">
        <v>18</v>
      </c>
      <c r="H53" s="554">
        <f t="shared" si="4"/>
        <v>7</v>
      </c>
      <c r="I53" s="512">
        <v>4</v>
      </c>
      <c r="J53" s="512">
        <v>3</v>
      </c>
      <c r="K53" s="206">
        <v>46</v>
      </c>
    </row>
    <row r="54" spans="1:11" ht="18" customHeight="1" thickBot="1" x14ac:dyDescent="0.25">
      <c r="A54" s="65">
        <v>47</v>
      </c>
      <c r="B54" s="682">
        <f t="shared" si="0"/>
        <v>39</v>
      </c>
      <c r="C54" s="682">
        <f t="shared" si="1"/>
        <v>8</v>
      </c>
      <c r="D54" s="682">
        <f t="shared" si="2"/>
        <v>31</v>
      </c>
      <c r="E54" s="682">
        <f t="shared" si="3"/>
        <v>28</v>
      </c>
      <c r="F54" s="510">
        <v>2</v>
      </c>
      <c r="G54" s="510">
        <v>26</v>
      </c>
      <c r="H54" s="682">
        <f t="shared" si="4"/>
        <v>11</v>
      </c>
      <c r="I54" s="510">
        <v>6</v>
      </c>
      <c r="J54" s="510">
        <v>5</v>
      </c>
      <c r="K54" s="205">
        <v>47</v>
      </c>
    </row>
    <row r="55" spans="1:11" ht="18" customHeight="1" thickBot="1" x14ac:dyDescent="0.25">
      <c r="A55" s="66">
        <v>48</v>
      </c>
      <c r="B55" s="554">
        <f t="shared" si="0"/>
        <v>43</v>
      </c>
      <c r="C55" s="554">
        <f t="shared" si="1"/>
        <v>6</v>
      </c>
      <c r="D55" s="554">
        <f t="shared" si="2"/>
        <v>37</v>
      </c>
      <c r="E55" s="554">
        <f t="shared" si="3"/>
        <v>32</v>
      </c>
      <c r="F55" s="512">
        <v>3</v>
      </c>
      <c r="G55" s="512">
        <v>29</v>
      </c>
      <c r="H55" s="554">
        <f t="shared" si="4"/>
        <v>11</v>
      </c>
      <c r="I55" s="512">
        <v>3</v>
      </c>
      <c r="J55" s="512">
        <v>8</v>
      </c>
      <c r="K55" s="206">
        <v>48</v>
      </c>
    </row>
    <row r="56" spans="1:11" ht="18" customHeight="1" thickBot="1" x14ac:dyDescent="0.25">
      <c r="A56" s="65">
        <v>49</v>
      </c>
      <c r="B56" s="682">
        <f t="shared" si="0"/>
        <v>23</v>
      </c>
      <c r="C56" s="682">
        <f t="shared" si="1"/>
        <v>2</v>
      </c>
      <c r="D56" s="682">
        <f t="shared" si="2"/>
        <v>21</v>
      </c>
      <c r="E56" s="682">
        <f t="shared" si="3"/>
        <v>17</v>
      </c>
      <c r="F56" s="510">
        <v>1</v>
      </c>
      <c r="G56" s="510">
        <v>16</v>
      </c>
      <c r="H56" s="682">
        <f t="shared" si="4"/>
        <v>6</v>
      </c>
      <c r="I56" s="510">
        <v>1</v>
      </c>
      <c r="J56" s="510">
        <v>5</v>
      </c>
      <c r="K56" s="205">
        <v>49</v>
      </c>
    </row>
    <row r="57" spans="1:11" ht="18" customHeight="1" thickBot="1" x14ac:dyDescent="0.25">
      <c r="A57" s="66">
        <v>50</v>
      </c>
      <c r="B57" s="554">
        <f t="shared" si="0"/>
        <v>32</v>
      </c>
      <c r="C57" s="554">
        <f t="shared" si="1"/>
        <v>7</v>
      </c>
      <c r="D57" s="554">
        <f t="shared" si="2"/>
        <v>25</v>
      </c>
      <c r="E57" s="554">
        <f t="shared" si="3"/>
        <v>25</v>
      </c>
      <c r="F57" s="512">
        <v>4</v>
      </c>
      <c r="G57" s="512">
        <v>21</v>
      </c>
      <c r="H57" s="554">
        <f t="shared" si="4"/>
        <v>7</v>
      </c>
      <c r="I57" s="512">
        <v>3</v>
      </c>
      <c r="J57" s="512">
        <v>4</v>
      </c>
      <c r="K57" s="206">
        <v>50</v>
      </c>
    </row>
    <row r="58" spans="1:11" ht="18" customHeight="1" thickBot="1" x14ac:dyDescent="0.25">
      <c r="A58" s="65">
        <v>51</v>
      </c>
      <c r="B58" s="682">
        <f t="shared" si="0"/>
        <v>41</v>
      </c>
      <c r="C58" s="682">
        <f t="shared" si="1"/>
        <v>7</v>
      </c>
      <c r="D58" s="682">
        <f t="shared" si="2"/>
        <v>34</v>
      </c>
      <c r="E58" s="682">
        <f t="shared" si="3"/>
        <v>31</v>
      </c>
      <c r="F58" s="510">
        <v>3</v>
      </c>
      <c r="G58" s="510">
        <v>28</v>
      </c>
      <c r="H58" s="682">
        <f t="shared" si="4"/>
        <v>10</v>
      </c>
      <c r="I58" s="510">
        <v>4</v>
      </c>
      <c r="J58" s="510">
        <v>6</v>
      </c>
      <c r="K58" s="205">
        <v>51</v>
      </c>
    </row>
    <row r="59" spans="1:11" ht="18" customHeight="1" thickBot="1" x14ac:dyDescent="0.25">
      <c r="A59" s="66">
        <v>52</v>
      </c>
      <c r="B59" s="554">
        <f t="shared" si="0"/>
        <v>39</v>
      </c>
      <c r="C59" s="554">
        <f t="shared" si="1"/>
        <v>5</v>
      </c>
      <c r="D59" s="554">
        <f t="shared" si="2"/>
        <v>34</v>
      </c>
      <c r="E59" s="554">
        <f t="shared" si="3"/>
        <v>31</v>
      </c>
      <c r="F59" s="512">
        <v>2</v>
      </c>
      <c r="G59" s="512">
        <v>29</v>
      </c>
      <c r="H59" s="554">
        <f t="shared" si="4"/>
        <v>8</v>
      </c>
      <c r="I59" s="512">
        <v>3</v>
      </c>
      <c r="J59" s="512">
        <v>5</v>
      </c>
      <c r="K59" s="206">
        <v>52</v>
      </c>
    </row>
    <row r="60" spans="1:11" ht="18" customHeight="1" thickBot="1" x14ac:dyDescent="0.25">
      <c r="A60" s="65">
        <v>53</v>
      </c>
      <c r="B60" s="682">
        <f t="shared" si="0"/>
        <v>34</v>
      </c>
      <c r="C60" s="682">
        <f t="shared" si="1"/>
        <v>6</v>
      </c>
      <c r="D60" s="682">
        <f t="shared" si="2"/>
        <v>28</v>
      </c>
      <c r="E60" s="682">
        <f t="shared" si="3"/>
        <v>26</v>
      </c>
      <c r="F60" s="510">
        <v>2</v>
      </c>
      <c r="G60" s="510">
        <v>24</v>
      </c>
      <c r="H60" s="682">
        <f t="shared" si="4"/>
        <v>8</v>
      </c>
      <c r="I60" s="510">
        <v>4</v>
      </c>
      <c r="J60" s="510">
        <v>4</v>
      </c>
      <c r="K60" s="205">
        <v>53</v>
      </c>
    </row>
    <row r="61" spans="1:11" ht="18" customHeight="1" thickBot="1" x14ac:dyDescent="0.25">
      <c r="A61" s="66">
        <v>54</v>
      </c>
      <c r="B61" s="554">
        <f t="shared" si="0"/>
        <v>26</v>
      </c>
      <c r="C61" s="554">
        <f t="shared" si="1"/>
        <v>5</v>
      </c>
      <c r="D61" s="554">
        <f t="shared" si="2"/>
        <v>21</v>
      </c>
      <c r="E61" s="554">
        <f t="shared" si="3"/>
        <v>19</v>
      </c>
      <c r="F61" s="512">
        <v>3</v>
      </c>
      <c r="G61" s="512">
        <v>16</v>
      </c>
      <c r="H61" s="554">
        <f t="shared" si="4"/>
        <v>7</v>
      </c>
      <c r="I61" s="512">
        <v>2</v>
      </c>
      <c r="J61" s="512">
        <v>5</v>
      </c>
      <c r="K61" s="206">
        <v>54</v>
      </c>
    </row>
    <row r="62" spans="1:11" ht="18" customHeight="1" thickBot="1" x14ac:dyDescent="0.25">
      <c r="A62" s="65">
        <v>55</v>
      </c>
      <c r="B62" s="682">
        <f t="shared" si="0"/>
        <v>24</v>
      </c>
      <c r="C62" s="682">
        <f t="shared" si="1"/>
        <v>4</v>
      </c>
      <c r="D62" s="682">
        <f t="shared" si="2"/>
        <v>20</v>
      </c>
      <c r="E62" s="682">
        <f t="shared" si="3"/>
        <v>16</v>
      </c>
      <c r="F62" s="510">
        <v>1</v>
      </c>
      <c r="G62" s="510">
        <v>15</v>
      </c>
      <c r="H62" s="682">
        <f t="shared" si="4"/>
        <v>8</v>
      </c>
      <c r="I62" s="510">
        <v>3</v>
      </c>
      <c r="J62" s="510">
        <v>5</v>
      </c>
      <c r="K62" s="205">
        <v>55</v>
      </c>
    </row>
    <row r="63" spans="1:11" ht="18" customHeight="1" thickBot="1" x14ac:dyDescent="0.25">
      <c r="A63" s="66">
        <v>56</v>
      </c>
      <c r="B63" s="554">
        <f t="shared" si="0"/>
        <v>40</v>
      </c>
      <c r="C63" s="554">
        <f t="shared" si="1"/>
        <v>10</v>
      </c>
      <c r="D63" s="554">
        <f t="shared" si="2"/>
        <v>30</v>
      </c>
      <c r="E63" s="554">
        <f t="shared" si="3"/>
        <v>34</v>
      </c>
      <c r="F63" s="512">
        <v>6</v>
      </c>
      <c r="G63" s="512">
        <v>28</v>
      </c>
      <c r="H63" s="554">
        <f t="shared" si="4"/>
        <v>6</v>
      </c>
      <c r="I63" s="512">
        <v>4</v>
      </c>
      <c r="J63" s="512">
        <v>2</v>
      </c>
      <c r="K63" s="206">
        <v>56</v>
      </c>
    </row>
    <row r="64" spans="1:11" ht="18" customHeight="1" thickBot="1" x14ac:dyDescent="0.25">
      <c r="A64" s="65">
        <v>57</v>
      </c>
      <c r="B64" s="682">
        <f t="shared" si="0"/>
        <v>40</v>
      </c>
      <c r="C64" s="682">
        <f t="shared" si="1"/>
        <v>5</v>
      </c>
      <c r="D64" s="682">
        <f t="shared" si="2"/>
        <v>35</v>
      </c>
      <c r="E64" s="682">
        <f t="shared" si="3"/>
        <v>30</v>
      </c>
      <c r="F64" s="510">
        <v>3</v>
      </c>
      <c r="G64" s="510">
        <v>27</v>
      </c>
      <c r="H64" s="682">
        <f t="shared" si="4"/>
        <v>10</v>
      </c>
      <c r="I64" s="510">
        <v>2</v>
      </c>
      <c r="J64" s="510">
        <v>8</v>
      </c>
      <c r="K64" s="205">
        <v>57</v>
      </c>
    </row>
    <row r="65" spans="1:11" ht="18" customHeight="1" thickBot="1" x14ac:dyDescent="0.25">
      <c r="A65" s="66">
        <v>58</v>
      </c>
      <c r="B65" s="554">
        <f t="shared" si="0"/>
        <v>33</v>
      </c>
      <c r="C65" s="554">
        <f t="shared" si="1"/>
        <v>7</v>
      </c>
      <c r="D65" s="554">
        <f t="shared" si="2"/>
        <v>26</v>
      </c>
      <c r="E65" s="554">
        <f t="shared" si="3"/>
        <v>25</v>
      </c>
      <c r="F65" s="512">
        <v>6</v>
      </c>
      <c r="G65" s="512">
        <v>19</v>
      </c>
      <c r="H65" s="554">
        <f t="shared" si="4"/>
        <v>8</v>
      </c>
      <c r="I65" s="512">
        <v>1</v>
      </c>
      <c r="J65" s="512">
        <v>7</v>
      </c>
      <c r="K65" s="206">
        <v>58</v>
      </c>
    </row>
    <row r="66" spans="1:11" ht="18" customHeight="1" thickBot="1" x14ac:dyDescent="0.25">
      <c r="A66" s="65">
        <v>59</v>
      </c>
      <c r="B66" s="682">
        <f t="shared" si="0"/>
        <v>38</v>
      </c>
      <c r="C66" s="682">
        <f t="shared" si="1"/>
        <v>9</v>
      </c>
      <c r="D66" s="682">
        <f t="shared" si="2"/>
        <v>29</v>
      </c>
      <c r="E66" s="682">
        <f t="shared" si="3"/>
        <v>20</v>
      </c>
      <c r="F66" s="510">
        <v>6</v>
      </c>
      <c r="G66" s="510">
        <v>14</v>
      </c>
      <c r="H66" s="682">
        <f t="shared" si="4"/>
        <v>18</v>
      </c>
      <c r="I66" s="510">
        <v>3</v>
      </c>
      <c r="J66" s="510">
        <v>15</v>
      </c>
      <c r="K66" s="205">
        <v>59</v>
      </c>
    </row>
    <row r="67" spans="1:11" ht="18" customHeight="1" thickBot="1" x14ac:dyDescent="0.25">
      <c r="A67" s="66">
        <v>60</v>
      </c>
      <c r="B67" s="554">
        <f t="shared" si="0"/>
        <v>35</v>
      </c>
      <c r="C67" s="554">
        <f t="shared" si="1"/>
        <v>14</v>
      </c>
      <c r="D67" s="554">
        <f t="shared" si="2"/>
        <v>21</v>
      </c>
      <c r="E67" s="554">
        <f t="shared" si="3"/>
        <v>24</v>
      </c>
      <c r="F67" s="512">
        <v>9</v>
      </c>
      <c r="G67" s="512">
        <v>15</v>
      </c>
      <c r="H67" s="554">
        <f t="shared" si="4"/>
        <v>11</v>
      </c>
      <c r="I67" s="512">
        <v>5</v>
      </c>
      <c r="J67" s="512">
        <v>6</v>
      </c>
      <c r="K67" s="206">
        <v>60</v>
      </c>
    </row>
    <row r="68" spans="1:11" ht="18" customHeight="1" thickBot="1" x14ac:dyDescent="0.25">
      <c r="A68" s="65">
        <v>61</v>
      </c>
      <c r="B68" s="682">
        <f t="shared" si="0"/>
        <v>41</v>
      </c>
      <c r="C68" s="682">
        <f t="shared" si="1"/>
        <v>12</v>
      </c>
      <c r="D68" s="682">
        <f t="shared" si="2"/>
        <v>29</v>
      </c>
      <c r="E68" s="682">
        <f t="shared" si="3"/>
        <v>30</v>
      </c>
      <c r="F68" s="510">
        <v>7</v>
      </c>
      <c r="G68" s="510">
        <v>23</v>
      </c>
      <c r="H68" s="682">
        <f t="shared" si="4"/>
        <v>11</v>
      </c>
      <c r="I68" s="510">
        <v>5</v>
      </c>
      <c r="J68" s="510">
        <v>6</v>
      </c>
      <c r="K68" s="205">
        <v>61</v>
      </c>
    </row>
    <row r="69" spans="1:11" ht="18" customHeight="1" thickBot="1" x14ac:dyDescent="0.25">
      <c r="A69" s="66">
        <v>62</v>
      </c>
      <c r="B69" s="554">
        <f t="shared" si="0"/>
        <v>50</v>
      </c>
      <c r="C69" s="554">
        <f t="shared" si="1"/>
        <v>11</v>
      </c>
      <c r="D69" s="554">
        <f t="shared" si="2"/>
        <v>39</v>
      </c>
      <c r="E69" s="554">
        <f t="shared" si="3"/>
        <v>32</v>
      </c>
      <c r="F69" s="512">
        <v>7</v>
      </c>
      <c r="G69" s="512">
        <v>25</v>
      </c>
      <c r="H69" s="554">
        <f t="shared" si="4"/>
        <v>18</v>
      </c>
      <c r="I69" s="512">
        <v>4</v>
      </c>
      <c r="J69" s="512">
        <v>14</v>
      </c>
      <c r="K69" s="206">
        <v>62</v>
      </c>
    </row>
    <row r="70" spans="1:11" ht="18" customHeight="1" thickBot="1" x14ac:dyDescent="0.25">
      <c r="A70" s="65">
        <v>63</v>
      </c>
      <c r="B70" s="682">
        <f t="shared" si="0"/>
        <v>28</v>
      </c>
      <c r="C70" s="682">
        <f t="shared" si="1"/>
        <v>10</v>
      </c>
      <c r="D70" s="682">
        <f t="shared" si="2"/>
        <v>18</v>
      </c>
      <c r="E70" s="682">
        <f t="shared" si="3"/>
        <v>19</v>
      </c>
      <c r="F70" s="510">
        <v>6</v>
      </c>
      <c r="G70" s="510">
        <v>13</v>
      </c>
      <c r="H70" s="682">
        <f t="shared" si="4"/>
        <v>9</v>
      </c>
      <c r="I70" s="510">
        <v>4</v>
      </c>
      <c r="J70" s="510">
        <v>5</v>
      </c>
      <c r="K70" s="205">
        <v>63</v>
      </c>
    </row>
    <row r="71" spans="1:11" ht="18" customHeight="1" thickBot="1" x14ac:dyDescent="0.25">
      <c r="A71" s="66">
        <v>64</v>
      </c>
      <c r="B71" s="554">
        <f t="shared" si="0"/>
        <v>23</v>
      </c>
      <c r="C71" s="554">
        <f t="shared" si="1"/>
        <v>7</v>
      </c>
      <c r="D71" s="554">
        <f t="shared" si="2"/>
        <v>16</v>
      </c>
      <c r="E71" s="554">
        <f t="shared" si="3"/>
        <v>17</v>
      </c>
      <c r="F71" s="512">
        <v>5</v>
      </c>
      <c r="G71" s="512">
        <v>12</v>
      </c>
      <c r="H71" s="554">
        <f t="shared" si="4"/>
        <v>6</v>
      </c>
      <c r="I71" s="512">
        <v>2</v>
      </c>
      <c r="J71" s="512">
        <v>4</v>
      </c>
      <c r="K71" s="206">
        <v>64</v>
      </c>
    </row>
    <row r="72" spans="1:11" ht="18" customHeight="1" thickBot="1" x14ac:dyDescent="0.25">
      <c r="A72" s="65">
        <v>65</v>
      </c>
      <c r="B72" s="682">
        <f t="shared" ref="B72:B103" si="5">D72+C72</f>
        <v>31</v>
      </c>
      <c r="C72" s="682">
        <f t="shared" ref="C72:C103" si="6">I72+F72</f>
        <v>13</v>
      </c>
      <c r="D72" s="682">
        <f t="shared" ref="D72:D103" si="7">J72+G72</f>
        <v>18</v>
      </c>
      <c r="E72" s="682">
        <f t="shared" ref="E72:E103" si="8">G72+F72</f>
        <v>17</v>
      </c>
      <c r="F72" s="510">
        <v>4</v>
      </c>
      <c r="G72" s="510">
        <v>13</v>
      </c>
      <c r="H72" s="682">
        <f t="shared" ref="H72:H103" si="9">J72+I72</f>
        <v>14</v>
      </c>
      <c r="I72" s="510">
        <v>9</v>
      </c>
      <c r="J72" s="510">
        <v>5</v>
      </c>
      <c r="K72" s="205">
        <v>65</v>
      </c>
    </row>
    <row r="73" spans="1:11" ht="18" customHeight="1" thickBot="1" x14ac:dyDescent="0.25">
      <c r="A73" s="66">
        <v>66</v>
      </c>
      <c r="B73" s="554">
        <f t="shared" si="5"/>
        <v>26</v>
      </c>
      <c r="C73" s="554">
        <f t="shared" si="6"/>
        <v>8</v>
      </c>
      <c r="D73" s="554">
        <f t="shared" si="7"/>
        <v>18</v>
      </c>
      <c r="E73" s="554">
        <f t="shared" si="8"/>
        <v>20</v>
      </c>
      <c r="F73" s="512">
        <v>4</v>
      </c>
      <c r="G73" s="512">
        <v>16</v>
      </c>
      <c r="H73" s="554">
        <f t="shared" si="9"/>
        <v>6</v>
      </c>
      <c r="I73" s="512">
        <v>4</v>
      </c>
      <c r="J73" s="512">
        <v>2</v>
      </c>
      <c r="K73" s="206">
        <v>66</v>
      </c>
    </row>
    <row r="74" spans="1:11" ht="18" customHeight="1" x14ac:dyDescent="0.2">
      <c r="A74" s="67">
        <v>67</v>
      </c>
      <c r="B74" s="553">
        <f t="shared" si="5"/>
        <v>36</v>
      </c>
      <c r="C74" s="553">
        <f t="shared" si="6"/>
        <v>14</v>
      </c>
      <c r="D74" s="553">
        <f t="shared" si="7"/>
        <v>22</v>
      </c>
      <c r="E74" s="553">
        <f t="shared" si="8"/>
        <v>19</v>
      </c>
      <c r="F74" s="514">
        <v>6</v>
      </c>
      <c r="G74" s="514">
        <v>13</v>
      </c>
      <c r="H74" s="553">
        <f t="shared" si="9"/>
        <v>17</v>
      </c>
      <c r="I74" s="514">
        <v>8</v>
      </c>
      <c r="J74" s="514">
        <v>9</v>
      </c>
      <c r="K74" s="210">
        <v>67</v>
      </c>
    </row>
    <row r="75" spans="1:11" ht="18" customHeight="1" thickBot="1" x14ac:dyDescent="0.25">
      <c r="A75" s="64">
        <v>68</v>
      </c>
      <c r="B75" s="540">
        <f t="shared" si="5"/>
        <v>34</v>
      </c>
      <c r="C75" s="540">
        <f t="shared" si="6"/>
        <v>21</v>
      </c>
      <c r="D75" s="540">
        <f t="shared" si="7"/>
        <v>13</v>
      </c>
      <c r="E75" s="540">
        <f t="shared" si="8"/>
        <v>10</v>
      </c>
      <c r="F75" s="508">
        <v>5</v>
      </c>
      <c r="G75" s="508">
        <v>5</v>
      </c>
      <c r="H75" s="540">
        <f t="shared" si="9"/>
        <v>24</v>
      </c>
      <c r="I75" s="508">
        <v>16</v>
      </c>
      <c r="J75" s="508">
        <v>8</v>
      </c>
      <c r="K75" s="208">
        <v>68</v>
      </c>
    </row>
    <row r="76" spans="1:11" ht="18" customHeight="1" thickBot="1" x14ac:dyDescent="0.25">
      <c r="A76" s="65">
        <v>69</v>
      </c>
      <c r="B76" s="682">
        <f t="shared" si="5"/>
        <v>29</v>
      </c>
      <c r="C76" s="682">
        <f t="shared" si="6"/>
        <v>9</v>
      </c>
      <c r="D76" s="682">
        <f t="shared" si="7"/>
        <v>20</v>
      </c>
      <c r="E76" s="682">
        <f t="shared" si="8"/>
        <v>20</v>
      </c>
      <c r="F76" s="510">
        <v>4</v>
      </c>
      <c r="G76" s="510">
        <v>16</v>
      </c>
      <c r="H76" s="682">
        <f t="shared" si="9"/>
        <v>9</v>
      </c>
      <c r="I76" s="510">
        <v>5</v>
      </c>
      <c r="J76" s="510">
        <v>4</v>
      </c>
      <c r="K76" s="205">
        <v>69</v>
      </c>
    </row>
    <row r="77" spans="1:11" ht="18" customHeight="1" thickBot="1" x14ac:dyDescent="0.25">
      <c r="A77" s="66">
        <v>70</v>
      </c>
      <c r="B77" s="554">
        <f t="shared" si="5"/>
        <v>22</v>
      </c>
      <c r="C77" s="554">
        <f t="shared" si="6"/>
        <v>12</v>
      </c>
      <c r="D77" s="554">
        <f t="shared" si="7"/>
        <v>10</v>
      </c>
      <c r="E77" s="554">
        <f t="shared" si="8"/>
        <v>12</v>
      </c>
      <c r="F77" s="512">
        <v>4</v>
      </c>
      <c r="G77" s="512">
        <v>8</v>
      </c>
      <c r="H77" s="554">
        <f t="shared" si="9"/>
        <v>10</v>
      </c>
      <c r="I77" s="512">
        <v>8</v>
      </c>
      <c r="J77" s="512">
        <v>2</v>
      </c>
      <c r="K77" s="206">
        <v>70</v>
      </c>
    </row>
    <row r="78" spans="1:11" ht="18" customHeight="1" thickBot="1" x14ac:dyDescent="0.25">
      <c r="A78" s="65">
        <v>71</v>
      </c>
      <c r="B78" s="682">
        <f t="shared" si="5"/>
        <v>28</v>
      </c>
      <c r="C78" s="682">
        <f t="shared" si="6"/>
        <v>12</v>
      </c>
      <c r="D78" s="682">
        <f t="shared" si="7"/>
        <v>16</v>
      </c>
      <c r="E78" s="682">
        <f t="shared" si="8"/>
        <v>12</v>
      </c>
      <c r="F78" s="510">
        <v>3</v>
      </c>
      <c r="G78" s="510">
        <v>9</v>
      </c>
      <c r="H78" s="682">
        <f t="shared" si="9"/>
        <v>16</v>
      </c>
      <c r="I78" s="510">
        <v>9</v>
      </c>
      <c r="J78" s="510">
        <v>7</v>
      </c>
      <c r="K78" s="205">
        <v>71</v>
      </c>
    </row>
    <row r="79" spans="1:11" ht="18" customHeight="1" thickBot="1" x14ac:dyDescent="0.25">
      <c r="A79" s="66">
        <v>72</v>
      </c>
      <c r="B79" s="554">
        <f t="shared" si="5"/>
        <v>26</v>
      </c>
      <c r="C79" s="554">
        <f t="shared" si="6"/>
        <v>9</v>
      </c>
      <c r="D79" s="554">
        <f t="shared" si="7"/>
        <v>17</v>
      </c>
      <c r="E79" s="554">
        <f t="shared" si="8"/>
        <v>9</v>
      </c>
      <c r="F79" s="512">
        <v>4</v>
      </c>
      <c r="G79" s="512">
        <v>5</v>
      </c>
      <c r="H79" s="554">
        <f t="shared" si="9"/>
        <v>17</v>
      </c>
      <c r="I79" s="512">
        <v>5</v>
      </c>
      <c r="J79" s="512">
        <v>12</v>
      </c>
      <c r="K79" s="206">
        <v>72</v>
      </c>
    </row>
    <row r="80" spans="1:11" ht="18" customHeight="1" thickBot="1" x14ac:dyDescent="0.25">
      <c r="A80" s="65">
        <v>73</v>
      </c>
      <c r="B80" s="682">
        <f t="shared" si="5"/>
        <v>24</v>
      </c>
      <c r="C80" s="682">
        <f t="shared" si="6"/>
        <v>14</v>
      </c>
      <c r="D80" s="682">
        <f t="shared" si="7"/>
        <v>10</v>
      </c>
      <c r="E80" s="682">
        <f t="shared" si="8"/>
        <v>15</v>
      </c>
      <c r="F80" s="510">
        <v>7</v>
      </c>
      <c r="G80" s="510">
        <v>8</v>
      </c>
      <c r="H80" s="682">
        <f t="shared" si="9"/>
        <v>9</v>
      </c>
      <c r="I80" s="510">
        <v>7</v>
      </c>
      <c r="J80" s="510">
        <v>2</v>
      </c>
      <c r="K80" s="205">
        <v>73</v>
      </c>
    </row>
    <row r="81" spans="1:11" ht="18" customHeight="1" thickBot="1" x14ac:dyDescent="0.25">
      <c r="A81" s="66">
        <v>74</v>
      </c>
      <c r="B81" s="554">
        <f t="shared" si="5"/>
        <v>32</v>
      </c>
      <c r="C81" s="554">
        <f t="shared" si="6"/>
        <v>13</v>
      </c>
      <c r="D81" s="554">
        <f t="shared" si="7"/>
        <v>19</v>
      </c>
      <c r="E81" s="554">
        <f t="shared" si="8"/>
        <v>12</v>
      </c>
      <c r="F81" s="512">
        <v>4</v>
      </c>
      <c r="G81" s="512">
        <v>8</v>
      </c>
      <c r="H81" s="554">
        <f t="shared" si="9"/>
        <v>20</v>
      </c>
      <c r="I81" s="512">
        <v>9</v>
      </c>
      <c r="J81" s="512">
        <v>11</v>
      </c>
      <c r="K81" s="206">
        <v>74</v>
      </c>
    </row>
    <row r="82" spans="1:11" ht="18" customHeight="1" thickBot="1" x14ac:dyDescent="0.25">
      <c r="A82" s="65">
        <v>75</v>
      </c>
      <c r="B82" s="682">
        <f t="shared" si="5"/>
        <v>37</v>
      </c>
      <c r="C82" s="682">
        <f t="shared" si="6"/>
        <v>26</v>
      </c>
      <c r="D82" s="682">
        <f t="shared" si="7"/>
        <v>11</v>
      </c>
      <c r="E82" s="682">
        <f t="shared" si="8"/>
        <v>14</v>
      </c>
      <c r="F82" s="510">
        <v>8</v>
      </c>
      <c r="G82" s="510">
        <v>6</v>
      </c>
      <c r="H82" s="682">
        <f t="shared" si="9"/>
        <v>23</v>
      </c>
      <c r="I82" s="510">
        <v>18</v>
      </c>
      <c r="J82" s="510">
        <v>5</v>
      </c>
      <c r="K82" s="205">
        <v>75</v>
      </c>
    </row>
    <row r="83" spans="1:11" ht="18" customHeight="1" thickBot="1" x14ac:dyDescent="0.25">
      <c r="A83" s="66">
        <v>76</v>
      </c>
      <c r="B83" s="554">
        <f t="shared" si="5"/>
        <v>30</v>
      </c>
      <c r="C83" s="554">
        <f t="shared" si="6"/>
        <v>12</v>
      </c>
      <c r="D83" s="554">
        <f t="shared" si="7"/>
        <v>18</v>
      </c>
      <c r="E83" s="554">
        <f t="shared" si="8"/>
        <v>15</v>
      </c>
      <c r="F83" s="512">
        <v>8</v>
      </c>
      <c r="G83" s="512">
        <v>7</v>
      </c>
      <c r="H83" s="554">
        <f t="shared" si="9"/>
        <v>15</v>
      </c>
      <c r="I83" s="512">
        <v>4</v>
      </c>
      <c r="J83" s="512">
        <v>11</v>
      </c>
      <c r="K83" s="206">
        <v>76</v>
      </c>
    </row>
    <row r="84" spans="1:11" ht="18" customHeight="1" thickBot="1" x14ac:dyDescent="0.25">
      <c r="A84" s="65">
        <v>77</v>
      </c>
      <c r="B84" s="682">
        <f t="shared" si="5"/>
        <v>23</v>
      </c>
      <c r="C84" s="682">
        <f t="shared" si="6"/>
        <v>8</v>
      </c>
      <c r="D84" s="682">
        <f t="shared" si="7"/>
        <v>15</v>
      </c>
      <c r="E84" s="682">
        <f t="shared" si="8"/>
        <v>12</v>
      </c>
      <c r="F84" s="510">
        <v>4</v>
      </c>
      <c r="G84" s="510">
        <v>8</v>
      </c>
      <c r="H84" s="682">
        <f t="shared" si="9"/>
        <v>11</v>
      </c>
      <c r="I84" s="510">
        <v>4</v>
      </c>
      <c r="J84" s="510">
        <v>7</v>
      </c>
      <c r="K84" s="205">
        <v>77</v>
      </c>
    </row>
    <row r="85" spans="1:11" ht="18" customHeight="1" thickBot="1" x14ac:dyDescent="0.25">
      <c r="A85" s="66">
        <v>78</v>
      </c>
      <c r="B85" s="554">
        <f t="shared" si="5"/>
        <v>21</v>
      </c>
      <c r="C85" s="554">
        <f t="shared" si="6"/>
        <v>6</v>
      </c>
      <c r="D85" s="554">
        <f t="shared" si="7"/>
        <v>15</v>
      </c>
      <c r="E85" s="554">
        <f t="shared" si="8"/>
        <v>14</v>
      </c>
      <c r="F85" s="512">
        <v>4</v>
      </c>
      <c r="G85" s="512">
        <v>10</v>
      </c>
      <c r="H85" s="554">
        <f t="shared" si="9"/>
        <v>7</v>
      </c>
      <c r="I85" s="512">
        <v>2</v>
      </c>
      <c r="J85" s="512">
        <v>5</v>
      </c>
      <c r="K85" s="206">
        <v>78</v>
      </c>
    </row>
    <row r="86" spans="1:11" ht="18" customHeight="1" thickBot="1" x14ac:dyDescent="0.25">
      <c r="A86" s="65">
        <v>79</v>
      </c>
      <c r="B86" s="682">
        <f t="shared" si="5"/>
        <v>31</v>
      </c>
      <c r="C86" s="682">
        <f t="shared" si="6"/>
        <v>13</v>
      </c>
      <c r="D86" s="682">
        <f t="shared" si="7"/>
        <v>18</v>
      </c>
      <c r="E86" s="682">
        <f t="shared" si="8"/>
        <v>11</v>
      </c>
      <c r="F86" s="510">
        <v>6</v>
      </c>
      <c r="G86" s="510">
        <v>5</v>
      </c>
      <c r="H86" s="682">
        <f t="shared" si="9"/>
        <v>20</v>
      </c>
      <c r="I86" s="510">
        <v>7</v>
      </c>
      <c r="J86" s="510">
        <v>13</v>
      </c>
      <c r="K86" s="205">
        <v>79</v>
      </c>
    </row>
    <row r="87" spans="1:11" ht="18" customHeight="1" thickBot="1" x14ac:dyDescent="0.25">
      <c r="A87" s="66">
        <v>80</v>
      </c>
      <c r="B87" s="554">
        <f t="shared" si="5"/>
        <v>26</v>
      </c>
      <c r="C87" s="554">
        <f t="shared" si="6"/>
        <v>8</v>
      </c>
      <c r="D87" s="554">
        <f t="shared" si="7"/>
        <v>18</v>
      </c>
      <c r="E87" s="554">
        <f t="shared" si="8"/>
        <v>10</v>
      </c>
      <c r="F87" s="512">
        <v>5</v>
      </c>
      <c r="G87" s="512">
        <v>5</v>
      </c>
      <c r="H87" s="554">
        <f t="shared" si="9"/>
        <v>16</v>
      </c>
      <c r="I87" s="512">
        <v>3</v>
      </c>
      <c r="J87" s="512">
        <v>13</v>
      </c>
      <c r="K87" s="206">
        <v>80</v>
      </c>
    </row>
    <row r="88" spans="1:11" ht="18" customHeight="1" thickBot="1" x14ac:dyDescent="0.25">
      <c r="A88" s="65">
        <v>81</v>
      </c>
      <c r="B88" s="682">
        <f t="shared" si="5"/>
        <v>22</v>
      </c>
      <c r="C88" s="682">
        <f t="shared" si="6"/>
        <v>8</v>
      </c>
      <c r="D88" s="682">
        <f t="shared" si="7"/>
        <v>14</v>
      </c>
      <c r="E88" s="682">
        <f t="shared" si="8"/>
        <v>8</v>
      </c>
      <c r="F88" s="510">
        <v>3</v>
      </c>
      <c r="G88" s="510">
        <v>5</v>
      </c>
      <c r="H88" s="682">
        <f t="shared" si="9"/>
        <v>14</v>
      </c>
      <c r="I88" s="510">
        <v>5</v>
      </c>
      <c r="J88" s="510">
        <v>9</v>
      </c>
      <c r="K88" s="205">
        <v>81</v>
      </c>
    </row>
    <row r="89" spans="1:11" ht="18" customHeight="1" thickBot="1" x14ac:dyDescent="0.25">
      <c r="A89" s="66">
        <v>82</v>
      </c>
      <c r="B89" s="554">
        <f t="shared" si="5"/>
        <v>21</v>
      </c>
      <c r="C89" s="554">
        <f t="shared" si="6"/>
        <v>5</v>
      </c>
      <c r="D89" s="554">
        <f t="shared" si="7"/>
        <v>16</v>
      </c>
      <c r="E89" s="554">
        <f t="shared" si="8"/>
        <v>7</v>
      </c>
      <c r="F89" s="512">
        <v>1</v>
      </c>
      <c r="G89" s="512">
        <v>6</v>
      </c>
      <c r="H89" s="554">
        <f t="shared" si="9"/>
        <v>14</v>
      </c>
      <c r="I89" s="512">
        <v>4</v>
      </c>
      <c r="J89" s="512">
        <v>10</v>
      </c>
      <c r="K89" s="206">
        <v>82</v>
      </c>
    </row>
    <row r="90" spans="1:11" ht="18" customHeight="1" thickBot="1" x14ac:dyDescent="0.25">
      <c r="A90" s="65">
        <v>83</v>
      </c>
      <c r="B90" s="682">
        <f t="shared" si="5"/>
        <v>21</v>
      </c>
      <c r="C90" s="682">
        <f t="shared" si="6"/>
        <v>8</v>
      </c>
      <c r="D90" s="682">
        <f t="shared" si="7"/>
        <v>13</v>
      </c>
      <c r="E90" s="682">
        <f t="shared" si="8"/>
        <v>10</v>
      </c>
      <c r="F90" s="510">
        <v>3</v>
      </c>
      <c r="G90" s="510">
        <v>7</v>
      </c>
      <c r="H90" s="682">
        <f t="shared" si="9"/>
        <v>11</v>
      </c>
      <c r="I90" s="510">
        <v>5</v>
      </c>
      <c r="J90" s="510">
        <v>6</v>
      </c>
      <c r="K90" s="205">
        <v>83</v>
      </c>
    </row>
    <row r="91" spans="1:11" ht="18" customHeight="1" thickBot="1" x14ac:dyDescent="0.25">
      <c r="A91" s="66">
        <v>84</v>
      </c>
      <c r="B91" s="554">
        <f t="shared" si="5"/>
        <v>15</v>
      </c>
      <c r="C91" s="554">
        <f t="shared" si="6"/>
        <v>6</v>
      </c>
      <c r="D91" s="554">
        <f t="shared" si="7"/>
        <v>9</v>
      </c>
      <c r="E91" s="554">
        <f t="shared" si="8"/>
        <v>4</v>
      </c>
      <c r="F91" s="512">
        <v>1</v>
      </c>
      <c r="G91" s="512">
        <v>3</v>
      </c>
      <c r="H91" s="554">
        <f t="shared" si="9"/>
        <v>11</v>
      </c>
      <c r="I91" s="512">
        <v>5</v>
      </c>
      <c r="J91" s="512">
        <v>6</v>
      </c>
      <c r="K91" s="206">
        <v>84</v>
      </c>
    </row>
    <row r="92" spans="1:11" ht="18" customHeight="1" thickBot="1" x14ac:dyDescent="0.25">
      <c r="A92" s="65">
        <v>85</v>
      </c>
      <c r="B92" s="682">
        <f t="shared" si="5"/>
        <v>21</v>
      </c>
      <c r="C92" s="682">
        <f t="shared" si="6"/>
        <v>9</v>
      </c>
      <c r="D92" s="682">
        <f t="shared" si="7"/>
        <v>12</v>
      </c>
      <c r="E92" s="682">
        <f t="shared" si="8"/>
        <v>7</v>
      </c>
      <c r="F92" s="510">
        <v>4</v>
      </c>
      <c r="G92" s="510">
        <v>3</v>
      </c>
      <c r="H92" s="682">
        <f t="shared" si="9"/>
        <v>14</v>
      </c>
      <c r="I92" s="510">
        <v>5</v>
      </c>
      <c r="J92" s="510">
        <v>9</v>
      </c>
      <c r="K92" s="205">
        <v>85</v>
      </c>
    </row>
    <row r="93" spans="1:11" ht="18" customHeight="1" thickBot="1" x14ac:dyDescent="0.25">
      <c r="A93" s="66">
        <v>86</v>
      </c>
      <c r="B93" s="554">
        <f t="shared" si="5"/>
        <v>12</v>
      </c>
      <c r="C93" s="554">
        <f t="shared" si="6"/>
        <v>8</v>
      </c>
      <c r="D93" s="554">
        <f t="shared" si="7"/>
        <v>4</v>
      </c>
      <c r="E93" s="554">
        <f t="shared" si="8"/>
        <v>4</v>
      </c>
      <c r="F93" s="512">
        <v>4</v>
      </c>
      <c r="G93" s="512">
        <v>0</v>
      </c>
      <c r="H93" s="554">
        <f t="shared" si="9"/>
        <v>8</v>
      </c>
      <c r="I93" s="512">
        <v>4</v>
      </c>
      <c r="J93" s="512">
        <v>4</v>
      </c>
      <c r="K93" s="206">
        <v>86</v>
      </c>
    </row>
    <row r="94" spans="1:11" ht="18" customHeight="1" thickBot="1" x14ac:dyDescent="0.25">
      <c r="A94" s="65">
        <v>87</v>
      </c>
      <c r="B94" s="682">
        <f t="shared" si="5"/>
        <v>16</v>
      </c>
      <c r="C94" s="682">
        <f t="shared" si="6"/>
        <v>7</v>
      </c>
      <c r="D94" s="682">
        <f t="shared" si="7"/>
        <v>9</v>
      </c>
      <c r="E94" s="682">
        <f t="shared" si="8"/>
        <v>4</v>
      </c>
      <c r="F94" s="510">
        <v>3</v>
      </c>
      <c r="G94" s="510">
        <v>1</v>
      </c>
      <c r="H94" s="682">
        <f t="shared" si="9"/>
        <v>12</v>
      </c>
      <c r="I94" s="510">
        <v>4</v>
      </c>
      <c r="J94" s="510">
        <v>8</v>
      </c>
      <c r="K94" s="205">
        <v>87</v>
      </c>
    </row>
    <row r="95" spans="1:11" ht="18" customHeight="1" thickBot="1" x14ac:dyDescent="0.25">
      <c r="A95" s="66">
        <v>88</v>
      </c>
      <c r="B95" s="554">
        <f t="shared" si="5"/>
        <v>8</v>
      </c>
      <c r="C95" s="554">
        <f t="shared" si="6"/>
        <v>4</v>
      </c>
      <c r="D95" s="554">
        <f t="shared" si="7"/>
        <v>4</v>
      </c>
      <c r="E95" s="554">
        <f t="shared" si="8"/>
        <v>3</v>
      </c>
      <c r="F95" s="512">
        <v>2</v>
      </c>
      <c r="G95" s="512">
        <v>1</v>
      </c>
      <c r="H95" s="554">
        <f t="shared" si="9"/>
        <v>5</v>
      </c>
      <c r="I95" s="512">
        <v>2</v>
      </c>
      <c r="J95" s="512">
        <v>3</v>
      </c>
      <c r="K95" s="206">
        <v>88</v>
      </c>
    </row>
    <row r="96" spans="1:11" ht="18" customHeight="1" thickBot="1" x14ac:dyDescent="0.25">
      <c r="A96" s="65">
        <v>89</v>
      </c>
      <c r="B96" s="682">
        <f t="shared" si="5"/>
        <v>12</v>
      </c>
      <c r="C96" s="682">
        <f t="shared" si="6"/>
        <v>8</v>
      </c>
      <c r="D96" s="682">
        <f t="shared" si="7"/>
        <v>4</v>
      </c>
      <c r="E96" s="682">
        <f t="shared" si="8"/>
        <v>4</v>
      </c>
      <c r="F96" s="510">
        <v>4</v>
      </c>
      <c r="G96" s="510">
        <v>0</v>
      </c>
      <c r="H96" s="682">
        <f t="shared" si="9"/>
        <v>8</v>
      </c>
      <c r="I96" s="510">
        <v>4</v>
      </c>
      <c r="J96" s="510">
        <v>4</v>
      </c>
      <c r="K96" s="205">
        <v>89</v>
      </c>
    </row>
    <row r="97" spans="1:11" ht="18" customHeight="1" thickBot="1" x14ac:dyDescent="0.25">
      <c r="A97" s="66">
        <v>90</v>
      </c>
      <c r="B97" s="554">
        <f t="shared" si="5"/>
        <v>7</v>
      </c>
      <c r="C97" s="554">
        <f t="shared" si="6"/>
        <v>2</v>
      </c>
      <c r="D97" s="554">
        <f t="shared" si="7"/>
        <v>5</v>
      </c>
      <c r="E97" s="554">
        <f t="shared" si="8"/>
        <v>3</v>
      </c>
      <c r="F97" s="512">
        <v>1</v>
      </c>
      <c r="G97" s="512">
        <v>2</v>
      </c>
      <c r="H97" s="554">
        <f t="shared" si="9"/>
        <v>4</v>
      </c>
      <c r="I97" s="512">
        <v>1</v>
      </c>
      <c r="J97" s="512">
        <v>3</v>
      </c>
      <c r="K97" s="206">
        <v>90</v>
      </c>
    </row>
    <row r="98" spans="1:11" ht="18" customHeight="1" thickBot="1" x14ac:dyDescent="0.25">
      <c r="A98" s="65">
        <v>91</v>
      </c>
      <c r="B98" s="682">
        <f t="shared" si="5"/>
        <v>10</v>
      </c>
      <c r="C98" s="682">
        <f t="shared" si="6"/>
        <v>4</v>
      </c>
      <c r="D98" s="682">
        <f t="shared" si="7"/>
        <v>6</v>
      </c>
      <c r="E98" s="682">
        <f t="shared" si="8"/>
        <v>4</v>
      </c>
      <c r="F98" s="510">
        <v>3</v>
      </c>
      <c r="G98" s="510">
        <v>1</v>
      </c>
      <c r="H98" s="682">
        <f t="shared" si="9"/>
        <v>6</v>
      </c>
      <c r="I98" s="510">
        <v>1</v>
      </c>
      <c r="J98" s="510">
        <v>5</v>
      </c>
      <c r="K98" s="205">
        <v>91</v>
      </c>
    </row>
    <row r="99" spans="1:11" ht="18" customHeight="1" thickBot="1" x14ac:dyDescent="0.25">
      <c r="A99" s="678">
        <v>92</v>
      </c>
      <c r="B99" s="685">
        <f t="shared" si="5"/>
        <v>5</v>
      </c>
      <c r="C99" s="685">
        <f t="shared" si="6"/>
        <v>2</v>
      </c>
      <c r="D99" s="685">
        <f t="shared" si="7"/>
        <v>3</v>
      </c>
      <c r="E99" s="685">
        <f t="shared" si="8"/>
        <v>1</v>
      </c>
      <c r="F99" s="686">
        <v>0</v>
      </c>
      <c r="G99" s="686">
        <v>1</v>
      </c>
      <c r="H99" s="685">
        <f t="shared" si="9"/>
        <v>4</v>
      </c>
      <c r="I99" s="686">
        <v>2</v>
      </c>
      <c r="J99" s="686">
        <v>2</v>
      </c>
      <c r="K99" s="206">
        <v>92</v>
      </c>
    </row>
    <row r="100" spans="1:11" ht="18" customHeight="1" thickBot="1" x14ac:dyDescent="0.25">
      <c r="A100" s="65">
        <v>93</v>
      </c>
      <c r="B100" s="682">
        <f t="shared" si="5"/>
        <v>6</v>
      </c>
      <c r="C100" s="682">
        <f t="shared" si="6"/>
        <v>3</v>
      </c>
      <c r="D100" s="682">
        <f t="shared" si="7"/>
        <v>3</v>
      </c>
      <c r="E100" s="682">
        <f t="shared" si="8"/>
        <v>1</v>
      </c>
      <c r="F100" s="510">
        <v>1</v>
      </c>
      <c r="G100" s="510">
        <v>0</v>
      </c>
      <c r="H100" s="682">
        <f t="shared" si="9"/>
        <v>5</v>
      </c>
      <c r="I100" s="510">
        <v>2</v>
      </c>
      <c r="J100" s="510">
        <v>3</v>
      </c>
      <c r="K100" s="205">
        <v>93</v>
      </c>
    </row>
    <row r="101" spans="1:11" ht="18" customHeight="1" thickBot="1" x14ac:dyDescent="0.25">
      <c r="A101" s="66">
        <v>94</v>
      </c>
      <c r="B101" s="554">
        <f t="shared" si="5"/>
        <v>2</v>
      </c>
      <c r="C101" s="554">
        <f t="shared" si="6"/>
        <v>1</v>
      </c>
      <c r="D101" s="554">
        <f t="shared" si="7"/>
        <v>1</v>
      </c>
      <c r="E101" s="554">
        <f t="shared" si="8"/>
        <v>0</v>
      </c>
      <c r="F101" s="512">
        <v>0</v>
      </c>
      <c r="G101" s="512">
        <v>0</v>
      </c>
      <c r="H101" s="554">
        <f t="shared" si="9"/>
        <v>2</v>
      </c>
      <c r="I101" s="512">
        <v>1</v>
      </c>
      <c r="J101" s="512">
        <v>1</v>
      </c>
      <c r="K101" s="206">
        <v>94</v>
      </c>
    </row>
    <row r="102" spans="1:11" ht="18" customHeight="1" thickBot="1" x14ac:dyDescent="0.25">
      <c r="A102" s="65" t="s">
        <v>407</v>
      </c>
      <c r="B102" s="682">
        <f t="shared" si="5"/>
        <v>17</v>
      </c>
      <c r="C102" s="682">
        <f t="shared" si="6"/>
        <v>10</v>
      </c>
      <c r="D102" s="682">
        <f t="shared" si="7"/>
        <v>7</v>
      </c>
      <c r="E102" s="682">
        <f t="shared" si="8"/>
        <v>7</v>
      </c>
      <c r="F102" s="510">
        <v>4</v>
      </c>
      <c r="G102" s="510">
        <v>3</v>
      </c>
      <c r="H102" s="682">
        <f t="shared" si="9"/>
        <v>10</v>
      </c>
      <c r="I102" s="510">
        <v>6</v>
      </c>
      <c r="J102" s="510">
        <v>4</v>
      </c>
      <c r="K102" s="205" t="s">
        <v>425</v>
      </c>
    </row>
    <row r="103" spans="1:11" ht="18" customHeight="1" x14ac:dyDescent="0.2">
      <c r="A103" s="388" t="s">
        <v>108</v>
      </c>
      <c r="B103" s="687">
        <f t="shared" si="5"/>
        <v>3</v>
      </c>
      <c r="C103" s="687">
        <f t="shared" si="6"/>
        <v>1</v>
      </c>
      <c r="D103" s="687">
        <f t="shared" si="7"/>
        <v>2</v>
      </c>
      <c r="E103" s="687">
        <f t="shared" si="8"/>
        <v>1</v>
      </c>
      <c r="F103" s="521">
        <v>0</v>
      </c>
      <c r="G103" s="521">
        <v>1</v>
      </c>
      <c r="H103" s="687">
        <f t="shared" si="9"/>
        <v>2</v>
      </c>
      <c r="I103" s="521">
        <v>1</v>
      </c>
      <c r="J103" s="521">
        <v>1</v>
      </c>
      <c r="K103" s="207" t="s">
        <v>109</v>
      </c>
    </row>
    <row r="104" spans="1:11" s="37" customFormat="1" ht="30" customHeight="1" x14ac:dyDescent="0.2">
      <c r="A104" s="438" t="s">
        <v>66</v>
      </c>
      <c r="B104" s="630">
        <f t="shared" ref="B104:J104" si="10">SUM(B7:B103)</f>
        <v>2366</v>
      </c>
      <c r="C104" s="630">
        <f t="shared" si="10"/>
        <v>640</v>
      </c>
      <c r="D104" s="630">
        <f t="shared" si="10"/>
        <v>1726</v>
      </c>
      <c r="E104" s="630">
        <f t="shared" si="10"/>
        <v>1625</v>
      </c>
      <c r="F104" s="630">
        <f t="shared" si="10"/>
        <v>338</v>
      </c>
      <c r="G104" s="630">
        <f t="shared" si="10"/>
        <v>1287</v>
      </c>
      <c r="H104" s="630">
        <f t="shared" si="10"/>
        <v>741</v>
      </c>
      <c r="I104" s="630">
        <f t="shared" si="10"/>
        <v>302</v>
      </c>
      <c r="J104" s="630">
        <f t="shared" si="10"/>
        <v>439</v>
      </c>
      <c r="K104" s="132" t="s">
        <v>67</v>
      </c>
    </row>
    <row r="105" spans="1:11" ht="15.75" x14ac:dyDescent="0.3">
      <c r="A105" s="38"/>
      <c r="B105" s="104"/>
      <c r="C105" s="104"/>
      <c r="D105" s="104"/>
      <c r="E105" s="104"/>
      <c r="F105" s="39"/>
      <c r="G105" s="39"/>
      <c r="H105" s="104"/>
      <c r="I105" s="39"/>
      <c r="J105" s="39"/>
      <c r="K105" s="104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portrait" r:id="rId1"/>
  <headerFooter alignWithMargins="0"/>
  <rowBreaks count="2" manualBreakCount="2">
    <brk id="40" max="16383" man="1"/>
    <brk id="74" max="16383" man="1"/>
  </rowBreaks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view="pageBreakPreview" topLeftCell="A34" zoomScaleNormal="100" zoomScaleSheetLayoutView="100" workbookViewId="0">
      <selection activeCell="I16" sqref="I16"/>
    </sheetView>
  </sheetViews>
  <sheetFormatPr defaultRowHeight="15" x14ac:dyDescent="0.25"/>
  <cols>
    <col min="1" max="1" width="16.7109375" style="40" customWidth="1"/>
    <col min="2" max="2" width="7.85546875" style="40" customWidth="1"/>
    <col min="3" max="3" width="6.140625" style="103" bestFit="1" customWidth="1"/>
    <col min="4" max="4" width="6.85546875" style="103" bestFit="1" customWidth="1"/>
    <col min="5" max="5" width="7.5703125" style="103" bestFit="1" customWidth="1"/>
    <col min="6" max="6" width="7.140625" style="103" bestFit="1" customWidth="1"/>
    <col min="7" max="7" width="6.140625" style="103" bestFit="1" customWidth="1"/>
    <col min="8" max="8" width="8.5703125" style="103" bestFit="1" customWidth="1"/>
    <col min="9" max="9" width="6.28515625" style="103" customWidth="1"/>
    <col min="10" max="10" width="16.7109375" style="103" customWidth="1"/>
    <col min="11" max="256" width="9.140625" style="40"/>
    <col min="257" max="257" width="16.7109375" style="40" customWidth="1"/>
    <col min="258" max="258" width="5.7109375" style="40" customWidth="1"/>
    <col min="259" max="264" width="8.7109375" style="40" customWidth="1"/>
    <col min="265" max="265" width="6.28515625" style="40" customWidth="1"/>
    <col min="266" max="266" width="16.7109375" style="40" customWidth="1"/>
    <col min="267" max="512" width="9.140625" style="40"/>
    <col min="513" max="513" width="16.7109375" style="40" customWidth="1"/>
    <col min="514" max="514" width="5.7109375" style="40" customWidth="1"/>
    <col min="515" max="520" width="8.7109375" style="40" customWidth="1"/>
    <col min="521" max="521" width="6.28515625" style="40" customWidth="1"/>
    <col min="522" max="522" width="16.7109375" style="40" customWidth="1"/>
    <col min="523" max="768" width="9.140625" style="40"/>
    <col min="769" max="769" width="16.7109375" style="40" customWidth="1"/>
    <col min="770" max="770" width="5.7109375" style="40" customWidth="1"/>
    <col min="771" max="776" width="8.7109375" style="40" customWidth="1"/>
    <col min="777" max="777" width="6.28515625" style="40" customWidth="1"/>
    <col min="778" max="778" width="16.7109375" style="40" customWidth="1"/>
    <col min="779" max="1024" width="9.140625" style="40"/>
    <col min="1025" max="1025" width="16.7109375" style="40" customWidth="1"/>
    <col min="1026" max="1026" width="5.7109375" style="40" customWidth="1"/>
    <col min="1027" max="1032" width="8.7109375" style="40" customWidth="1"/>
    <col min="1033" max="1033" width="6.28515625" style="40" customWidth="1"/>
    <col min="1034" max="1034" width="16.7109375" style="40" customWidth="1"/>
    <col min="1035" max="1280" width="9.140625" style="40"/>
    <col min="1281" max="1281" width="16.7109375" style="40" customWidth="1"/>
    <col min="1282" max="1282" width="5.7109375" style="40" customWidth="1"/>
    <col min="1283" max="1288" width="8.7109375" style="40" customWidth="1"/>
    <col min="1289" max="1289" width="6.28515625" style="40" customWidth="1"/>
    <col min="1290" max="1290" width="16.7109375" style="40" customWidth="1"/>
    <col min="1291" max="1536" width="9.140625" style="40"/>
    <col min="1537" max="1537" width="16.7109375" style="40" customWidth="1"/>
    <col min="1538" max="1538" width="5.7109375" style="40" customWidth="1"/>
    <col min="1539" max="1544" width="8.7109375" style="40" customWidth="1"/>
    <col min="1545" max="1545" width="6.28515625" style="40" customWidth="1"/>
    <col min="1546" max="1546" width="16.7109375" style="40" customWidth="1"/>
    <col min="1547" max="1792" width="9.140625" style="40"/>
    <col min="1793" max="1793" width="16.7109375" style="40" customWidth="1"/>
    <col min="1794" max="1794" width="5.7109375" style="40" customWidth="1"/>
    <col min="1795" max="1800" width="8.7109375" style="40" customWidth="1"/>
    <col min="1801" max="1801" width="6.28515625" style="40" customWidth="1"/>
    <col min="1802" max="1802" width="16.7109375" style="40" customWidth="1"/>
    <col min="1803" max="2048" width="9.140625" style="40"/>
    <col min="2049" max="2049" width="16.7109375" style="40" customWidth="1"/>
    <col min="2050" max="2050" width="5.7109375" style="40" customWidth="1"/>
    <col min="2051" max="2056" width="8.7109375" style="40" customWidth="1"/>
    <col min="2057" max="2057" width="6.28515625" style="40" customWidth="1"/>
    <col min="2058" max="2058" width="16.7109375" style="40" customWidth="1"/>
    <col min="2059" max="2304" width="9.140625" style="40"/>
    <col min="2305" max="2305" width="16.7109375" style="40" customWidth="1"/>
    <col min="2306" max="2306" width="5.7109375" style="40" customWidth="1"/>
    <col min="2307" max="2312" width="8.7109375" style="40" customWidth="1"/>
    <col min="2313" max="2313" width="6.28515625" style="40" customWidth="1"/>
    <col min="2314" max="2314" width="16.7109375" style="40" customWidth="1"/>
    <col min="2315" max="2560" width="9.140625" style="40"/>
    <col min="2561" max="2561" width="16.7109375" style="40" customWidth="1"/>
    <col min="2562" max="2562" width="5.7109375" style="40" customWidth="1"/>
    <col min="2563" max="2568" width="8.7109375" style="40" customWidth="1"/>
    <col min="2569" max="2569" width="6.28515625" style="40" customWidth="1"/>
    <col min="2570" max="2570" width="16.7109375" style="40" customWidth="1"/>
    <col min="2571" max="2816" width="9.140625" style="40"/>
    <col min="2817" max="2817" width="16.7109375" style="40" customWidth="1"/>
    <col min="2818" max="2818" width="5.7109375" style="40" customWidth="1"/>
    <col min="2819" max="2824" width="8.7109375" style="40" customWidth="1"/>
    <col min="2825" max="2825" width="6.28515625" style="40" customWidth="1"/>
    <col min="2826" max="2826" width="16.7109375" style="40" customWidth="1"/>
    <col min="2827" max="3072" width="9.140625" style="40"/>
    <col min="3073" max="3073" width="16.7109375" style="40" customWidth="1"/>
    <col min="3074" max="3074" width="5.7109375" style="40" customWidth="1"/>
    <col min="3075" max="3080" width="8.7109375" style="40" customWidth="1"/>
    <col min="3081" max="3081" width="6.28515625" style="40" customWidth="1"/>
    <col min="3082" max="3082" width="16.7109375" style="40" customWidth="1"/>
    <col min="3083" max="3328" width="9.140625" style="40"/>
    <col min="3329" max="3329" width="16.7109375" style="40" customWidth="1"/>
    <col min="3330" max="3330" width="5.7109375" style="40" customWidth="1"/>
    <col min="3331" max="3336" width="8.7109375" style="40" customWidth="1"/>
    <col min="3337" max="3337" width="6.28515625" style="40" customWidth="1"/>
    <col min="3338" max="3338" width="16.7109375" style="40" customWidth="1"/>
    <col min="3339" max="3584" width="9.140625" style="40"/>
    <col min="3585" max="3585" width="16.7109375" style="40" customWidth="1"/>
    <col min="3586" max="3586" width="5.7109375" style="40" customWidth="1"/>
    <col min="3587" max="3592" width="8.7109375" style="40" customWidth="1"/>
    <col min="3593" max="3593" width="6.28515625" style="40" customWidth="1"/>
    <col min="3594" max="3594" width="16.7109375" style="40" customWidth="1"/>
    <col min="3595" max="3840" width="9.140625" style="40"/>
    <col min="3841" max="3841" width="16.7109375" style="40" customWidth="1"/>
    <col min="3842" max="3842" width="5.7109375" style="40" customWidth="1"/>
    <col min="3843" max="3848" width="8.7109375" style="40" customWidth="1"/>
    <col min="3849" max="3849" width="6.28515625" style="40" customWidth="1"/>
    <col min="3850" max="3850" width="16.7109375" style="40" customWidth="1"/>
    <col min="3851" max="4096" width="9.140625" style="40"/>
    <col min="4097" max="4097" width="16.7109375" style="40" customWidth="1"/>
    <col min="4098" max="4098" width="5.7109375" style="40" customWidth="1"/>
    <col min="4099" max="4104" width="8.7109375" style="40" customWidth="1"/>
    <col min="4105" max="4105" width="6.28515625" style="40" customWidth="1"/>
    <col min="4106" max="4106" width="16.7109375" style="40" customWidth="1"/>
    <col min="4107" max="4352" width="9.140625" style="40"/>
    <col min="4353" max="4353" width="16.7109375" style="40" customWidth="1"/>
    <col min="4354" max="4354" width="5.7109375" style="40" customWidth="1"/>
    <col min="4355" max="4360" width="8.7109375" style="40" customWidth="1"/>
    <col min="4361" max="4361" width="6.28515625" style="40" customWidth="1"/>
    <col min="4362" max="4362" width="16.7109375" style="40" customWidth="1"/>
    <col min="4363" max="4608" width="9.140625" style="40"/>
    <col min="4609" max="4609" width="16.7109375" style="40" customWidth="1"/>
    <col min="4610" max="4610" width="5.7109375" style="40" customWidth="1"/>
    <col min="4611" max="4616" width="8.7109375" style="40" customWidth="1"/>
    <col min="4617" max="4617" width="6.28515625" style="40" customWidth="1"/>
    <col min="4618" max="4618" width="16.7109375" style="40" customWidth="1"/>
    <col min="4619" max="4864" width="9.140625" style="40"/>
    <col min="4865" max="4865" width="16.7109375" style="40" customWidth="1"/>
    <col min="4866" max="4866" width="5.7109375" style="40" customWidth="1"/>
    <col min="4867" max="4872" width="8.7109375" style="40" customWidth="1"/>
    <col min="4873" max="4873" width="6.28515625" style="40" customWidth="1"/>
    <col min="4874" max="4874" width="16.7109375" style="40" customWidth="1"/>
    <col min="4875" max="5120" width="9.140625" style="40"/>
    <col min="5121" max="5121" width="16.7109375" style="40" customWidth="1"/>
    <col min="5122" max="5122" width="5.7109375" style="40" customWidth="1"/>
    <col min="5123" max="5128" width="8.7109375" style="40" customWidth="1"/>
    <col min="5129" max="5129" width="6.28515625" style="40" customWidth="1"/>
    <col min="5130" max="5130" width="16.7109375" style="40" customWidth="1"/>
    <col min="5131" max="5376" width="9.140625" style="40"/>
    <col min="5377" max="5377" width="16.7109375" style="40" customWidth="1"/>
    <col min="5378" max="5378" width="5.7109375" style="40" customWidth="1"/>
    <col min="5379" max="5384" width="8.7109375" style="40" customWidth="1"/>
    <col min="5385" max="5385" width="6.28515625" style="40" customWidth="1"/>
    <col min="5386" max="5386" width="16.7109375" style="40" customWidth="1"/>
    <col min="5387" max="5632" width="9.140625" style="40"/>
    <col min="5633" max="5633" width="16.7109375" style="40" customWidth="1"/>
    <col min="5634" max="5634" width="5.7109375" style="40" customWidth="1"/>
    <col min="5635" max="5640" width="8.7109375" style="40" customWidth="1"/>
    <col min="5641" max="5641" width="6.28515625" style="40" customWidth="1"/>
    <col min="5642" max="5642" width="16.7109375" style="40" customWidth="1"/>
    <col min="5643" max="5888" width="9.140625" style="40"/>
    <col min="5889" max="5889" width="16.7109375" style="40" customWidth="1"/>
    <col min="5890" max="5890" width="5.7109375" style="40" customWidth="1"/>
    <col min="5891" max="5896" width="8.7109375" style="40" customWidth="1"/>
    <col min="5897" max="5897" width="6.28515625" style="40" customWidth="1"/>
    <col min="5898" max="5898" width="16.7109375" style="40" customWidth="1"/>
    <col min="5899" max="6144" width="9.140625" style="40"/>
    <col min="6145" max="6145" width="16.7109375" style="40" customWidth="1"/>
    <col min="6146" max="6146" width="5.7109375" style="40" customWidth="1"/>
    <col min="6147" max="6152" width="8.7109375" style="40" customWidth="1"/>
    <col min="6153" max="6153" width="6.28515625" style="40" customWidth="1"/>
    <col min="6154" max="6154" width="16.7109375" style="40" customWidth="1"/>
    <col min="6155" max="6400" width="9.140625" style="40"/>
    <col min="6401" max="6401" width="16.7109375" style="40" customWidth="1"/>
    <col min="6402" max="6402" width="5.7109375" style="40" customWidth="1"/>
    <col min="6403" max="6408" width="8.7109375" style="40" customWidth="1"/>
    <col min="6409" max="6409" width="6.28515625" style="40" customWidth="1"/>
    <col min="6410" max="6410" width="16.7109375" style="40" customWidth="1"/>
    <col min="6411" max="6656" width="9.140625" style="40"/>
    <col min="6657" max="6657" width="16.7109375" style="40" customWidth="1"/>
    <col min="6658" max="6658" width="5.7109375" style="40" customWidth="1"/>
    <col min="6659" max="6664" width="8.7109375" style="40" customWidth="1"/>
    <col min="6665" max="6665" width="6.28515625" style="40" customWidth="1"/>
    <col min="6666" max="6666" width="16.7109375" style="40" customWidth="1"/>
    <col min="6667" max="6912" width="9.140625" style="40"/>
    <col min="6913" max="6913" width="16.7109375" style="40" customWidth="1"/>
    <col min="6914" max="6914" width="5.7109375" style="40" customWidth="1"/>
    <col min="6915" max="6920" width="8.7109375" style="40" customWidth="1"/>
    <col min="6921" max="6921" width="6.28515625" style="40" customWidth="1"/>
    <col min="6922" max="6922" width="16.7109375" style="40" customWidth="1"/>
    <col min="6923" max="7168" width="9.140625" style="40"/>
    <col min="7169" max="7169" width="16.7109375" style="40" customWidth="1"/>
    <col min="7170" max="7170" width="5.7109375" style="40" customWidth="1"/>
    <col min="7171" max="7176" width="8.7109375" style="40" customWidth="1"/>
    <col min="7177" max="7177" width="6.28515625" style="40" customWidth="1"/>
    <col min="7178" max="7178" width="16.7109375" style="40" customWidth="1"/>
    <col min="7179" max="7424" width="9.140625" style="40"/>
    <col min="7425" max="7425" width="16.7109375" style="40" customWidth="1"/>
    <col min="7426" max="7426" width="5.7109375" style="40" customWidth="1"/>
    <col min="7427" max="7432" width="8.7109375" style="40" customWidth="1"/>
    <col min="7433" max="7433" width="6.28515625" style="40" customWidth="1"/>
    <col min="7434" max="7434" width="16.7109375" style="40" customWidth="1"/>
    <col min="7435" max="7680" width="9.140625" style="40"/>
    <col min="7681" max="7681" width="16.7109375" style="40" customWidth="1"/>
    <col min="7682" max="7682" width="5.7109375" style="40" customWidth="1"/>
    <col min="7683" max="7688" width="8.7109375" style="40" customWidth="1"/>
    <col min="7689" max="7689" width="6.28515625" style="40" customWidth="1"/>
    <col min="7690" max="7690" width="16.7109375" style="40" customWidth="1"/>
    <col min="7691" max="7936" width="9.140625" style="40"/>
    <col min="7937" max="7937" width="16.7109375" style="40" customWidth="1"/>
    <col min="7938" max="7938" width="5.7109375" style="40" customWidth="1"/>
    <col min="7939" max="7944" width="8.7109375" style="40" customWidth="1"/>
    <col min="7945" max="7945" width="6.28515625" style="40" customWidth="1"/>
    <col min="7946" max="7946" width="16.7109375" style="40" customWidth="1"/>
    <col min="7947" max="8192" width="9.140625" style="40"/>
    <col min="8193" max="8193" width="16.7109375" style="40" customWidth="1"/>
    <col min="8194" max="8194" width="5.7109375" style="40" customWidth="1"/>
    <col min="8195" max="8200" width="8.7109375" style="40" customWidth="1"/>
    <col min="8201" max="8201" width="6.28515625" style="40" customWidth="1"/>
    <col min="8202" max="8202" width="16.7109375" style="40" customWidth="1"/>
    <col min="8203" max="8448" width="9.140625" style="40"/>
    <col min="8449" max="8449" width="16.7109375" style="40" customWidth="1"/>
    <col min="8450" max="8450" width="5.7109375" style="40" customWidth="1"/>
    <col min="8451" max="8456" width="8.7109375" style="40" customWidth="1"/>
    <col min="8457" max="8457" width="6.28515625" style="40" customWidth="1"/>
    <col min="8458" max="8458" width="16.7109375" style="40" customWidth="1"/>
    <col min="8459" max="8704" width="9.140625" style="40"/>
    <col min="8705" max="8705" width="16.7109375" style="40" customWidth="1"/>
    <col min="8706" max="8706" width="5.7109375" style="40" customWidth="1"/>
    <col min="8707" max="8712" width="8.7109375" style="40" customWidth="1"/>
    <col min="8713" max="8713" width="6.28515625" style="40" customWidth="1"/>
    <col min="8714" max="8714" width="16.7109375" style="40" customWidth="1"/>
    <col min="8715" max="8960" width="9.140625" style="40"/>
    <col min="8961" max="8961" width="16.7109375" style="40" customWidth="1"/>
    <col min="8962" max="8962" width="5.7109375" style="40" customWidth="1"/>
    <col min="8963" max="8968" width="8.7109375" style="40" customWidth="1"/>
    <col min="8969" max="8969" width="6.28515625" style="40" customWidth="1"/>
    <col min="8970" max="8970" width="16.7109375" style="40" customWidth="1"/>
    <col min="8971" max="9216" width="9.140625" style="40"/>
    <col min="9217" max="9217" width="16.7109375" style="40" customWidth="1"/>
    <col min="9218" max="9218" width="5.7109375" style="40" customWidth="1"/>
    <col min="9219" max="9224" width="8.7109375" style="40" customWidth="1"/>
    <col min="9225" max="9225" width="6.28515625" style="40" customWidth="1"/>
    <col min="9226" max="9226" width="16.7109375" style="40" customWidth="1"/>
    <col min="9227" max="9472" width="9.140625" style="40"/>
    <col min="9473" max="9473" width="16.7109375" style="40" customWidth="1"/>
    <col min="9474" max="9474" width="5.7109375" style="40" customWidth="1"/>
    <col min="9475" max="9480" width="8.7109375" style="40" customWidth="1"/>
    <col min="9481" max="9481" width="6.28515625" style="40" customWidth="1"/>
    <col min="9482" max="9482" width="16.7109375" style="40" customWidth="1"/>
    <col min="9483" max="9728" width="9.140625" style="40"/>
    <col min="9729" max="9729" width="16.7109375" style="40" customWidth="1"/>
    <col min="9730" max="9730" width="5.7109375" style="40" customWidth="1"/>
    <col min="9731" max="9736" width="8.7109375" style="40" customWidth="1"/>
    <col min="9737" max="9737" width="6.28515625" style="40" customWidth="1"/>
    <col min="9738" max="9738" width="16.7109375" style="40" customWidth="1"/>
    <col min="9739" max="9984" width="9.140625" style="40"/>
    <col min="9985" max="9985" width="16.7109375" style="40" customWidth="1"/>
    <col min="9986" max="9986" width="5.7109375" style="40" customWidth="1"/>
    <col min="9987" max="9992" width="8.7109375" style="40" customWidth="1"/>
    <col min="9993" max="9993" width="6.28515625" style="40" customWidth="1"/>
    <col min="9994" max="9994" width="16.7109375" style="40" customWidth="1"/>
    <col min="9995" max="10240" width="9.140625" style="40"/>
    <col min="10241" max="10241" width="16.7109375" style="40" customWidth="1"/>
    <col min="10242" max="10242" width="5.7109375" style="40" customWidth="1"/>
    <col min="10243" max="10248" width="8.7109375" style="40" customWidth="1"/>
    <col min="10249" max="10249" width="6.28515625" style="40" customWidth="1"/>
    <col min="10250" max="10250" width="16.7109375" style="40" customWidth="1"/>
    <col min="10251" max="10496" width="9.140625" style="40"/>
    <col min="10497" max="10497" width="16.7109375" style="40" customWidth="1"/>
    <col min="10498" max="10498" width="5.7109375" style="40" customWidth="1"/>
    <col min="10499" max="10504" width="8.7109375" style="40" customWidth="1"/>
    <col min="10505" max="10505" width="6.28515625" style="40" customWidth="1"/>
    <col min="10506" max="10506" width="16.7109375" style="40" customWidth="1"/>
    <col min="10507" max="10752" width="9.140625" style="40"/>
    <col min="10753" max="10753" width="16.7109375" style="40" customWidth="1"/>
    <col min="10754" max="10754" width="5.7109375" style="40" customWidth="1"/>
    <col min="10755" max="10760" width="8.7109375" style="40" customWidth="1"/>
    <col min="10761" max="10761" width="6.28515625" style="40" customWidth="1"/>
    <col min="10762" max="10762" width="16.7109375" style="40" customWidth="1"/>
    <col min="10763" max="11008" width="9.140625" style="40"/>
    <col min="11009" max="11009" width="16.7109375" style="40" customWidth="1"/>
    <col min="11010" max="11010" width="5.7109375" style="40" customWidth="1"/>
    <col min="11011" max="11016" width="8.7109375" style="40" customWidth="1"/>
    <col min="11017" max="11017" width="6.28515625" style="40" customWidth="1"/>
    <col min="11018" max="11018" width="16.7109375" style="40" customWidth="1"/>
    <col min="11019" max="11264" width="9.140625" style="40"/>
    <col min="11265" max="11265" width="16.7109375" style="40" customWidth="1"/>
    <col min="11266" max="11266" width="5.7109375" style="40" customWidth="1"/>
    <col min="11267" max="11272" width="8.7109375" style="40" customWidth="1"/>
    <col min="11273" max="11273" width="6.28515625" style="40" customWidth="1"/>
    <col min="11274" max="11274" width="16.7109375" style="40" customWidth="1"/>
    <col min="11275" max="11520" width="9.140625" style="40"/>
    <col min="11521" max="11521" width="16.7109375" style="40" customWidth="1"/>
    <col min="11522" max="11522" width="5.7109375" style="40" customWidth="1"/>
    <col min="11523" max="11528" width="8.7109375" style="40" customWidth="1"/>
    <col min="11529" max="11529" width="6.28515625" style="40" customWidth="1"/>
    <col min="11530" max="11530" width="16.7109375" style="40" customWidth="1"/>
    <col min="11531" max="11776" width="9.140625" style="40"/>
    <col min="11777" max="11777" width="16.7109375" style="40" customWidth="1"/>
    <col min="11778" max="11778" width="5.7109375" style="40" customWidth="1"/>
    <col min="11779" max="11784" width="8.7109375" style="40" customWidth="1"/>
    <col min="11785" max="11785" width="6.28515625" style="40" customWidth="1"/>
    <col min="11786" max="11786" width="16.7109375" style="40" customWidth="1"/>
    <col min="11787" max="12032" width="9.140625" style="40"/>
    <col min="12033" max="12033" width="16.7109375" style="40" customWidth="1"/>
    <col min="12034" max="12034" width="5.7109375" style="40" customWidth="1"/>
    <col min="12035" max="12040" width="8.7109375" style="40" customWidth="1"/>
    <col min="12041" max="12041" width="6.28515625" style="40" customWidth="1"/>
    <col min="12042" max="12042" width="16.7109375" style="40" customWidth="1"/>
    <col min="12043" max="12288" width="9.140625" style="40"/>
    <col min="12289" max="12289" width="16.7109375" style="40" customWidth="1"/>
    <col min="12290" max="12290" width="5.7109375" style="40" customWidth="1"/>
    <col min="12291" max="12296" width="8.7109375" style="40" customWidth="1"/>
    <col min="12297" max="12297" width="6.28515625" style="40" customWidth="1"/>
    <col min="12298" max="12298" width="16.7109375" style="40" customWidth="1"/>
    <col min="12299" max="12544" width="9.140625" style="40"/>
    <col min="12545" max="12545" width="16.7109375" style="40" customWidth="1"/>
    <col min="12546" max="12546" width="5.7109375" style="40" customWidth="1"/>
    <col min="12547" max="12552" width="8.7109375" style="40" customWidth="1"/>
    <col min="12553" max="12553" width="6.28515625" style="40" customWidth="1"/>
    <col min="12554" max="12554" width="16.7109375" style="40" customWidth="1"/>
    <col min="12555" max="12800" width="9.140625" style="40"/>
    <col min="12801" max="12801" width="16.7109375" style="40" customWidth="1"/>
    <col min="12802" max="12802" width="5.7109375" style="40" customWidth="1"/>
    <col min="12803" max="12808" width="8.7109375" style="40" customWidth="1"/>
    <col min="12809" max="12809" width="6.28515625" style="40" customWidth="1"/>
    <col min="12810" max="12810" width="16.7109375" style="40" customWidth="1"/>
    <col min="12811" max="13056" width="9.140625" style="40"/>
    <col min="13057" max="13057" width="16.7109375" style="40" customWidth="1"/>
    <col min="13058" max="13058" width="5.7109375" style="40" customWidth="1"/>
    <col min="13059" max="13064" width="8.7109375" style="40" customWidth="1"/>
    <col min="13065" max="13065" width="6.28515625" style="40" customWidth="1"/>
    <col min="13066" max="13066" width="16.7109375" style="40" customWidth="1"/>
    <col min="13067" max="13312" width="9.140625" style="40"/>
    <col min="13313" max="13313" width="16.7109375" style="40" customWidth="1"/>
    <col min="13314" max="13314" width="5.7109375" style="40" customWidth="1"/>
    <col min="13315" max="13320" width="8.7109375" style="40" customWidth="1"/>
    <col min="13321" max="13321" width="6.28515625" style="40" customWidth="1"/>
    <col min="13322" max="13322" width="16.7109375" style="40" customWidth="1"/>
    <col min="13323" max="13568" width="9.140625" style="40"/>
    <col min="13569" max="13569" width="16.7109375" style="40" customWidth="1"/>
    <col min="13570" max="13570" width="5.7109375" style="40" customWidth="1"/>
    <col min="13571" max="13576" width="8.7109375" style="40" customWidth="1"/>
    <col min="13577" max="13577" width="6.28515625" style="40" customWidth="1"/>
    <col min="13578" max="13578" width="16.7109375" style="40" customWidth="1"/>
    <col min="13579" max="13824" width="9.140625" style="40"/>
    <col min="13825" max="13825" width="16.7109375" style="40" customWidth="1"/>
    <col min="13826" max="13826" width="5.7109375" style="40" customWidth="1"/>
    <col min="13827" max="13832" width="8.7109375" style="40" customWidth="1"/>
    <col min="13833" max="13833" width="6.28515625" style="40" customWidth="1"/>
    <col min="13834" max="13834" width="16.7109375" style="40" customWidth="1"/>
    <col min="13835" max="14080" width="9.140625" style="40"/>
    <col min="14081" max="14081" width="16.7109375" style="40" customWidth="1"/>
    <col min="14082" max="14082" width="5.7109375" style="40" customWidth="1"/>
    <col min="14083" max="14088" width="8.7109375" style="40" customWidth="1"/>
    <col min="14089" max="14089" width="6.28515625" style="40" customWidth="1"/>
    <col min="14090" max="14090" width="16.7109375" style="40" customWidth="1"/>
    <col min="14091" max="14336" width="9.140625" style="40"/>
    <col min="14337" max="14337" width="16.7109375" style="40" customWidth="1"/>
    <col min="14338" max="14338" width="5.7109375" style="40" customWidth="1"/>
    <col min="14339" max="14344" width="8.7109375" style="40" customWidth="1"/>
    <col min="14345" max="14345" width="6.28515625" style="40" customWidth="1"/>
    <col min="14346" max="14346" width="16.7109375" style="40" customWidth="1"/>
    <col min="14347" max="14592" width="9.140625" style="40"/>
    <col min="14593" max="14593" width="16.7109375" style="40" customWidth="1"/>
    <col min="14594" max="14594" width="5.7109375" style="40" customWidth="1"/>
    <col min="14595" max="14600" width="8.7109375" style="40" customWidth="1"/>
    <col min="14601" max="14601" width="6.28515625" style="40" customWidth="1"/>
    <col min="14602" max="14602" width="16.7109375" style="40" customWidth="1"/>
    <col min="14603" max="14848" width="9.140625" style="40"/>
    <col min="14849" max="14849" width="16.7109375" style="40" customWidth="1"/>
    <col min="14850" max="14850" width="5.7109375" style="40" customWidth="1"/>
    <col min="14851" max="14856" width="8.7109375" style="40" customWidth="1"/>
    <col min="14857" max="14857" width="6.28515625" style="40" customWidth="1"/>
    <col min="14858" max="14858" width="16.7109375" style="40" customWidth="1"/>
    <col min="14859" max="15104" width="9.140625" style="40"/>
    <col min="15105" max="15105" width="16.7109375" style="40" customWidth="1"/>
    <col min="15106" max="15106" width="5.7109375" style="40" customWidth="1"/>
    <col min="15107" max="15112" width="8.7109375" style="40" customWidth="1"/>
    <col min="15113" max="15113" width="6.28515625" style="40" customWidth="1"/>
    <col min="15114" max="15114" width="16.7109375" style="40" customWidth="1"/>
    <col min="15115" max="15360" width="9.140625" style="40"/>
    <col min="15361" max="15361" width="16.7109375" style="40" customWidth="1"/>
    <col min="15362" max="15362" width="5.7109375" style="40" customWidth="1"/>
    <col min="15363" max="15368" width="8.7109375" style="40" customWidth="1"/>
    <col min="15369" max="15369" width="6.28515625" style="40" customWidth="1"/>
    <col min="15370" max="15370" width="16.7109375" style="40" customWidth="1"/>
    <col min="15371" max="15616" width="9.140625" style="40"/>
    <col min="15617" max="15617" width="16.7109375" style="40" customWidth="1"/>
    <col min="15618" max="15618" width="5.7109375" style="40" customWidth="1"/>
    <col min="15619" max="15624" width="8.7109375" style="40" customWidth="1"/>
    <col min="15625" max="15625" width="6.28515625" style="40" customWidth="1"/>
    <col min="15626" max="15626" width="16.7109375" style="40" customWidth="1"/>
    <col min="15627" max="15872" width="9.140625" style="40"/>
    <col min="15873" max="15873" width="16.7109375" style="40" customWidth="1"/>
    <col min="15874" max="15874" width="5.7109375" style="40" customWidth="1"/>
    <col min="15875" max="15880" width="8.7109375" style="40" customWidth="1"/>
    <col min="15881" max="15881" width="6.28515625" style="40" customWidth="1"/>
    <col min="15882" max="15882" width="16.7109375" style="40" customWidth="1"/>
    <col min="15883" max="16128" width="9.140625" style="40"/>
    <col min="16129" max="16129" width="16.7109375" style="40" customWidth="1"/>
    <col min="16130" max="16130" width="5.7109375" style="40" customWidth="1"/>
    <col min="16131" max="16136" width="8.7109375" style="40" customWidth="1"/>
    <col min="16137" max="16137" width="6.28515625" style="40" customWidth="1"/>
    <col min="16138" max="16138" width="16.7109375" style="40" customWidth="1"/>
    <col min="16139" max="16384" width="9.140625" style="40"/>
  </cols>
  <sheetData>
    <row r="1" spans="1:10" ht="19.5" customHeight="1" x14ac:dyDescent="0.3">
      <c r="A1" s="1182" t="s">
        <v>745</v>
      </c>
      <c r="B1" s="1182"/>
      <c r="C1" s="1182"/>
      <c r="D1" s="1182"/>
      <c r="E1" s="1182"/>
      <c r="F1" s="1182"/>
      <c r="G1" s="1182"/>
      <c r="H1" s="1182"/>
      <c r="I1" s="1182"/>
      <c r="J1" s="1182"/>
    </row>
    <row r="2" spans="1:10" ht="33.75" customHeight="1" x14ac:dyDescent="0.25">
      <c r="A2" s="1183" t="s">
        <v>746</v>
      </c>
      <c r="B2" s="1183"/>
      <c r="C2" s="1183"/>
      <c r="D2" s="1183"/>
      <c r="E2" s="1183"/>
      <c r="F2" s="1183"/>
      <c r="G2" s="1183"/>
      <c r="H2" s="1183"/>
      <c r="I2" s="1183"/>
      <c r="J2" s="1183"/>
    </row>
    <row r="3" spans="1:10" ht="15.75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</row>
    <row r="4" spans="1:10" ht="15.75" x14ac:dyDescent="0.25">
      <c r="A4" s="1179" t="s">
        <v>533</v>
      </c>
      <c r="B4" s="1179"/>
      <c r="C4" s="1179"/>
      <c r="D4" s="1179"/>
      <c r="E4" s="1179"/>
      <c r="F4" s="1179"/>
      <c r="G4" s="1179"/>
      <c r="H4" s="1179"/>
      <c r="I4" s="1179"/>
      <c r="J4" s="1179"/>
    </row>
    <row r="5" spans="1:10" ht="15.75" x14ac:dyDescent="0.3">
      <c r="A5" s="1353" t="s">
        <v>426</v>
      </c>
      <c r="B5" s="1353"/>
      <c r="C5" s="810"/>
      <c r="D5" s="810"/>
      <c r="E5" s="810"/>
      <c r="F5" s="810"/>
      <c r="G5" s="810"/>
      <c r="H5" s="810"/>
      <c r="I5" s="811"/>
      <c r="J5" s="818" t="s">
        <v>427</v>
      </c>
    </row>
    <row r="6" spans="1:10" ht="25.5" customHeight="1" thickBot="1" x14ac:dyDescent="0.25">
      <c r="A6" s="1349" t="s">
        <v>428</v>
      </c>
      <c r="B6" s="1349" t="s">
        <v>727</v>
      </c>
      <c r="C6" s="1351" t="s">
        <v>620</v>
      </c>
      <c r="D6" s="1351"/>
      <c r="E6" s="1351"/>
      <c r="F6" s="1351"/>
      <c r="G6" s="1351"/>
      <c r="H6" s="1351"/>
      <c r="I6" s="1262" t="s">
        <v>726</v>
      </c>
      <c r="J6" s="1262" t="s">
        <v>429</v>
      </c>
    </row>
    <row r="7" spans="1:10" ht="42.75" customHeight="1" thickTop="1" x14ac:dyDescent="0.2">
      <c r="A7" s="1350"/>
      <c r="B7" s="1350"/>
      <c r="C7" s="255" t="s">
        <v>677</v>
      </c>
      <c r="D7" s="115" t="s">
        <v>619</v>
      </c>
      <c r="E7" s="115" t="s">
        <v>618</v>
      </c>
      <c r="F7" s="115" t="s">
        <v>617</v>
      </c>
      <c r="G7" s="115" t="s">
        <v>616</v>
      </c>
      <c r="H7" s="115" t="s">
        <v>615</v>
      </c>
      <c r="I7" s="1352"/>
      <c r="J7" s="1352"/>
    </row>
    <row r="8" spans="1:10" ht="13.5" thickBot="1" x14ac:dyDescent="0.25">
      <c r="A8" s="1354" t="s">
        <v>96</v>
      </c>
      <c r="B8" s="366" t="s">
        <v>244</v>
      </c>
      <c r="C8" s="617">
        <f>SUM(D8:H8)</f>
        <v>25</v>
      </c>
      <c r="D8" s="615">
        <v>0</v>
      </c>
      <c r="E8" s="615">
        <v>0</v>
      </c>
      <c r="F8" s="615">
        <v>0</v>
      </c>
      <c r="G8" s="615">
        <v>1</v>
      </c>
      <c r="H8" s="615">
        <v>24</v>
      </c>
      <c r="I8" s="139" t="s">
        <v>245</v>
      </c>
      <c r="J8" s="1356" t="s">
        <v>218</v>
      </c>
    </row>
    <row r="9" spans="1:10" ht="14.25" thickTop="1" thickBot="1" x14ac:dyDescent="0.25">
      <c r="A9" s="1355"/>
      <c r="B9" s="368" t="s">
        <v>246</v>
      </c>
      <c r="C9" s="611">
        <f t="shared" ref="C9:C36" si="0">SUM(D9:H9)</f>
        <v>2</v>
      </c>
      <c r="D9" s="612">
        <v>0</v>
      </c>
      <c r="E9" s="612">
        <v>0</v>
      </c>
      <c r="F9" s="612">
        <v>0</v>
      </c>
      <c r="G9" s="612">
        <v>0</v>
      </c>
      <c r="H9" s="612">
        <v>2</v>
      </c>
      <c r="I9" s="135" t="s">
        <v>771</v>
      </c>
      <c r="J9" s="1357"/>
    </row>
    <row r="10" spans="1:10" ht="14.25" thickTop="1" thickBot="1" x14ac:dyDescent="0.25">
      <c r="A10" s="1355"/>
      <c r="B10" s="456" t="s">
        <v>247</v>
      </c>
      <c r="C10" s="611">
        <f>SUM(C8:C9)</f>
        <v>27</v>
      </c>
      <c r="D10" s="631">
        <v>0</v>
      </c>
      <c r="E10" s="631">
        <f>SUM(E8:E9)</f>
        <v>0</v>
      </c>
      <c r="F10" s="631">
        <f>SUM(F8:F9)</f>
        <v>0</v>
      </c>
      <c r="G10" s="631">
        <f>SUM(G8:G9)</f>
        <v>1</v>
      </c>
      <c r="H10" s="631">
        <f>SUM(H8:H9)</f>
        <v>26</v>
      </c>
      <c r="I10" s="211" t="s">
        <v>248</v>
      </c>
      <c r="J10" s="1357"/>
    </row>
    <row r="11" spans="1:10" ht="14.25" thickTop="1" thickBot="1" x14ac:dyDescent="0.25">
      <c r="A11" s="1358" t="s">
        <v>98</v>
      </c>
      <c r="B11" s="367" t="s">
        <v>244</v>
      </c>
      <c r="C11" s="609">
        <f t="shared" si="0"/>
        <v>17</v>
      </c>
      <c r="D11" s="610">
        <v>0</v>
      </c>
      <c r="E11" s="610">
        <v>0</v>
      </c>
      <c r="F11" s="610">
        <v>0</v>
      </c>
      <c r="G11" s="610">
        <v>5</v>
      </c>
      <c r="H11" s="610">
        <v>12</v>
      </c>
      <c r="I11" s="136" t="s">
        <v>245</v>
      </c>
      <c r="J11" s="1359" t="s">
        <v>219</v>
      </c>
    </row>
    <row r="12" spans="1:10" ht="14.25" thickTop="1" thickBot="1" x14ac:dyDescent="0.25">
      <c r="A12" s="1358"/>
      <c r="B12" s="367" t="s">
        <v>246</v>
      </c>
      <c r="C12" s="609">
        <f t="shared" si="0"/>
        <v>1</v>
      </c>
      <c r="D12" s="610">
        <v>0</v>
      </c>
      <c r="E12" s="610">
        <v>0</v>
      </c>
      <c r="F12" s="610">
        <v>0</v>
      </c>
      <c r="G12" s="610">
        <v>0</v>
      </c>
      <c r="H12" s="610">
        <v>1</v>
      </c>
      <c r="I12" s="136" t="s">
        <v>771</v>
      </c>
      <c r="J12" s="1359"/>
    </row>
    <row r="13" spans="1:10" ht="14.25" thickTop="1" thickBot="1" x14ac:dyDescent="0.25">
      <c r="A13" s="1358"/>
      <c r="B13" s="156" t="s">
        <v>247</v>
      </c>
      <c r="C13" s="609">
        <f>SUM(C11:C12)</f>
        <v>18</v>
      </c>
      <c r="D13" s="584">
        <v>0</v>
      </c>
      <c r="E13" s="584">
        <f>SUM(E11:E12)</f>
        <v>0</v>
      </c>
      <c r="F13" s="584">
        <f>SUM(F11:F12)</f>
        <v>0</v>
      </c>
      <c r="G13" s="584">
        <f>SUM(G11:G12)</f>
        <v>5</v>
      </c>
      <c r="H13" s="584">
        <f>SUM(C13:G13)</f>
        <v>23</v>
      </c>
      <c r="I13" s="213" t="s">
        <v>248</v>
      </c>
      <c r="J13" s="1359"/>
    </row>
    <row r="14" spans="1:10" ht="14.25" thickTop="1" thickBot="1" x14ac:dyDescent="0.25">
      <c r="A14" s="1355" t="s">
        <v>100</v>
      </c>
      <c r="B14" s="368" t="s">
        <v>244</v>
      </c>
      <c r="C14" s="611">
        <f t="shared" si="0"/>
        <v>13</v>
      </c>
      <c r="D14" s="612">
        <v>0</v>
      </c>
      <c r="E14" s="612">
        <v>0</v>
      </c>
      <c r="F14" s="612">
        <v>1</v>
      </c>
      <c r="G14" s="612">
        <v>6</v>
      </c>
      <c r="H14" s="612">
        <v>6</v>
      </c>
      <c r="I14" s="135" t="s">
        <v>430</v>
      </c>
      <c r="J14" s="1357" t="s">
        <v>220</v>
      </c>
    </row>
    <row r="15" spans="1:10" ht="14.25" thickTop="1" thickBot="1" x14ac:dyDescent="0.25">
      <c r="A15" s="1355"/>
      <c r="B15" s="368" t="s">
        <v>246</v>
      </c>
      <c r="C15" s="611">
        <f t="shared" si="0"/>
        <v>7</v>
      </c>
      <c r="D15" s="612">
        <v>0</v>
      </c>
      <c r="E15" s="612">
        <v>0</v>
      </c>
      <c r="F15" s="612">
        <v>0</v>
      </c>
      <c r="G15" s="612">
        <v>1</v>
      </c>
      <c r="H15" s="612">
        <v>6</v>
      </c>
      <c r="I15" s="135" t="s">
        <v>771</v>
      </c>
      <c r="J15" s="1357"/>
    </row>
    <row r="16" spans="1:10" ht="14.25" thickTop="1" thickBot="1" x14ac:dyDescent="0.25">
      <c r="A16" s="1355"/>
      <c r="B16" s="456" t="s">
        <v>247</v>
      </c>
      <c r="C16" s="611">
        <f>SUM(C14:C15)</f>
        <v>20</v>
      </c>
      <c r="D16" s="631">
        <v>0</v>
      </c>
      <c r="E16" s="631">
        <f>SUM(E14:E15)</f>
        <v>0</v>
      </c>
      <c r="F16" s="631">
        <f>SUM(F14:F15)</f>
        <v>1</v>
      </c>
      <c r="G16" s="631"/>
      <c r="H16" s="631">
        <f>SUM(H14:H15)</f>
        <v>12</v>
      </c>
      <c r="I16" s="211" t="s">
        <v>248</v>
      </c>
      <c r="J16" s="1357"/>
    </row>
    <row r="17" spans="1:10" ht="14.25" thickTop="1" thickBot="1" x14ac:dyDescent="0.25">
      <c r="A17" s="1358" t="s">
        <v>102</v>
      </c>
      <c r="B17" s="367" t="s">
        <v>244</v>
      </c>
      <c r="C17" s="609">
        <f t="shared" si="0"/>
        <v>11</v>
      </c>
      <c r="D17" s="610">
        <v>0</v>
      </c>
      <c r="E17" s="610">
        <v>0</v>
      </c>
      <c r="F17" s="610">
        <v>1</v>
      </c>
      <c r="G17" s="610">
        <v>4</v>
      </c>
      <c r="H17" s="610">
        <v>6</v>
      </c>
      <c r="I17" s="136" t="s">
        <v>245</v>
      </c>
      <c r="J17" s="1359" t="s">
        <v>221</v>
      </c>
    </row>
    <row r="18" spans="1:10" ht="14.25" thickTop="1" thickBot="1" x14ac:dyDescent="0.25">
      <c r="A18" s="1358"/>
      <c r="B18" s="367" t="s">
        <v>246</v>
      </c>
      <c r="C18" s="609">
        <f t="shared" si="0"/>
        <v>4</v>
      </c>
      <c r="D18" s="610">
        <v>0</v>
      </c>
      <c r="E18" s="610">
        <v>0</v>
      </c>
      <c r="F18" s="610">
        <v>1</v>
      </c>
      <c r="G18" s="610">
        <v>2</v>
      </c>
      <c r="H18" s="610">
        <v>1</v>
      </c>
      <c r="I18" s="136" t="s">
        <v>771</v>
      </c>
      <c r="J18" s="1359"/>
    </row>
    <row r="19" spans="1:10" ht="14.25" thickTop="1" thickBot="1" x14ac:dyDescent="0.25">
      <c r="A19" s="1358"/>
      <c r="B19" s="156" t="s">
        <v>247</v>
      </c>
      <c r="C19" s="609">
        <f>SUM(C17:C18)</f>
        <v>15</v>
      </c>
      <c r="D19" s="584">
        <v>0</v>
      </c>
      <c r="E19" s="584">
        <v>0</v>
      </c>
      <c r="F19" s="584">
        <f>SUM(F17:F18)</f>
        <v>2</v>
      </c>
      <c r="G19" s="584">
        <f>SUM(G17:G18)</f>
        <v>6</v>
      </c>
      <c r="H19" s="584">
        <f>SUM(H17:H18)</f>
        <v>7</v>
      </c>
      <c r="I19" s="213" t="s">
        <v>248</v>
      </c>
      <c r="J19" s="1359"/>
    </row>
    <row r="20" spans="1:10" ht="14.25" thickTop="1" thickBot="1" x14ac:dyDescent="0.25">
      <c r="A20" s="1355" t="s">
        <v>104</v>
      </c>
      <c r="B20" s="368" t="s">
        <v>244</v>
      </c>
      <c r="C20" s="611">
        <f t="shared" si="0"/>
        <v>10</v>
      </c>
      <c r="D20" s="612">
        <v>0</v>
      </c>
      <c r="E20" s="612">
        <v>0</v>
      </c>
      <c r="F20" s="612">
        <v>1</v>
      </c>
      <c r="G20" s="612">
        <v>5</v>
      </c>
      <c r="H20" s="612">
        <v>4</v>
      </c>
      <c r="I20" s="135" t="s">
        <v>430</v>
      </c>
      <c r="J20" s="1357" t="s">
        <v>222</v>
      </c>
    </row>
    <row r="21" spans="1:10" ht="14.25" thickTop="1" thickBot="1" x14ac:dyDescent="0.25">
      <c r="A21" s="1355"/>
      <c r="B21" s="368" t="s">
        <v>246</v>
      </c>
      <c r="C21" s="611">
        <f t="shared" si="0"/>
        <v>5</v>
      </c>
      <c r="D21" s="612">
        <v>0</v>
      </c>
      <c r="E21" s="612">
        <v>0</v>
      </c>
      <c r="F21" s="612">
        <v>2</v>
      </c>
      <c r="G21" s="612">
        <v>1</v>
      </c>
      <c r="H21" s="612">
        <v>2</v>
      </c>
      <c r="I21" s="135" t="s">
        <v>771</v>
      </c>
      <c r="J21" s="1357"/>
    </row>
    <row r="22" spans="1:10" ht="14.25" thickTop="1" thickBot="1" x14ac:dyDescent="0.25">
      <c r="A22" s="1355"/>
      <c r="B22" s="456" t="s">
        <v>247</v>
      </c>
      <c r="C22" s="611">
        <f>SUM(C20:C21)</f>
        <v>15</v>
      </c>
      <c r="D22" s="631">
        <v>0</v>
      </c>
      <c r="E22" s="631">
        <v>0</v>
      </c>
      <c r="F22" s="631">
        <f>SUM(F20:F21)</f>
        <v>3</v>
      </c>
      <c r="G22" s="631">
        <f>SUM(G20:G21)</f>
        <v>6</v>
      </c>
      <c r="H22" s="631">
        <f>SUM(H20:H21)</f>
        <v>6</v>
      </c>
      <c r="I22" s="211" t="s">
        <v>248</v>
      </c>
      <c r="J22" s="1357"/>
    </row>
    <row r="23" spans="1:10" ht="14.25" thickTop="1" thickBot="1" x14ac:dyDescent="0.25">
      <c r="A23" s="1358" t="s">
        <v>106</v>
      </c>
      <c r="B23" s="367" t="s">
        <v>244</v>
      </c>
      <c r="C23" s="609">
        <f t="shared" si="0"/>
        <v>10</v>
      </c>
      <c r="D23" s="610"/>
      <c r="E23" s="610">
        <v>0</v>
      </c>
      <c r="F23" s="610">
        <v>1</v>
      </c>
      <c r="G23" s="610">
        <v>5</v>
      </c>
      <c r="H23" s="610">
        <v>4</v>
      </c>
      <c r="I23" s="136" t="s">
        <v>245</v>
      </c>
      <c r="J23" s="1359" t="s">
        <v>223</v>
      </c>
    </row>
    <row r="24" spans="1:10" ht="14.25" thickTop="1" thickBot="1" x14ac:dyDescent="0.25">
      <c r="A24" s="1358"/>
      <c r="B24" s="367" t="s">
        <v>246</v>
      </c>
      <c r="C24" s="609">
        <f t="shared" si="0"/>
        <v>7</v>
      </c>
      <c r="D24" s="610">
        <v>0</v>
      </c>
      <c r="E24" s="610">
        <v>0</v>
      </c>
      <c r="F24" s="610">
        <v>3</v>
      </c>
      <c r="G24" s="610">
        <v>3</v>
      </c>
      <c r="H24" s="610">
        <v>1</v>
      </c>
      <c r="I24" s="136" t="s">
        <v>771</v>
      </c>
      <c r="J24" s="1359"/>
    </row>
    <row r="25" spans="1:10" ht="14.25" thickTop="1" thickBot="1" x14ac:dyDescent="0.25">
      <c r="A25" s="1358"/>
      <c r="B25" s="156" t="s">
        <v>247</v>
      </c>
      <c r="C25" s="609">
        <f>SUM(C23:C24)</f>
        <v>17</v>
      </c>
      <c r="D25" s="584">
        <v>0</v>
      </c>
      <c r="E25" s="584">
        <v>0</v>
      </c>
      <c r="F25" s="584">
        <f>SUM(F23:F24)</f>
        <v>4</v>
      </c>
      <c r="G25" s="584">
        <f>SUM(G23:G24)</f>
        <v>8</v>
      </c>
      <c r="H25" s="584">
        <f>SUM(H23:H24)</f>
        <v>5</v>
      </c>
      <c r="I25" s="213" t="s">
        <v>248</v>
      </c>
      <c r="J25" s="1359"/>
    </row>
    <row r="26" spans="1:10" ht="14.25" thickTop="1" thickBot="1" x14ac:dyDescent="0.25">
      <c r="A26" s="1355" t="s">
        <v>224</v>
      </c>
      <c r="B26" s="368" t="s">
        <v>244</v>
      </c>
      <c r="C26" s="611">
        <f t="shared" si="0"/>
        <v>23</v>
      </c>
      <c r="D26" s="612">
        <v>0</v>
      </c>
      <c r="E26" s="612">
        <v>0</v>
      </c>
      <c r="F26" s="612">
        <v>2</v>
      </c>
      <c r="G26" s="612">
        <v>15</v>
      </c>
      <c r="H26" s="612">
        <v>6</v>
      </c>
      <c r="I26" s="135" t="s">
        <v>430</v>
      </c>
      <c r="J26" s="1357" t="s">
        <v>225</v>
      </c>
    </row>
    <row r="27" spans="1:10" ht="14.25" thickTop="1" thickBot="1" x14ac:dyDescent="0.25">
      <c r="A27" s="1355"/>
      <c r="B27" s="368" t="s">
        <v>246</v>
      </c>
      <c r="C27" s="611">
        <f t="shared" si="0"/>
        <v>16</v>
      </c>
      <c r="D27" s="612">
        <v>0</v>
      </c>
      <c r="E27" s="612">
        <v>0</v>
      </c>
      <c r="F27" s="612">
        <v>2</v>
      </c>
      <c r="G27" s="612">
        <v>11</v>
      </c>
      <c r="H27" s="612">
        <v>3</v>
      </c>
      <c r="I27" s="135" t="s">
        <v>771</v>
      </c>
      <c r="J27" s="1357"/>
    </row>
    <row r="28" spans="1:10" ht="14.25" thickTop="1" thickBot="1" x14ac:dyDescent="0.25">
      <c r="A28" s="1355"/>
      <c r="B28" s="456" t="s">
        <v>247</v>
      </c>
      <c r="C28" s="611">
        <f>SUM(C26:C27)</f>
        <v>39</v>
      </c>
      <c r="D28" s="631">
        <v>0</v>
      </c>
      <c r="E28" s="631">
        <v>0</v>
      </c>
      <c r="F28" s="631">
        <f>SUM(F26:F27)</f>
        <v>4</v>
      </c>
      <c r="G28" s="631">
        <f>SUM(G26:G27)</f>
        <v>26</v>
      </c>
      <c r="H28" s="631">
        <f>SUM(H26:H27)</f>
        <v>9</v>
      </c>
      <c r="I28" s="211" t="s">
        <v>248</v>
      </c>
      <c r="J28" s="1357"/>
    </row>
    <row r="29" spans="1:10" ht="14.25" thickTop="1" thickBot="1" x14ac:dyDescent="0.25">
      <c r="A29" s="1358" t="s">
        <v>226</v>
      </c>
      <c r="B29" s="367" t="s">
        <v>244</v>
      </c>
      <c r="C29" s="609">
        <f t="shared" si="0"/>
        <v>24</v>
      </c>
      <c r="D29" s="610">
        <v>0</v>
      </c>
      <c r="E29" s="610">
        <v>0</v>
      </c>
      <c r="F29" s="610">
        <v>1</v>
      </c>
      <c r="G29" s="610">
        <v>20</v>
      </c>
      <c r="H29" s="610">
        <v>3</v>
      </c>
      <c r="I29" s="136" t="s">
        <v>245</v>
      </c>
      <c r="J29" s="1359" t="s">
        <v>227</v>
      </c>
    </row>
    <row r="30" spans="1:10" ht="14.25" thickTop="1" thickBot="1" x14ac:dyDescent="0.25">
      <c r="A30" s="1358"/>
      <c r="B30" s="367" t="s">
        <v>246</v>
      </c>
      <c r="C30" s="609">
        <f t="shared" si="0"/>
        <v>16</v>
      </c>
      <c r="D30" s="610">
        <v>0</v>
      </c>
      <c r="E30" s="610">
        <v>2</v>
      </c>
      <c r="F30" s="610">
        <v>4</v>
      </c>
      <c r="G30" s="610">
        <v>9</v>
      </c>
      <c r="H30" s="610">
        <v>1</v>
      </c>
      <c r="I30" s="136" t="s">
        <v>771</v>
      </c>
      <c r="J30" s="1359"/>
    </row>
    <row r="31" spans="1:10" ht="14.25" thickTop="1" thickBot="1" x14ac:dyDescent="0.25">
      <c r="A31" s="1358"/>
      <c r="B31" s="156" t="s">
        <v>247</v>
      </c>
      <c r="C31" s="609">
        <f>SUM(C29:C30)</f>
        <v>40</v>
      </c>
      <c r="D31" s="584">
        <v>0</v>
      </c>
      <c r="E31" s="584">
        <f>SUM(E29:E30)</f>
        <v>2</v>
      </c>
      <c r="F31" s="584">
        <f>SUM(F29:F30)</f>
        <v>5</v>
      </c>
      <c r="G31" s="584">
        <f>SUM(G29:G30)</f>
        <v>29</v>
      </c>
      <c r="H31" s="584">
        <f>SUM(H29:H30)</f>
        <v>4</v>
      </c>
      <c r="I31" s="213" t="s">
        <v>248</v>
      </c>
      <c r="J31" s="1359"/>
    </row>
    <row r="32" spans="1:10" ht="14.25" thickTop="1" thickBot="1" x14ac:dyDescent="0.25">
      <c r="A32" s="1355" t="s">
        <v>228</v>
      </c>
      <c r="B32" s="368" t="s">
        <v>244</v>
      </c>
      <c r="C32" s="611">
        <f t="shared" si="0"/>
        <v>37</v>
      </c>
      <c r="D32" s="612">
        <v>0</v>
      </c>
      <c r="E32" s="612">
        <v>0</v>
      </c>
      <c r="F32" s="612">
        <v>2</v>
      </c>
      <c r="G32" s="612">
        <v>35</v>
      </c>
      <c r="H32" s="612">
        <v>0</v>
      </c>
      <c r="I32" s="135" t="s">
        <v>430</v>
      </c>
      <c r="J32" s="1357" t="s">
        <v>229</v>
      </c>
    </row>
    <row r="33" spans="1:10" ht="14.25" thickTop="1" thickBot="1" x14ac:dyDescent="0.25">
      <c r="A33" s="1355"/>
      <c r="B33" s="368" t="s">
        <v>246</v>
      </c>
      <c r="C33" s="611">
        <f t="shared" si="0"/>
        <v>13</v>
      </c>
      <c r="D33" s="612">
        <v>1</v>
      </c>
      <c r="E33" s="612">
        <v>2</v>
      </c>
      <c r="F33" s="612">
        <v>2</v>
      </c>
      <c r="G33" s="612">
        <v>6</v>
      </c>
      <c r="H33" s="612">
        <v>2</v>
      </c>
      <c r="I33" s="135" t="s">
        <v>771</v>
      </c>
      <c r="J33" s="1357"/>
    </row>
    <row r="34" spans="1:10" ht="14.25" thickTop="1" thickBot="1" x14ac:dyDescent="0.25">
      <c r="A34" s="1355"/>
      <c r="B34" s="456" t="s">
        <v>247</v>
      </c>
      <c r="C34" s="611">
        <f>SUM(C32:C33)</f>
        <v>50</v>
      </c>
      <c r="D34" s="631">
        <f t="shared" ref="D34:H34" si="1">SUM(D32:D33)</f>
        <v>1</v>
      </c>
      <c r="E34" s="631">
        <f t="shared" si="1"/>
        <v>2</v>
      </c>
      <c r="F34" s="631">
        <f t="shared" si="1"/>
        <v>4</v>
      </c>
      <c r="G34" s="631">
        <f t="shared" si="1"/>
        <v>41</v>
      </c>
      <c r="H34" s="631">
        <f t="shared" si="1"/>
        <v>2</v>
      </c>
      <c r="I34" s="211" t="s">
        <v>248</v>
      </c>
      <c r="J34" s="1357"/>
    </row>
    <row r="35" spans="1:10" ht="14.25" thickTop="1" thickBot="1" x14ac:dyDescent="0.25">
      <c r="A35" s="1358" t="s">
        <v>230</v>
      </c>
      <c r="B35" s="367" t="s">
        <v>244</v>
      </c>
      <c r="C35" s="609">
        <f t="shared" si="0"/>
        <v>35</v>
      </c>
      <c r="D35" s="610">
        <v>0</v>
      </c>
      <c r="E35" s="610">
        <v>0</v>
      </c>
      <c r="F35" s="610">
        <v>3</v>
      </c>
      <c r="G35" s="610">
        <v>31</v>
      </c>
      <c r="H35" s="618">
        <v>1</v>
      </c>
      <c r="I35" s="136" t="s">
        <v>245</v>
      </c>
      <c r="J35" s="1359" t="s">
        <v>231</v>
      </c>
    </row>
    <row r="36" spans="1:10" ht="14.25" thickTop="1" thickBot="1" x14ac:dyDescent="0.25">
      <c r="A36" s="1358"/>
      <c r="B36" s="367" t="s">
        <v>246</v>
      </c>
      <c r="C36" s="609">
        <f t="shared" si="0"/>
        <v>20</v>
      </c>
      <c r="D36" s="610">
        <v>0</v>
      </c>
      <c r="E36" s="610">
        <v>8</v>
      </c>
      <c r="F36" s="610">
        <v>2</v>
      </c>
      <c r="G36" s="610">
        <v>10</v>
      </c>
      <c r="H36" s="618">
        <v>0</v>
      </c>
      <c r="I36" s="136" t="s">
        <v>771</v>
      </c>
      <c r="J36" s="1359"/>
    </row>
    <row r="37" spans="1:10" ht="14.25" thickTop="1" thickBot="1" x14ac:dyDescent="0.25">
      <c r="A37" s="1358"/>
      <c r="B37" s="156" t="s">
        <v>247</v>
      </c>
      <c r="C37" s="609">
        <f>SUM(C35:C36)</f>
        <v>55</v>
      </c>
      <c r="D37" s="584">
        <v>0</v>
      </c>
      <c r="E37" s="584">
        <f>SUM(E35:E36)</f>
        <v>8</v>
      </c>
      <c r="F37" s="584">
        <f>SUM(F35:F36)</f>
        <v>5</v>
      </c>
      <c r="G37" s="584">
        <f>SUM(G35:G36)</f>
        <v>41</v>
      </c>
      <c r="H37" s="584">
        <f>SUM(H35:H36)</f>
        <v>1</v>
      </c>
      <c r="I37" s="213" t="s">
        <v>248</v>
      </c>
      <c r="J37" s="1359"/>
    </row>
    <row r="38" spans="1:10" ht="14.25" thickTop="1" thickBot="1" x14ac:dyDescent="0.25">
      <c r="A38" s="1355" t="s">
        <v>232</v>
      </c>
      <c r="B38" s="368" t="s">
        <v>244</v>
      </c>
      <c r="C38" s="611">
        <f t="shared" ref="C38:C60" si="2">SUM(D38:H38)</f>
        <v>28</v>
      </c>
      <c r="D38" s="612">
        <v>0</v>
      </c>
      <c r="E38" s="612">
        <v>0</v>
      </c>
      <c r="F38" s="612">
        <v>1</v>
      </c>
      <c r="G38" s="612">
        <v>27</v>
      </c>
      <c r="H38" s="612">
        <v>0</v>
      </c>
      <c r="I38" s="135" t="s">
        <v>430</v>
      </c>
      <c r="J38" s="1357" t="s">
        <v>432</v>
      </c>
    </row>
    <row r="39" spans="1:10" ht="14.25" thickTop="1" thickBot="1" x14ac:dyDescent="0.25">
      <c r="A39" s="1355"/>
      <c r="B39" s="368" t="s">
        <v>246</v>
      </c>
      <c r="C39" s="611">
        <f t="shared" si="2"/>
        <v>42</v>
      </c>
      <c r="D39" s="612">
        <v>0</v>
      </c>
      <c r="E39" s="612">
        <v>13</v>
      </c>
      <c r="F39" s="612">
        <v>2</v>
      </c>
      <c r="G39" s="612">
        <v>24</v>
      </c>
      <c r="H39" s="612">
        <v>3</v>
      </c>
      <c r="I39" s="135" t="s">
        <v>771</v>
      </c>
      <c r="J39" s="1357"/>
    </row>
    <row r="40" spans="1:10" ht="14.25" thickTop="1" thickBot="1" x14ac:dyDescent="0.25">
      <c r="A40" s="1355"/>
      <c r="B40" s="456" t="s">
        <v>247</v>
      </c>
      <c r="C40" s="611">
        <f>SUM(C38:C39)</f>
        <v>70</v>
      </c>
      <c r="D40" s="631">
        <v>0</v>
      </c>
      <c r="E40" s="631">
        <f>SUM(E38:E39)</f>
        <v>13</v>
      </c>
      <c r="F40" s="631">
        <f>SUM(F38:F39)</f>
        <v>3</v>
      </c>
      <c r="G40" s="631">
        <f>SUM(G38:G39)</f>
        <v>51</v>
      </c>
      <c r="H40" s="631">
        <f>SUM(H38:H39)</f>
        <v>3</v>
      </c>
      <c r="I40" s="211" t="s">
        <v>248</v>
      </c>
      <c r="J40" s="1357"/>
    </row>
    <row r="41" spans="1:10" ht="14.25" thickTop="1" thickBot="1" x14ac:dyDescent="0.25">
      <c r="A41" s="1358" t="s">
        <v>234</v>
      </c>
      <c r="B41" s="367" t="s">
        <v>244</v>
      </c>
      <c r="C41" s="609">
        <f t="shared" si="2"/>
        <v>34</v>
      </c>
      <c r="D41" s="610">
        <v>0</v>
      </c>
      <c r="E41" s="610">
        <v>1</v>
      </c>
      <c r="F41" s="610">
        <v>3</v>
      </c>
      <c r="G41" s="610">
        <v>27</v>
      </c>
      <c r="H41" s="610">
        <v>3</v>
      </c>
      <c r="I41" s="136" t="s">
        <v>245</v>
      </c>
      <c r="J41" s="1359" t="s">
        <v>433</v>
      </c>
    </row>
    <row r="42" spans="1:10" ht="14.25" thickTop="1" thickBot="1" x14ac:dyDescent="0.25">
      <c r="A42" s="1358"/>
      <c r="B42" s="367" t="s">
        <v>246</v>
      </c>
      <c r="C42" s="609">
        <f t="shared" si="2"/>
        <v>38</v>
      </c>
      <c r="D42" s="610">
        <v>0</v>
      </c>
      <c r="E42" s="610">
        <v>15</v>
      </c>
      <c r="F42" s="610">
        <v>5</v>
      </c>
      <c r="G42" s="610">
        <v>17</v>
      </c>
      <c r="H42" s="610">
        <v>1</v>
      </c>
      <c r="I42" s="136" t="s">
        <v>771</v>
      </c>
      <c r="J42" s="1359"/>
    </row>
    <row r="43" spans="1:10" ht="14.25" thickTop="1" thickBot="1" x14ac:dyDescent="0.25">
      <c r="A43" s="1358"/>
      <c r="B43" s="156" t="s">
        <v>247</v>
      </c>
      <c r="C43" s="609">
        <f>SUM(C41:C42)</f>
        <v>72</v>
      </c>
      <c r="D43" s="584">
        <v>0</v>
      </c>
      <c r="E43" s="584">
        <f>SUM(E41:E42)</f>
        <v>16</v>
      </c>
      <c r="F43" s="584">
        <f>SUM(F41:F42)</f>
        <v>8</v>
      </c>
      <c r="G43" s="584">
        <f>SUM(G41:G42)</f>
        <v>44</v>
      </c>
      <c r="H43" s="584">
        <f>SUM(H41:H42)</f>
        <v>4</v>
      </c>
      <c r="I43" s="213" t="s">
        <v>248</v>
      </c>
      <c r="J43" s="1359"/>
    </row>
    <row r="44" spans="1:10" ht="14.25" thickTop="1" thickBot="1" x14ac:dyDescent="0.25">
      <c r="A44" s="1355" t="s">
        <v>236</v>
      </c>
      <c r="B44" s="368" t="s">
        <v>244</v>
      </c>
      <c r="C44" s="611">
        <f t="shared" si="2"/>
        <v>41</v>
      </c>
      <c r="D44" s="612">
        <v>0</v>
      </c>
      <c r="E44" s="612">
        <v>1</v>
      </c>
      <c r="F44" s="612">
        <v>2</v>
      </c>
      <c r="G44" s="612">
        <v>38</v>
      </c>
      <c r="H44" s="612">
        <v>0</v>
      </c>
      <c r="I44" s="135" t="s">
        <v>430</v>
      </c>
      <c r="J44" s="1357" t="s">
        <v>434</v>
      </c>
    </row>
    <row r="45" spans="1:10" ht="14.25" thickTop="1" thickBot="1" x14ac:dyDescent="0.25">
      <c r="A45" s="1355"/>
      <c r="B45" s="368" t="s">
        <v>246</v>
      </c>
      <c r="C45" s="611">
        <f t="shared" si="2"/>
        <v>35</v>
      </c>
      <c r="D45" s="612">
        <v>2</v>
      </c>
      <c r="E45" s="612">
        <v>13</v>
      </c>
      <c r="F45" s="612">
        <v>1</v>
      </c>
      <c r="G45" s="612">
        <v>18</v>
      </c>
      <c r="H45" s="612">
        <v>1</v>
      </c>
      <c r="I45" s="135" t="s">
        <v>771</v>
      </c>
      <c r="J45" s="1357"/>
    </row>
    <row r="46" spans="1:10" ht="14.25" thickTop="1" thickBot="1" x14ac:dyDescent="0.25">
      <c r="A46" s="1355"/>
      <c r="B46" s="456" t="s">
        <v>247</v>
      </c>
      <c r="C46" s="611">
        <f>SUM(C44:C45)</f>
        <v>76</v>
      </c>
      <c r="D46" s="631">
        <f>SUM(D8:D10)</f>
        <v>0</v>
      </c>
      <c r="E46" s="631">
        <f>SUM(E44:E45)</f>
        <v>14</v>
      </c>
      <c r="F46" s="631">
        <f>SUM(F44:F45)</f>
        <v>3</v>
      </c>
      <c r="G46" s="631">
        <f>SUM(G44:G45)</f>
        <v>56</v>
      </c>
      <c r="H46" s="631">
        <f>SUM(H44:H45)</f>
        <v>1</v>
      </c>
      <c r="I46" s="211" t="s">
        <v>248</v>
      </c>
      <c r="J46" s="1357"/>
    </row>
    <row r="47" spans="1:10" ht="14.25" thickTop="1" thickBot="1" x14ac:dyDescent="0.25">
      <c r="A47" s="1358" t="s">
        <v>401</v>
      </c>
      <c r="B47" s="367" t="s">
        <v>244</v>
      </c>
      <c r="C47" s="609">
        <f t="shared" si="2"/>
        <v>44</v>
      </c>
      <c r="D47" s="610">
        <v>1</v>
      </c>
      <c r="E47" s="610">
        <v>2</v>
      </c>
      <c r="F47" s="610">
        <v>3</v>
      </c>
      <c r="G47" s="610">
        <v>37</v>
      </c>
      <c r="H47" s="610">
        <v>1</v>
      </c>
      <c r="I47" s="136" t="s">
        <v>245</v>
      </c>
      <c r="J47" s="1359" t="s">
        <v>435</v>
      </c>
    </row>
    <row r="48" spans="1:10" ht="14.25" thickTop="1" thickBot="1" x14ac:dyDescent="0.25">
      <c r="A48" s="1358"/>
      <c r="B48" s="367" t="s">
        <v>246</v>
      </c>
      <c r="C48" s="609">
        <f t="shared" si="2"/>
        <v>22</v>
      </c>
      <c r="D48" s="610">
        <v>1</v>
      </c>
      <c r="E48" s="610">
        <v>10</v>
      </c>
      <c r="F48" s="610">
        <v>5</v>
      </c>
      <c r="G48" s="610">
        <v>6</v>
      </c>
      <c r="H48" s="610">
        <v>0</v>
      </c>
      <c r="I48" s="136" t="s">
        <v>771</v>
      </c>
      <c r="J48" s="1359"/>
    </row>
    <row r="49" spans="1:10" ht="13.5" thickTop="1" x14ac:dyDescent="0.2">
      <c r="A49" s="1360"/>
      <c r="B49" s="415" t="s">
        <v>247</v>
      </c>
      <c r="C49" s="613">
        <f>SUM(C47:C48)</f>
        <v>66</v>
      </c>
      <c r="D49" s="585">
        <f t="shared" ref="D49:H49" si="3">SUM(D47:D48)</f>
        <v>2</v>
      </c>
      <c r="E49" s="585">
        <f t="shared" si="3"/>
        <v>12</v>
      </c>
      <c r="F49" s="585">
        <f t="shared" si="3"/>
        <v>8</v>
      </c>
      <c r="G49" s="585">
        <f t="shared" si="3"/>
        <v>43</v>
      </c>
      <c r="H49" s="585">
        <f t="shared" si="3"/>
        <v>1</v>
      </c>
      <c r="I49" s="214" t="s">
        <v>248</v>
      </c>
      <c r="J49" s="1361"/>
    </row>
    <row r="50" spans="1:10" ht="13.5" thickBot="1" x14ac:dyDescent="0.25">
      <c r="A50" s="1354" t="s">
        <v>403</v>
      </c>
      <c r="B50" s="366" t="s">
        <v>244</v>
      </c>
      <c r="C50" s="617">
        <f t="shared" si="2"/>
        <v>28</v>
      </c>
      <c r="D50" s="615">
        <v>0</v>
      </c>
      <c r="E50" s="615">
        <v>2</v>
      </c>
      <c r="F50" s="615">
        <v>1</v>
      </c>
      <c r="G50" s="615">
        <v>25</v>
      </c>
      <c r="H50" s="615">
        <v>0</v>
      </c>
      <c r="I50" s="139" t="s">
        <v>430</v>
      </c>
      <c r="J50" s="1356" t="s">
        <v>436</v>
      </c>
    </row>
    <row r="51" spans="1:10" ht="14.25" thickTop="1" thickBot="1" x14ac:dyDescent="0.25">
      <c r="A51" s="1355"/>
      <c r="B51" s="368" t="s">
        <v>246</v>
      </c>
      <c r="C51" s="611">
        <f t="shared" si="2"/>
        <v>19</v>
      </c>
      <c r="D51" s="612">
        <v>1</v>
      </c>
      <c r="E51" s="612">
        <v>9</v>
      </c>
      <c r="F51" s="612">
        <v>1</v>
      </c>
      <c r="G51" s="612">
        <v>6</v>
      </c>
      <c r="H51" s="612">
        <v>2</v>
      </c>
      <c r="I51" s="135" t="s">
        <v>771</v>
      </c>
      <c r="J51" s="1357"/>
    </row>
    <row r="52" spans="1:10" ht="14.25" thickTop="1" thickBot="1" x14ac:dyDescent="0.25">
      <c r="A52" s="1355"/>
      <c r="B52" s="456" t="s">
        <v>247</v>
      </c>
      <c r="C52" s="611">
        <f>SUM(C50:C51)</f>
        <v>47</v>
      </c>
      <c r="D52" s="631">
        <f t="shared" ref="D52:H52" si="4">SUM(D50:D51)</f>
        <v>1</v>
      </c>
      <c r="E52" s="631">
        <f t="shared" si="4"/>
        <v>11</v>
      </c>
      <c r="F52" s="631">
        <f t="shared" si="4"/>
        <v>2</v>
      </c>
      <c r="G52" s="631">
        <f t="shared" si="4"/>
        <v>31</v>
      </c>
      <c r="H52" s="631">
        <f t="shared" si="4"/>
        <v>2</v>
      </c>
      <c r="I52" s="211" t="s">
        <v>248</v>
      </c>
      <c r="J52" s="1357"/>
    </row>
    <row r="53" spans="1:10" ht="14.25" thickTop="1" thickBot="1" x14ac:dyDescent="0.25">
      <c r="A53" s="1358" t="s">
        <v>405</v>
      </c>
      <c r="B53" s="367" t="s">
        <v>244</v>
      </c>
      <c r="C53" s="609">
        <f t="shared" si="2"/>
        <v>14</v>
      </c>
      <c r="D53" s="610">
        <v>0</v>
      </c>
      <c r="E53" s="610">
        <v>0</v>
      </c>
      <c r="F53" s="610">
        <v>0</v>
      </c>
      <c r="G53" s="610">
        <v>14</v>
      </c>
      <c r="H53" s="610">
        <v>0</v>
      </c>
      <c r="I53" s="136" t="s">
        <v>245</v>
      </c>
      <c r="J53" s="1359" t="s">
        <v>437</v>
      </c>
    </row>
    <row r="54" spans="1:10" ht="14.25" thickTop="1" thickBot="1" x14ac:dyDescent="0.25">
      <c r="A54" s="1358"/>
      <c r="B54" s="367" t="s">
        <v>246</v>
      </c>
      <c r="C54" s="609">
        <f t="shared" si="2"/>
        <v>7</v>
      </c>
      <c r="D54" s="610">
        <v>0</v>
      </c>
      <c r="E54" s="610">
        <v>4</v>
      </c>
      <c r="F54" s="610">
        <v>0</v>
      </c>
      <c r="G54" s="610">
        <v>3</v>
      </c>
      <c r="H54" s="610">
        <v>0</v>
      </c>
      <c r="I54" s="136" t="s">
        <v>771</v>
      </c>
      <c r="J54" s="1359"/>
    </row>
    <row r="55" spans="1:10" ht="14.25" thickTop="1" thickBot="1" x14ac:dyDescent="0.25">
      <c r="A55" s="1358"/>
      <c r="B55" s="156" t="s">
        <v>247</v>
      </c>
      <c r="C55" s="609">
        <f>SUM(C53:C54)</f>
        <v>21</v>
      </c>
      <c r="D55" s="584">
        <v>0</v>
      </c>
      <c r="E55" s="584">
        <f>SUM(E53:E54)</f>
        <v>4</v>
      </c>
      <c r="F55" s="584">
        <f>SUM(F53:F54)</f>
        <v>0</v>
      </c>
      <c r="G55" s="584">
        <f>SUM(G53:G54)</f>
        <v>17</v>
      </c>
      <c r="H55" s="584">
        <f>SUM(H53:H54)</f>
        <v>0</v>
      </c>
      <c r="I55" s="213" t="s">
        <v>248</v>
      </c>
      <c r="J55" s="1359"/>
    </row>
    <row r="56" spans="1:10" ht="14.25" thickTop="1" thickBot="1" x14ac:dyDescent="0.25">
      <c r="A56" s="1355" t="s">
        <v>407</v>
      </c>
      <c r="B56" s="368" t="s">
        <v>244</v>
      </c>
      <c r="C56" s="611">
        <f t="shared" si="2"/>
        <v>4</v>
      </c>
      <c r="D56" s="612">
        <v>0</v>
      </c>
      <c r="E56" s="612">
        <v>0</v>
      </c>
      <c r="F56" s="612">
        <v>0</v>
      </c>
      <c r="G56" s="612">
        <v>4</v>
      </c>
      <c r="H56" s="612">
        <v>0</v>
      </c>
      <c r="I56" s="135" t="s">
        <v>430</v>
      </c>
      <c r="J56" s="1357" t="s">
        <v>425</v>
      </c>
    </row>
    <row r="57" spans="1:10" ht="14.25" thickTop="1" thickBot="1" x14ac:dyDescent="0.25">
      <c r="A57" s="1355"/>
      <c r="B57" s="368" t="s">
        <v>246</v>
      </c>
      <c r="C57" s="611">
        <f t="shared" si="2"/>
        <v>6</v>
      </c>
      <c r="D57" s="612">
        <v>0</v>
      </c>
      <c r="E57" s="612">
        <v>4</v>
      </c>
      <c r="F57" s="612">
        <v>0</v>
      </c>
      <c r="G57" s="612">
        <v>2</v>
      </c>
      <c r="H57" s="612">
        <v>0</v>
      </c>
      <c r="I57" s="135" t="s">
        <v>771</v>
      </c>
      <c r="J57" s="1357"/>
    </row>
    <row r="58" spans="1:10" ht="14.25" thickTop="1" thickBot="1" x14ac:dyDescent="0.25">
      <c r="A58" s="1355"/>
      <c r="B58" s="456" t="s">
        <v>247</v>
      </c>
      <c r="C58" s="611">
        <f>SUM(C56:C57)</f>
        <v>10</v>
      </c>
      <c r="D58" s="631">
        <v>0</v>
      </c>
      <c r="E58" s="631">
        <f>SUM(E56:E57)</f>
        <v>4</v>
      </c>
      <c r="F58" s="631">
        <f>SUM(F56:F57)</f>
        <v>0</v>
      </c>
      <c r="G58" s="631">
        <f>SUM(G56:G57)</f>
        <v>6</v>
      </c>
      <c r="H58" s="631">
        <f>SUM(H56:H57)</f>
        <v>0</v>
      </c>
      <c r="I58" s="211" t="s">
        <v>248</v>
      </c>
      <c r="J58" s="1357"/>
    </row>
    <row r="59" spans="1:10" ht="14.25" thickTop="1" thickBot="1" x14ac:dyDescent="0.25">
      <c r="A59" s="1358" t="s">
        <v>108</v>
      </c>
      <c r="B59" s="367" t="s">
        <v>244</v>
      </c>
      <c r="C59" s="609">
        <f t="shared" si="2"/>
        <v>1</v>
      </c>
      <c r="D59" s="610">
        <v>1</v>
      </c>
      <c r="E59" s="610">
        <v>0</v>
      </c>
      <c r="F59" s="610">
        <v>0</v>
      </c>
      <c r="G59" s="610">
        <v>0</v>
      </c>
      <c r="H59" s="610">
        <v>0</v>
      </c>
      <c r="I59" s="136" t="s">
        <v>245</v>
      </c>
      <c r="J59" s="1359" t="s">
        <v>109</v>
      </c>
    </row>
    <row r="60" spans="1:10" ht="14.25" thickTop="1" thickBot="1" x14ac:dyDescent="0.25">
      <c r="A60" s="1358"/>
      <c r="B60" s="367" t="s">
        <v>246</v>
      </c>
      <c r="C60" s="609">
        <f t="shared" si="2"/>
        <v>1</v>
      </c>
      <c r="D60" s="610">
        <v>0</v>
      </c>
      <c r="E60" s="610">
        <v>1</v>
      </c>
      <c r="F60" s="610">
        <v>0</v>
      </c>
      <c r="G60" s="610">
        <v>0</v>
      </c>
      <c r="H60" s="610">
        <v>0</v>
      </c>
      <c r="I60" s="136" t="s">
        <v>771</v>
      </c>
      <c r="J60" s="1359"/>
    </row>
    <row r="61" spans="1:10" ht="13.5" thickTop="1" x14ac:dyDescent="0.2">
      <c r="A61" s="1362"/>
      <c r="B61" s="457" t="s">
        <v>247</v>
      </c>
      <c r="C61" s="632">
        <f>SUM(C59:C60)</f>
        <v>2</v>
      </c>
      <c r="D61" s="633">
        <v>0</v>
      </c>
      <c r="E61" s="633">
        <f>SUM(E59:E60)</f>
        <v>1</v>
      </c>
      <c r="F61" s="633">
        <f>SUM(F59:F60)</f>
        <v>0</v>
      </c>
      <c r="G61" s="633">
        <f>SUM(G59:G60)</f>
        <v>0</v>
      </c>
      <c r="H61" s="633">
        <f>SUM(H59:H60)</f>
        <v>0</v>
      </c>
      <c r="I61" s="214" t="s">
        <v>248</v>
      </c>
      <c r="J61" s="1363"/>
    </row>
    <row r="62" spans="1:10" ht="18" customHeight="1" thickBot="1" x14ac:dyDescent="0.25">
      <c r="A62" s="1364" t="s">
        <v>66</v>
      </c>
      <c r="B62" s="157" t="s">
        <v>244</v>
      </c>
      <c r="C62" s="571">
        <f t="shared" ref="C62:H64" si="5">C8+C11+C14+C17+C20+C23+C26+C29+C32+C35+C38+C41+C44+C47+C50+C53+C56+C59</f>
        <v>399</v>
      </c>
      <c r="D62" s="571">
        <f t="shared" si="5"/>
        <v>2</v>
      </c>
      <c r="E62" s="571">
        <f t="shared" si="5"/>
        <v>6</v>
      </c>
      <c r="F62" s="571">
        <f t="shared" si="5"/>
        <v>22</v>
      </c>
      <c r="G62" s="571">
        <f t="shared" si="5"/>
        <v>299</v>
      </c>
      <c r="H62" s="571">
        <f>H8+H11+H14+H17+H20+H23+H26+H29+H32+H35+H38+H41+H44+H47+H50+H53+H56+H59</f>
        <v>70</v>
      </c>
      <c r="I62" s="1083" t="s">
        <v>430</v>
      </c>
      <c r="J62" s="1367" t="s">
        <v>67</v>
      </c>
    </row>
    <row r="63" spans="1:10" ht="18" customHeight="1" thickTop="1" thickBot="1" x14ac:dyDescent="0.25">
      <c r="A63" s="1365" t="s">
        <v>438</v>
      </c>
      <c r="B63" s="455" t="s">
        <v>246</v>
      </c>
      <c r="C63" s="631">
        <f t="shared" si="5"/>
        <v>261</v>
      </c>
      <c r="D63" s="631">
        <f t="shared" si="5"/>
        <v>5</v>
      </c>
      <c r="E63" s="631">
        <f t="shared" si="5"/>
        <v>81</v>
      </c>
      <c r="F63" s="631">
        <f t="shared" si="5"/>
        <v>30</v>
      </c>
      <c r="G63" s="631">
        <f t="shared" si="5"/>
        <v>119</v>
      </c>
      <c r="H63" s="631">
        <f t="shared" si="5"/>
        <v>26</v>
      </c>
      <c r="I63" s="211" t="s">
        <v>431</v>
      </c>
      <c r="J63" s="1368" t="s">
        <v>67</v>
      </c>
    </row>
    <row r="64" spans="1:10" ht="18" customHeight="1" thickTop="1" x14ac:dyDescent="0.2">
      <c r="A64" s="1366"/>
      <c r="B64" s="199" t="s">
        <v>247</v>
      </c>
      <c r="C64" s="634">
        <f t="shared" si="5"/>
        <v>660</v>
      </c>
      <c r="D64" s="634">
        <f t="shared" si="5"/>
        <v>4</v>
      </c>
      <c r="E64" s="634">
        <f t="shared" si="5"/>
        <v>87</v>
      </c>
      <c r="F64" s="634">
        <f t="shared" si="5"/>
        <v>52</v>
      </c>
      <c r="G64" s="634">
        <f t="shared" si="5"/>
        <v>411</v>
      </c>
      <c r="H64" s="634">
        <f t="shared" si="5"/>
        <v>106</v>
      </c>
      <c r="I64" s="199" t="s">
        <v>248</v>
      </c>
      <c r="J64" s="1369"/>
    </row>
    <row r="65" s="40" customFormat="1" ht="13.5" customHeight="1" x14ac:dyDescent="0.2"/>
  </sheetData>
  <mergeCells count="48">
    <mergeCell ref="A56:A58"/>
    <mergeCell ref="J56:J58"/>
    <mergeCell ref="A59:A61"/>
    <mergeCell ref="J59:J61"/>
    <mergeCell ref="A62:A64"/>
    <mergeCell ref="J62:J64"/>
    <mergeCell ref="A47:A49"/>
    <mergeCell ref="J47:J49"/>
    <mergeCell ref="A50:A52"/>
    <mergeCell ref="J50:J52"/>
    <mergeCell ref="A53:A55"/>
    <mergeCell ref="J53:J55"/>
    <mergeCell ref="A38:A40"/>
    <mergeCell ref="J38:J40"/>
    <mergeCell ref="A41:A43"/>
    <mergeCell ref="J41:J43"/>
    <mergeCell ref="A44:A46"/>
    <mergeCell ref="J44:J46"/>
    <mergeCell ref="A35:A37"/>
    <mergeCell ref="J35:J37"/>
    <mergeCell ref="A26:A28"/>
    <mergeCell ref="J26:J28"/>
    <mergeCell ref="A29:A31"/>
    <mergeCell ref="J29:J31"/>
    <mergeCell ref="A32:A34"/>
    <mergeCell ref="J32:J34"/>
    <mergeCell ref="A17:A19"/>
    <mergeCell ref="J17:J19"/>
    <mergeCell ref="A20:A22"/>
    <mergeCell ref="J20:J22"/>
    <mergeCell ref="A23:A25"/>
    <mergeCell ref="J23:J25"/>
    <mergeCell ref="A8:A10"/>
    <mergeCell ref="J8:J10"/>
    <mergeCell ref="A11:A13"/>
    <mergeCell ref="J11:J13"/>
    <mergeCell ref="A14:A16"/>
    <mergeCell ref="J14:J16"/>
    <mergeCell ref="A1:J1"/>
    <mergeCell ref="A2:J2"/>
    <mergeCell ref="A3:J3"/>
    <mergeCell ref="A4:J4"/>
    <mergeCell ref="A5:B5"/>
    <mergeCell ref="A6:A7"/>
    <mergeCell ref="B6:B7"/>
    <mergeCell ref="C6:H6"/>
    <mergeCell ref="I6:I7"/>
    <mergeCell ref="J6:J7"/>
  </mergeCells>
  <printOptions horizontalCentered="1" verticalCentered="1"/>
  <pageMargins left="0" right="0" top="0" bottom="0" header="0.51181102362204722" footer="0.51181102362204722"/>
  <pageSetup paperSize="9" orientation="portrait" r:id="rId1"/>
  <headerFooter alignWithMargins="0"/>
  <rowBreaks count="1" manualBreakCount="1">
    <brk id="49" max="16383" man="1"/>
  </rowBreaks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view="pageBreakPreview" topLeftCell="A34" zoomScaleNormal="100" zoomScaleSheetLayoutView="100" workbookViewId="0">
      <selection activeCell="H61" sqref="H61"/>
    </sheetView>
  </sheetViews>
  <sheetFormatPr defaultRowHeight="15" x14ac:dyDescent="0.25"/>
  <cols>
    <col min="1" max="1" width="16.7109375" style="40" customWidth="1"/>
    <col min="2" max="2" width="7.7109375" style="40" customWidth="1"/>
    <col min="3" max="3" width="7.28515625" style="103" bestFit="1" customWidth="1"/>
    <col min="4" max="4" width="6.85546875" style="103" bestFit="1" customWidth="1"/>
    <col min="5" max="5" width="7.5703125" style="103" bestFit="1" customWidth="1"/>
    <col min="6" max="6" width="7.140625" style="103" bestFit="1" customWidth="1"/>
    <col min="7" max="7" width="7" style="103" customWidth="1"/>
    <col min="8" max="8" width="8.5703125" style="103" bestFit="1" customWidth="1"/>
    <col min="9" max="9" width="7" style="103" customWidth="1"/>
    <col min="10" max="10" width="16.7109375" style="103" customWidth="1"/>
    <col min="11" max="256" width="9.140625" style="40"/>
    <col min="257" max="257" width="16.7109375" style="40" customWidth="1"/>
    <col min="258" max="258" width="5.7109375" style="40" customWidth="1"/>
    <col min="259" max="264" width="8.7109375" style="40" customWidth="1"/>
    <col min="265" max="265" width="6.28515625" style="40" customWidth="1"/>
    <col min="266" max="266" width="16.7109375" style="40" customWidth="1"/>
    <col min="267" max="512" width="9.140625" style="40"/>
    <col min="513" max="513" width="16.7109375" style="40" customWidth="1"/>
    <col min="514" max="514" width="5.7109375" style="40" customWidth="1"/>
    <col min="515" max="520" width="8.7109375" style="40" customWidth="1"/>
    <col min="521" max="521" width="6.28515625" style="40" customWidth="1"/>
    <col min="522" max="522" width="16.7109375" style="40" customWidth="1"/>
    <col min="523" max="768" width="9.140625" style="40"/>
    <col min="769" max="769" width="16.7109375" style="40" customWidth="1"/>
    <col min="770" max="770" width="5.7109375" style="40" customWidth="1"/>
    <col min="771" max="776" width="8.7109375" style="40" customWidth="1"/>
    <col min="777" max="777" width="6.28515625" style="40" customWidth="1"/>
    <col min="778" max="778" width="16.7109375" style="40" customWidth="1"/>
    <col min="779" max="1024" width="9.140625" style="40"/>
    <col min="1025" max="1025" width="16.7109375" style="40" customWidth="1"/>
    <col min="1026" max="1026" width="5.7109375" style="40" customWidth="1"/>
    <col min="1027" max="1032" width="8.7109375" style="40" customWidth="1"/>
    <col min="1033" max="1033" width="6.28515625" style="40" customWidth="1"/>
    <col min="1034" max="1034" width="16.7109375" style="40" customWidth="1"/>
    <col min="1035" max="1280" width="9.140625" style="40"/>
    <col min="1281" max="1281" width="16.7109375" style="40" customWidth="1"/>
    <col min="1282" max="1282" width="5.7109375" style="40" customWidth="1"/>
    <col min="1283" max="1288" width="8.7109375" style="40" customWidth="1"/>
    <col min="1289" max="1289" width="6.28515625" style="40" customWidth="1"/>
    <col min="1290" max="1290" width="16.7109375" style="40" customWidth="1"/>
    <col min="1291" max="1536" width="9.140625" style="40"/>
    <col min="1537" max="1537" width="16.7109375" style="40" customWidth="1"/>
    <col min="1538" max="1538" width="5.7109375" style="40" customWidth="1"/>
    <col min="1539" max="1544" width="8.7109375" style="40" customWidth="1"/>
    <col min="1545" max="1545" width="6.28515625" style="40" customWidth="1"/>
    <col min="1546" max="1546" width="16.7109375" style="40" customWidth="1"/>
    <col min="1547" max="1792" width="9.140625" style="40"/>
    <col min="1793" max="1793" width="16.7109375" style="40" customWidth="1"/>
    <col min="1794" max="1794" width="5.7109375" style="40" customWidth="1"/>
    <col min="1795" max="1800" width="8.7109375" style="40" customWidth="1"/>
    <col min="1801" max="1801" width="6.28515625" style="40" customWidth="1"/>
    <col min="1802" max="1802" width="16.7109375" style="40" customWidth="1"/>
    <col min="1803" max="2048" width="9.140625" style="40"/>
    <col min="2049" max="2049" width="16.7109375" style="40" customWidth="1"/>
    <col min="2050" max="2050" width="5.7109375" style="40" customWidth="1"/>
    <col min="2051" max="2056" width="8.7109375" style="40" customWidth="1"/>
    <col min="2057" max="2057" width="6.28515625" style="40" customWidth="1"/>
    <col min="2058" max="2058" width="16.7109375" style="40" customWidth="1"/>
    <col min="2059" max="2304" width="9.140625" style="40"/>
    <col min="2305" max="2305" width="16.7109375" style="40" customWidth="1"/>
    <col min="2306" max="2306" width="5.7109375" style="40" customWidth="1"/>
    <col min="2307" max="2312" width="8.7109375" style="40" customWidth="1"/>
    <col min="2313" max="2313" width="6.28515625" style="40" customWidth="1"/>
    <col min="2314" max="2314" width="16.7109375" style="40" customWidth="1"/>
    <col min="2315" max="2560" width="9.140625" style="40"/>
    <col min="2561" max="2561" width="16.7109375" style="40" customWidth="1"/>
    <col min="2562" max="2562" width="5.7109375" style="40" customWidth="1"/>
    <col min="2563" max="2568" width="8.7109375" style="40" customWidth="1"/>
    <col min="2569" max="2569" width="6.28515625" style="40" customWidth="1"/>
    <col min="2570" max="2570" width="16.7109375" style="40" customWidth="1"/>
    <col min="2571" max="2816" width="9.140625" style="40"/>
    <col min="2817" max="2817" width="16.7109375" style="40" customWidth="1"/>
    <col min="2818" max="2818" width="5.7109375" style="40" customWidth="1"/>
    <col min="2819" max="2824" width="8.7109375" style="40" customWidth="1"/>
    <col min="2825" max="2825" width="6.28515625" style="40" customWidth="1"/>
    <col min="2826" max="2826" width="16.7109375" style="40" customWidth="1"/>
    <col min="2827" max="3072" width="9.140625" style="40"/>
    <col min="3073" max="3073" width="16.7109375" style="40" customWidth="1"/>
    <col min="3074" max="3074" width="5.7109375" style="40" customWidth="1"/>
    <col min="3075" max="3080" width="8.7109375" style="40" customWidth="1"/>
    <col min="3081" max="3081" width="6.28515625" style="40" customWidth="1"/>
    <col min="3082" max="3082" width="16.7109375" style="40" customWidth="1"/>
    <col min="3083" max="3328" width="9.140625" style="40"/>
    <col min="3329" max="3329" width="16.7109375" style="40" customWidth="1"/>
    <col min="3330" max="3330" width="5.7109375" style="40" customWidth="1"/>
    <col min="3331" max="3336" width="8.7109375" style="40" customWidth="1"/>
    <col min="3337" max="3337" width="6.28515625" style="40" customWidth="1"/>
    <col min="3338" max="3338" width="16.7109375" style="40" customWidth="1"/>
    <col min="3339" max="3584" width="9.140625" style="40"/>
    <col min="3585" max="3585" width="16.7109375" style="40" customWidth="1"/>
    <col min="3586" max="3586" width="5.7109375" style="40" customWidth="1"/>
    <col min="3587" max="3592" width="8.7109375" style="40" customWidth="1"/>
    <col min="3593" max="3593" width="6.28515625" style="40" customWidth="1"/>
    <col min="3594" max="3594" width="16.7109375" style="40" customWidth="1"/>
    <col min="3595" max="3840" width="9.140625" style="40"/>
    <col min="3841" max="3841" width="16.7109375" style="40" customWidth="1"/>
    <col min="3842" max="3842" width="5.7109375" style="40" customWidth="1"/>
    <col min="3843" max="3848" width="8.7109375" style="40" customWidth="1"/>
    <col min="3849" max="3849" width="6.28515625" style="40" customWidth="1"/>
    <col min="3850" max="3850" width="16.7109375" style="40" customWidth="1"/>
    <col min="3851" max="4096" width="9.140625" style="40"/>
    <col min="4097" max="4097" width="16.7109375" style="40" customWidth="1"/>
    <col min="4098" max="4098" width="5.7109375" style="40" customWidth="1"/>
    <col min="4099" max="4104" width="8.7109375" style="40" customWidth="1"/>
    <col min="4105" max="4105" width="6.28515625" style="40" customWidth="1"/>
    <col min="4106" max="4106" width="16.7109375" style="40" customWidth="1"/>
    <col min="4107" max="4352" width="9.140625" style="40"/>
    <col min="4353" max="4353" width="16.7109375" style="40" customWidth="1"/>
    <col min="4354" max="4354" width="5.7109375" style="40" customWidth="1"/>
    <col min="4355" max="4360" width="8.7109375" style="40" customWidth="1"/>
    <col min="4361" max="4361" width="6.28515625" style="40" customWidth="1"/>
    <col min="4362" max="4362" width="16.7109375" style="40" customWidth="1"/>
    <col min="4363" max="4608" width="9.140625" style="40"/>
    <col min="4609" max="4609" width="16.7109375" style="40" customWidth="1"/>
    <col min="4610" max="4610" width="5.7109375" style="40" customWidth="1"/>
    <col min="4611" max="4616" width="8.7109375" style="40" customWidth="1"/>
    <col min="4617" max="4617" width="6.28515625" style="40" customWidth="1"/>
    <col min="4618" max="4618" width="16.7109375" style="40" customWidth="1"/>
    <col min="4619" max="4864" width="9.140625" style="40"/>
    <col min="4865" max="4865" width="16.7109375" style="40" customWidth="1"/>
    <col min="4866" max="4866" width="5.7109375" style="40" customWidth="1"/>
    <col min="4867" max="4872" width="8.7109375" style="40" customWidth="1"/>
    <col min="4873" max="4873" width="6.28515625" style="40" customWidth="1"/>
    <col min="4874" max="4874" width="16.7109375" style="40" customWidth="1"/>
    <col min="4875" max="5120" width="9.140625" style="40"/>
    <col min="5121" max="5121" width="16.7109375" style="40" customWidth="1"/>
    <col min="5122" max="5122" width="5.7109375" style="40" customWidth="1"/>
    <col min="5123" max="5128" width="8.7109375" style="40" customWidth="1"/>
    <col min="5129" max="5129" width="6.28515625" style="40" customWidth="1"/>
    <col min="5130" max="5130" width="16.7109375" style="40" customWidth="1"/>
    <col min="5131" max="5376" width="9.140625" style="40"/>
    <col min="5377" max="5377" width="16.7109375" style="40" customWidth="1"/>
    <col min="5378" max="5378" width="5.7109375" style="40" customWidth="1"/>
    <col min="5379" max="5384" width="8.7109375" style="40" customWidth="1"/>
    <col min="5385" max="5385" width="6.28515625" style="40" customWidth="1"/>
    <col min="5386" max="5386" width="16.7109375" style="40" customWidth="1"/>
    <col min="5387" max="5632" width="9.140625" style="40"/>
    <col min="5633" max="5633" width="16.7109375" style="40" customWidth="1"/>
    <col min="5634" max="5634" width="5.7109375" style="40" customWidth="1"/>
    <col min="5635" max="5640" width="8.7109375" style="40" customWidth="1"/>
    <col min="5641" max="5641" width="6.28515625" style="40" customWidth="1"/>
    <col min="5642" max="5642" width="16.7109375" style="40" customWidth="1"/>
    <col min="5643" max="5888" width="9.140625" style="40"/>
    <col min="5889" max="5889" width="16.7109375" style="40" customWidth="1"/>
    <col min="5890" max="5890" width="5.7109375" style="40" customWidth="1"/>
    <col min="5891" max="5896" width="8.7109375" style="40" customWidth="1"/>
    <col min="5897" max="5897" width="6.28515625" style="40" customWidth="1"/>
    <col min="5898" max="5898" width="16.7109375" style="40" customWidth="1"/>
    <col min="5899" max="6144" width="9.140625" style="40"/>
    <col min="6145" max="6145" width="16.7109375" style="40" customWidth="1"/>
    <col min="6146" max="6146" width="5.7109375" style="40" customWidth="1"/>
    <col min="6147" max="6152" width="8.7109375" style="40" customWidth="1"/>
    <col min="6153" max="6153" width="6.28515625" style="40" customWidth="1"/>
    <col min="6154" max="6154" width="16.7109375" style="40" customWidth="1"/>
    <col min="6155" max="6400" width="9.140625" style="40"/>
    <col min="6401" max="6401" width="16.7109375" style="40" customWidth="1"/>
    <col min="6402" max="6402" width="5.7109375" style="40" customWidth="1"/>
    <col min="6403" max="6408" width="8.7109375" style="40" customWidth="1"/>
    <col min="6409" max="6409" width="6.28515625" style="40" customWidth="1"/>
    <col min="6410" max="6410" width="16.7109375" style="40" customWidth="1"/>
    <col min="6411" max="6656" width="9.140625" style="40"/>
    <col min="6657" max="6657" width="16.7109375" style="40" customWidth="1"/>
    <col min="6658" max="6658" width="5.7109375" style="40" customWidth="1"/>
    <col min="6659" max="6664" width="8.7109375" style="40" customWidth="1"/>
    <col min="6665" max="6665" width="6.28515625" style="40" customWidth="1"/>
    <col min="6666" max="6666" width="16.7109375" style="40" customWidth="1"/>
    <col min="6667" max="6912" width="9.140625" style="40"/>
    <col min="6913" max="6913" width="16.7109375" style="40" customWidth="1"/>
    <col min="6914" max="6914" width="5.7109375" style="40" customWidth="1"/>
    <col min="6915" max="6920" width="8.7109375" style="40" customWidth="1"/>
    <col min="6921" max="6921" width="6.28515625" style="40" customWidth="1"/>
    <col min="6922" max="6922" width="16.7109375" style="40" customWidth="1"/>
    <col min="6923" max="7168" width="9.140625" style="40"/>
    <col min="7169" max="7169" width="16.7109375" style="40" customWidth="1"/>
    <col min="7170" max="7170" width="5.7109375" style="40" customWidth="1"/>
    <col min="7171" max="7176" width="8.7109375" style="40" customWidth="1"/>
    <col min="7177" max="7177" width="6.28515625" style="40" customWidth="1"/>
    <col min="7178" max="7178" width="16.7109375" style="40" customWidth="1"/>
    <col min="7179" max="7424" width="9.140625" style="40"/>
    <col min="7425" max="7425" width="16.7109375" style="40" customWidth="1"/>
    <col min="7426" max="7426" width="5.7109375" style="40" customWidth="1"/>
    <col min="7427" max="7432" width="8.7109375" style="40" customWidth="1"/>
    <col min="7433" max="7433" width="6.28515625" style="40" customWidth="1"/>
    <col min="7434" max="7434" width="16.7109375" style="40" customWidth="1"/>
    <col min="7435" max="7680" width="9.140625" style="40"/>
    <col min="7681" max="7681" width="16.7109375" style="40" customWidth="1"/>
    <col min="7682" max="7682" width="5.7109375" style="40" customWidth="1"/>
    <col min="7683" max="7688" width="8.7109375" style="40" customWidth="1"/>
    <col min="7689" max="7689" width="6.28515625" style="40" customWidth="1"/>
    <col min="7690" max="7690" width="16.7109375" style="40" customWidth="1"/>
    <col min="7691" max="7936" width="9.140625" style="40"/>
    <col min="7937" max="7937" width="16.7109375" style="40" customWidth="1"/>
    <col min="7938" max="7938" width="5.7109375" style="40" customWidth="1"/>
    <col min="7939" max="7944" width="8.7109375" style="40" customWidth="1"/>
    <col min="7945" max="7945" width="6.28515625" style="40" customWidth="1"/>
    <col min="7946" max="7946" width="16.7109375" style="40" customWidth="1"/>
    <col min="7947" max="8192" width="9.140625" style="40"/>
    <col min="8193" max="8193" width="16.7109375" style="40" customWidth="1"/>
    <col min="8194" max="8194" width="5.7109375" style="40" customWidth="1"/>
    <col min="8195" max="8200" width="8.7109375" style="40" customWidth="1"/>
    <col min="8201" max="8201" width="6.28515625" style="40" customWidth="1"/>
    <col min="8202" max="8202" width="16.7109375" style="40" customWidth="1"/>
    <col min="8203" max="8448" width="9.140625" style="40"/>
    <col min="8449" max="8449" width="16.7109375" style="40" customWidth="1"/>
    <col min="8450" max="8450" width="5.7109375" style="40" customWidth="1"/>
    <col min="8451" max="8456" width="8.7109375" style="40" customWidth="1"/>
    <col min="8457" max="8457" width="6.28515625" style="40" customWidth="1"/>
    <col min="8458" max="8458" width="16.7109375" style="40" customWidth="1"/>
    <col min="8459" max="8704" width="9.140625" style="40"/>
    <col min="8705" max="8705" width="16.7109375" style="40" customWidth="1"/>
    <col min="8706" max="8706" width="5.7109375" style="40" customWidth="1"/>
    <col min="8707" max="8712" width="8.7109375" style="40" customWidth="1"/>
    <col min="8713" max="8713" width="6.28515625" style="40" customWidth="1"/>
    <col min="8714" max="8714" width="16.7109375" style="40" customWidth="1"/>
    <col min="8715" max="8960" width="9.140625" style="40"/>
    <col min="8961" max="8961" width="16.7109375" style="40" customWidth="1"/>
    <col min="8962" max="8962" width="5.7109375" style="40" customWidth="1"/>
    <col min="8963" max="8968" width="8.7109375" style="40" customWidth="1"/>
    <col min="8969" max="8969" width="6.28515625" style="40" customWidth="1"/>
    <col min="8970" max="8970" width="16.7109375" style="40" customWidth="1"/>
    <col min="8971" max="9216" width="9.140625" style="40"/>
    <col min="9217" max="9217" width="16.7109375" style="40" customWidth="1"/>
    <col min="9218" max="9218" width="5.7109375" style="40" customWidth="1"/>
    <col min="9219" max="9224" width="8.7109375" style="40" customWidth="1"/>
    <col min="9225" max="9225" width="6.28515625" style="40" customWidth="1"/>
    <col min="9226" max="9226" width="16.7109375" style="40" customWidth="1"/>
    <col min="9227" max="9472" width="9.140625" style="40"/>
    <col min="9473" max="9473" width="16.7109375" style="40" customWidth="1"/>
    <col min="9474" max="9474" width="5.7109375" style="40" customWidth="1"/>
    <col min="9475" max="9480" width="8.7109375" style="40" customWidth="1"/>
    <col min="9481" max="9481" width="6.28515625" style="40" customWidth="1"/>
    <col min="9482" max="9482" width="16.7109375" style="40" customWidth="1"/>
    <col min="9483" max="9728" width="9.140625" style="40"/>
    <col min="9729" max="9729" width="16.7109375" style="40" customWidth="1"/>
    <col min="9730" max="9730" width="5.7109375" style="40" customWidth="1"/>
    <col min="9731" max="9736" width="8.7109375" style="40" customWidth="1"/>
    <col min="9737" max="9737" width="6.28515625" style="40" customWidth="1"/>
    <col min="9738" max="9738" width="16.7109375" style="40" customWidth="1"/>
    <col min="9739" max="9984" width="9.140625" style="40"/>
    <col min="9985" max="9985" width="16.7109375" style="40" customWidth="1"/>
    <col min="9986" max="9986" width="5.7109375" style="40" customWidth="1"/>
    <col min="9987" max="9992" width="8.7109375" style="40" customWidth="1"/>
    <col min="9993" max="9993" width="6.28515625" style="40" customWidth="1"/>
    <col min="9994" max="9994" width="16.7109375" style="40" customWidth="1"/>
    <col min="9995" max="10240" width="9.140625" style="40"/>
    <col min="10241" max="10241" width="16.7109375" style="40" customWidth="1"/>
    <col min="10242" max="10242" width="5.7109375" style="40" customWidth="1"/>
    <col min="10243" max="10248" width="8.7109375" style="40" customWidth="1"/>
    <col min="10249" max="10249" width="6.28515625" style="40" customWidth="1"/>
    <col min="10250" max="10250" width="16.7109375" style="40" customWidth="1"/>
    <col min="10251" max="10496" width="9.140625" style="40"/>
    <col min="10497" max="10497" width="16.7109375" style="40" customWidth="1"/>
    <col min="10498" max="10498" width="5.7109375" style="40" customWidth="1"/>
    <col min="10499" max="10504" width="8.7109375" style="40" customWidth="1"/>
    <col min="10505" max="10505" width="6.28515625" style="40" customWidth="1"/>
    <col min="10506" max="10506" width="16.7109375" style="40" customWidth="1"/>
    <col min="10507" max="10752" width="9.140625" style="40"/>
    <col min="10753" max="10753" width="16.7109375" style="40" customWidth="1"/>
    <col min="10754" max="10754" width="5.7109375" style="40" customWidth="1"/>
    <col min="10755" max="10760" width="8.7109375" style="40" customWidth="1"/>
    <col min="10761" max="10761" width="6.28515625" style="40" customWidth="1"/>
    <col min="10762" max="10762" width="16.7109375" style="40" customWidth="1"/>
    <col min="10763" max="11008" width="9.140625" style="40"/>
    <col min="11009" max="11009" width="16.7109375" style="40" customWidth="1"/>
    <col min="11010" max="11010" width="5.7109375" style="40" customWidth="1"/>
    <col min="11011" max="11016" width="8.7109375" style="40" customWidth="1"/>
    <col min="11017" max="11017" width="6.28515625" style="40" customWidth="1"/>
    <col min="11018" max="11018" width="16.7109375" style="40" customWidth="1"/>
    <col min="11019" max="11264" width="9.140625" style="40"/>
    <col min="11265" max="11265" width="16.7109375" style="40" customWidth="1"/>
    <col min="11266" max="11266" width="5.7109375" style="40" customWidth="1"/>
    <col min="11267" max="11272" width="8.7109375" style="40" customWidth="1"/>
    <col min="11273" max="11273" width="6.28515625" style="40" customWidth="1"/>
    <col min="11274" max="11274" width="16.7109375" style="40" customWidth="1"/>
    <col min="11275" max="11520" width="9.140625" style="40"/>
    <col min="11521" max="11521" width="16.7109375" style="40" customWidth="1"/>
    <col min="11522" max="11522" width="5.7109375" style="40" customWidth="1"/>
    <col min="11523" max="11528" width="8.7109375" style="40" customWidth="1"/>
    <col min="11529" max="11529" width="6.28515625" style="40" customWidth="1"/>
    <col min="11530" max="11530" width="16.7109375" style="40" customWidth="1"/>
    <col min="11531" max="11776" width="9.140625" style="40"/>
    <col min="11777" max="11777" width="16.7109375" style="40" customWidth="1"/>
    <col min="11778" max="11778" width="5.7109375" style="40" customWidth="1"/>
    <col min="11779" max="11784" width="8.7109375" style="40" customWidth="1"/>
    <col min="11785" max="11785" width="6.28515625" style="40" customWidth="1"/>
    <col min="11786" max="11786" width="16.7109375" style="40" customWidth="1"/>
    <col min="11787" max="12032" width="9.140625" style="40"/>
    <col min="12033" max="12033" width="16.7109375" style="40" customWidth="1"/>
    <col min="12034" max="12034" width="5.7109375" style="40" customWidth="1"/>
    <col min="12035" max="12040" width="8.7109375" style="40" customWidth="1"/>
    <col min="12041" max="12041" width="6.28515625" style="40" customWidth="1"/>
    <col min="12042" max="12042" width="16.7109375" style="40" customWidth="1"/>
    <col min="12043" max="12288" width="9.140625" style="40"/>
    <col min="12289" max="12289" width="16.7109375" style="40" customWidth="1"/>
    <col min="12290" max="12290" width="5.7109375" style="40" customWidth="1"/>
    <col min="12291" max="12296" width="8.7109375" style="40" customWidth="1"/>
    <col min="12297" max="12297" width="6.28515625" style="40" customWidth="1"/>
    <col min="12298" max="12298" width="16.7109375" style="40" customWidth="1"/>
    <col min="12299" max="12544" width="9.140625" style="40"/>
    <col min="12545" max="12545" width="16.7109375" style="40" customWidth="1"/>
    <col min="12546" max="12546" width="5.7109375" style="40" customWidth="1"/>
    <col min="12547" max="12552" width="8.7109375" style="40" customWidth="1"/>
    <col min="12553" max="12553" width="6.28515625" style="40" customWidth="1"/>
    <col min="12554" max="12554" width="16.7109375" style="40" customWidth="1"/>
    <col min="12555" max="12800" width="9.140625" style="40"/>
    <col min="12801" max="12801" width="16.7109375" style="40" customWidth="1"/>
    <col min="12802" max="12802" width="5.7109375" style="40" customWidth="1"/>
    <col min="12803" max="12808" width="8.7109375" style="40" customWidth="1"/>
    <col min="12809" max="12809" width="6.28515625" style="40" customWidth="1"/>
    <col min="12810" max="12810" width="16.7109375" style="40" customWidth="1"/>
    <col min="12811" max="13056" width="9.140625" style="40"/>
    <col min="13057" max="13057" width="16.7109375" style="40" customWidth="1"/>
    <col min="13058" max="13058" width="5.7109375" style="40" customWidth="1"/>
    <col min="13059" max="13064" width="8.7109375" style="40" customWidth="1"/>
    <col min="13065" max="13065" width="6.28515625" style="40" customWidth="1"/>
    <col min="13066" max="13066" width="16.7109375" style="40" customWidth="1"/>
    <col min="13067" max="13312" width="9.140625" style="40"/>
    <col min="13313" max="13313" width="16.7109375" style="40" customWidth="1"/>
    <col min="13314" max="13314" width="5.7109375" style="40" customWidth="1"/>
    <col min="13315" max="13320" width="8.7109375" style="40" customWidth="1"/>
    <col min="13321" max="13321" width="6.28515625" style="40" customWidth="1"/>
    <col min="13322" max="13322" width="16.7109375" style="40" customWidth="1"/>
    <col min="13323" max="13568" width="9.140625" style="40"/>
    <col min="13569" max="13569" width="16.7109375" style="40" customWidth="1"/>
    <col min="13570" max="13570" width="5.7109375" style="40" customWidth="1"/>
    <col min="13571" max="13576" width="8.7109375" style="40" customWidth="1"/>
    <col min="13577" max="13577" width="6.28515625" style="40" customWidth="1"/>
    <col min="13578" max="13578" width="16.7109375" style="40" customWidth="1"/>
    <col min="13579" max="13824" width="9.140625" style="40"/>
    <col min="13825" max="13825" width="16.7109375" style="40" customWidth="1"/>
    <col min="13826" max="13826" width="5.7109375" style="40" customWidth="1"/>
    <col min="13827" max="13832" width="8.7109375" style="40" customWidth="1"/>
    <col min="13833" max="13833" width="6.28515625" style="40" customWidth="1"/>
    <col min="13834" max="13834" width="16.7109375" style="40" customWidth="1"/>
    <col min="13835" max="14080" width="9.140625" style="40"/>
    <col min="14081" max="14081" width="16.7109375" style="40" customWidth="1"/>
    <col min="14082" max="14082" width="5.7109375" style="40" customWidth="1"/>
    <col min="14083" max="14088" width="8.7109375" style="40" customWidth="1"/>
    <col min="14089" max="14089" width="6.28515625" style="40" customWidth="1"/>
    <col min="14090" max="14090" width="16.7109375" style="40" customWidth="1"/>
    <col min="14091" max="14336" width="9.140625" style="40"/>
    <col min="14337" max="14337" width="16.7109375" style="40" customWidth="1"/>
    <col min="14338" max="14338" width="5.7109375" style="40" customWidth="1"/>
    <col min="14339" max="14344" width="8.7109375" style="40" customWidth="1"/>
    <col min="14345" max="14345" width="6.28515625" style="40" customWidth="1"/>
    <col min="14346" max="14346" width="16.7109375" style="40" customWidth="1"/>
    <col min="14347" max="14592" width="9.140625" style="40"/>
    <col min="14593" max="14593" width="16.7109375" style="40" customWidth="1"/>
    <col min="14594" max="14594" width="5.7109375" style="40" customWidth="1"/>
    <col min="14595" max="14600" width="8.7109375" style="40" customWidth="1"/>
    <col min="14601" max="14601" width="6.28515625" style="40" customWidth="1"/>
    <col min="14602" max="14602" width="16.7109375" style="40" customWidth="1"/>
    <col min="14603" max="14848" width="9.140625" style="40"/>
    <col min="14849" max="14849" width="16.7109375" style="40" customWidth="1"/>
    <col min="14850" max="14850" width="5.7109375" style="40" customWidth="1"/>
    <col min="14851" max="14856" width="8.7109375" style="40" customWidth="1"/>
    <col min="14857" max="14857" width="6.28515625" style="40" customWidth="1"/>
    <col min="14858" max="14858" width="16.7109375" style="40" customWidth="1"/>
    <col min="14859" max="15104" width="9.140625" style="40"/>
    <col min="15105" max="15105" width="16.7109375" style="40" customWidth="1"/>
    <col min="15106" max="15106" width="5.7109375" style="40" customWidth="1"/>
    <col min="15107" max="15112" width="8.7109375" style="40" customWidth="1"/>
    <col min="15113" max="15113" width="6.28515625" style="40" customWidth="1"/>
    <col min="15114" max="15114" width="16.7109375" style="40" customWidth="1"/>
    <col min="15115" max="15360" width="9.140625" style="40"/>
    <col min="15361" max="15361" width="16.7109375" style="40" customWidth="1"/>
    <col min="15362" max="15362" width="5.7109375" style="40" customWidth="1"/>
    <col min="15363" max="15368" width="8.7109375" style="40" customWidth="1"/>
    <col min="15369" max="15369" width="6.28515625" style="40" customWidth="1"/>
    <col min="15370" max="15370" width="16.7109375" style="40" customWidth="1"/>
    <col min="15371" max="15616" width="9.140625" style="40"/>
    <col min="15617" max="15617" width="16.7109375" style="40" customWidth="1"/>
    <col min="15618" max="15618" width="5.7109375" style="40" customWidth="1"/>
    <col min="15619" max="15624" width="8.7109375" style="40" customWidth="1"/>
    <col min="15625" max="15625" width="6.28515625" style="40" customWidth="1"/>
    <col min="15626" max="15626" width="16.7109375" style="40" customWidth="1"/>
    <col min="15627" max="15872" width="9.140625" style="40"/>
    <col min="15873" max="15873" width="16.7109375" style="40" customWidth="1"/>
    <col min="15874" max="15874" width="5.7109375" style="40" customWidth="1"/>
    <col min="15875" max="15880" width="8.7109375" style="40" customWidth="1"/>
    <col min="15881" max="15881" width="6.28515625" style="40" customWidth="1"/>
    <col min="15882" max="15882" width="16.7109375" style="40" customWidth="1"/>
    <col min="15883" max="16128" width="9.140625" style="40"/>
    <col min="16129" max="16129" width="16.7109375" style="40" customWidth="1"/>
    <col min="16130" max="16130" width="5.7109375" style="40" customWidth="1"/>
    <col min="16131" max="16136" width="8.7109375" style="40" customWidth="1"/>
    <col min="16137" max="16137" width="6.28515625" style="40" customWidth="1"/>
    <col min="16138" max="16138" width="16.7109375" style="40" customWidth="1"/>
    <col min="16139" max="16384" width="9.140625" style="40"/>
  </cols>
  <sheetData>
    <row r="1" spans="1:10" ht="19.5" customHeight="1" x14ac:dyDescent="0.3">
      <c r="A1" s="1182" t="s">
        <v>745</v>
      </c>
      <c r="B1" s="1182"/>
      <c r="C1" s="1182"/>
      <c r="D1" s="1182"/>
      <c r="E1" s="1182"/>
      <c r="F1" s="1182"/>
      <c r="G1" s="1182"/>
      <c r="H1" s="1182"/>
      <c r="I1" s="1182"/>
      <c r="J1" s="1182"/>
    </row>
    <row r="2" spans="1:10" ht="33.75" customHeight="1" x14ac:dyDescent="0.25">
      <c r="A2" s="1183" t="s">
        <v>746</v>
      </c>
      <c r="B2" s="1183"/>
      <c r="C2" s="1183"/>
      <c r="D2" s="1183"/>
      <c r="E2" s="1183"/>
      <c r="F2" s="1183"/>
      <c r="G2" s="1183"/>
      <c r="H2" s="1183"/>
      <c r="I2" s="1183"/>
      <c r="J2" s="1183"/>
    </row>
    <row r="3" spans="1:10" ht="15.75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</row>
    <row r="4" spans="1:10" ht="15.75" x14ac:dyDescent="0.25">
      <c r="A4" s="1179" t="s">
        <v>621</v>
      </c>
      <c r="B4" s="1179"/>
      <c r="C4" s="1179"/>
      <c r="D4" s="1179"/>
      <c r="E4" s="1179"/>
      <c r="F4" s="1179"/>
      <c r="G4" s="1179"/>
      <c r="H4" s="1179"/>
      <c r="I4" s="1179"/>
      <c r="J4" s="1179"/>
    </row>
    <row r="5" spans="1:10" ht="15.75" x14ac:dyDescent="0.3">
      <c r="A5" s="1353" t="s">
        <v>439</v>
      </c>
      <c r="B5" s="1353"/>
      <c r="C5" s="810"/>
      <c r="D5" s="810"/>
      <c r="E5" s="810"/>
      <c r="F5" s="810"/>
      <c r="G5" s="810"/>
      <c r="H5" s="810"/>
      <c r="I5" s="811"/>
      <c r="J5" s="818" t="s">
        <v>440</v>
      </c>
    </row>
    <row r="6" spans="1:10" ht="25.5" customHeight="1" thickBot="1" x14ac:dyDescent="0.25">
      <c r="A6" s="1349" t="s">
        <v>428</v>
      </c>
      <c r="B6" s="1349" t="s">
        <v>727</v>
      </c>
      <c r="C6" s="1351" t="s">
        <v>620</v>
      </c>
      <c r="D6" s="1351"/>
      <c r="E6" s="1351"/>
      <c r="F6" s="1351"/>
      <c r="G6" s="1351"/>
      <c r="H6" s="1351"/>
      <c r="I6" s="1262" t="s">
        <v>726</v>
      </c>
      <c r="J6" s="1262" t="s">
        <v>429</v>
      </c>
    </row>
    <row r="7" spans="1:10" ht="42.75" customHeight="1" thickTop="1" x14ac:dyDescent="0.2">
      <c r="A7" s="1350"/>
      <c r="B7" s="1350"/>
      <c r="C7" s="255" t="s">
        <v>677</v>
      </c>
      <c r="D7" s="115" t="s">
        <v>619</v>
      </c>
      <c r="E7" s="115" t="s">
        <v>618</v>
      </c>
      <c r="F7" s="115" t="s">
        <v>617</v>
      </c>
      <c r="G7" s="115" t="s">
        <v>616</v>
      </c>
      <c r="H7" s="115" t="s">
        <v>615</v>
      </c>
      <c r="I7" s="1352"/>
      <c r="J7" s="1352"/>
    </row>
    <row r="8" spans="1:10" ht="13.5" thickBot="1" x14ac:dyDescent="0.25">
      <c r="A8" s="1354" t="s">
        <v>96</v>
      </c>
      <c r="B8" s="366" t="s">
        <v>244</v>
      </c>
      <c r="C8" s="617">
        <f>SUM(D8:H8)</f>
        <v>15</v>
      </c>
      <c r="D8" s="615">
        <v>0</v>
      </c>
      <c r="E8" s="615">
        <v>0</v>
      </c>
      <c r="F8" s="615">
        <v>0</v>
      </c>
      <c r="G8" s="615">
        <v>1</v>
      </c>
      <c r="H8" s="615">
        <v>14</v>
      </c>
      <c r="I8" s="139" t="s">
        <v>245</v>
      </c>
      <c r="J8" s="1356" t="s">
        <v>218</v>
      </c>
    </row>
    <row r="9" spans="1:10" ht="14.25" thickTop="1" thickBot="1" x14ac:dyDescent="0.25">
      <c r="A9" s="1355"/>
      <c r="B9" s="368" t="s">
        <v>246</v>
      </c>
      <c r="C9" s="611">
        <f t="shared" ref="C9:C37" si="0">SUM(D9:H9)</f>
        <v>6</v>
      </c>
      <c r="D9" s="612">
        <v>0</v>
      </c>
      <c r="E9" s="612">
        <v>0</v>
      </c>
      <c r="F9" s="612">
        <v>0</v>
      </c>
      <c r="G9" s="612">
        <v>0</v>
      </c>
      <c r="H9" s="612">
        <v>6</v>
      </c>
      <c r="I9" s="135" t="s">
        <v>771</v>
      </c>
      <c r="J9" s="1357"/>
    </row>
    <row r="10" spans="1:10" ht="14.25" thickTop="1" thickBot="1" x14ac:dyDescent="0.25">
      <c r="A10" s="1355"/>
      <c r="B10" s="456" t="s">
        <v>247</v>
      </c>
      <c r="C10" s="611">
        <f t="shared" si="0"/>
        <v>21</v>
      </c>
      <c r="D10" s="631">
        <f>SUM(D8:D9)</f>
        <v>0</v>
      </c>
      <c r="E10" s="631">
        <f>SUM(E8:E9)</f>
        <v>0</v>
      </c>
      <c r="F10" s="631">
        <f>SUM(F8:F9)</f>
        <v>0</v>
      </c>
      <c r="G10" s="631">
        <f>SUM(G8:G9)</f>
        <v>1</v>
      </c>
      <c r="H10" s="631">
        <f>SUM(H8:H9)</f>
        <v>20</v>
      </c>
      <c r="I10" s="211" t="s">
        <v>248</v>
      </c>
      <c r="J10" s="1357"/>
    </row>
    <row r="11" spans="1:10" ht="14.25" thickTop="1" thickBot="1" x14ac:dyDescent="0.25">
      <c r="A11" s="1358" t="s">
        <v>98</v>
      </c>
      <c r="B11" s="367" t="s">
        <v>244</v>
      </c>
      <c r="C11" s="609">
        <f t="shared" si="0"/>
        <v>75</v>
      </c>
      <c r="D11" s="610">
        <v>0</v>
      </c>
      <c r="E11" s="610">
        <v>0</v>
      </c>
      <c r="F11" s="610">
        <v>0</v>
      </c>
      <c r="G11" s="610">
        <v>11</v>
      </c>
      <c r="H11" s="610">
        <v>64</v>
      </c>
      <c r="I11" s="136" t="s">
        <v>245</v>
      </c>
      <c r="J11" s="1359" t="s">
        <v>219</v>
      </c>
    </row>
    <row r="12" spans="1:10" ht="14.25" thickTop="1" thickBot="1" x14ac:dyDescent="0.25">
      <c r="A12" s="1358"/>
      <c r="B12" s="367" t="s">
        <v>246</v>
      </c>
      <c r="C12" s="609">
        <f t="shared" si="0"/>
        <v>8</v>
      </c>
      <c r="D12" s="610">
        <v>0</v>
      </c>
      <c r="E12" s="610">
        <v>0</v>
      </c>
      <c r="F12" s="610">
        <v>0</v>
      </c>
      <c r="G12" s="610">
        <v>3</v>
      </c>
      <c r="H12" s="610">
        <v>5</v>
      </c>
      <c r="I12" s="136" t="s">
        <v>771</v>
      </c>
      <c r="J12" s="1359"/>
    </row>
    <row r="13" spans="1:10" ht="14.25" thickTop="1" thickBot="1" x14ac:dyDescent="0.25">
      <c r="A13" s="1358"/>
      <c r="B13" s="156" t="s">
        <v>247</v>
      </c>
      <c r="C13" s="609">
        <f t="shared" si="0"/>
        <v>83</v>
      </c>
      <c r="D13" s="584">
        <f>SUM(D11:D12)</f>
        <v>0</v>
      </c>
      <c r="E13" s="584">
        <f>SUM(E11:E12)</f>
        <v>0</v>
      </c>
      <c r="F13" s="584">
        <f>SUM(F11:F12)</f>
        <v>0</v>
      </c>
      <c r="G13" s="584">
        <f>SUM(G11:G12)</f>
        <v>14</v>
      </c>
      <c r="H13" s="584">
        <f>SUM(H11:H12)</f>
        <v>69</v>
      </c>
      <c r="I13" s="213" t="s">
        <v>248</v>
      </c>
      <c r="J13" s="1359"/>
    </row>
    <row r="14" spans="1:10" ht="14.25" thickTop="1" thickBot="1" x14ac:dyDescent="0.25">
      <c r="A14" s="1355" t="s">
        <v>100</v>
      </c>
      <c r="B14" s="368" t="s">
        <v>244</v>
      </c>
      <c r="C14" s="611">
        <f t="shared" si="0"/>
        <v>147</v>
      </c>
      <c r="D14" s="612">
        <v>0</v>
      </c>
      <c r="E14" s="612">
        <v>0</v>
      </c>
      <c r="F14" s="612">
        <v>0</v>
      </c>
      <c r="G14" s="612">
        <v>65</v>
      </c>
      <c r="H14" s="612">
        <v>82</v>
      </c>
      <c r="I14" s="135" t="s">
        <v>430</v>
      </c>
      <c r="J14" s="1357" t="s">
        <v>220</v>
      </c>
    </row>
    <row r="15" spans="1:10" ht="14.25" thickTop="1" thickBot="1" x14ac:dyDescent="0.25">
      <c r="A15" s="1355"/>
      <c r="B15" s="368" t="s">
        <v>246</v>
      </c>
      <c r="C15" s="611">
        <f t="shared" si="0"/>
        <v>9</v>
      </c>
      <c r="D15" s="612">
        <v>0</v>
      </c>
      <c r="E15" s="612">
        <v>0</v>
      </c>
      <c r="F15" s="612">
        <v>0</v>
      </c>
      <c r="G15" s="612">
        <v>4</v>
      </c>
      <c r="H15" s="612">
        <v>5</v>
      </c>
      <c r="I15" s="135" t="s">
        <v>771</v>
      </c>
      <c r="J15" s="1357"/>
    </row>
    <row r="16" spans="1:10" ht="14.25" thickTop="1" thickBot="1" x14ac:dyDescent="0.25">
      <c r="A16" s="1355"/>
      <c r="B16" s="456" t="s">
        <v>247</v>
      </c>
      <c r="C16" s="611">
        <f t="shared" si="0"/>
        <v>156</v>
      </c>
      <c r="D16" s="631">
        <v>0</v>
      </c>
      <c r="E16" s="631">
        <f>SUM(E14:E15)</f>
        <v>0</v>
      </c>
      <c r="F16" s="631">
        <f>SUM(F14:F15)</f>
        <v>0</v>
      </c>
      <c r="G16" s="631">
        <f>SUM(G14:G15)</f>
        <v>69</v>
      </c>
      <c r="H16" s="631">
        <f>SUM(H14:H15)</f>
        <v>87</v>
      </c>
      <c r="I16" s="211" t="s">
        <v>248</v>
      </c>
      <c r="J16" s="1357"/>
    </row>
    <row r="17" spans="1:10" ht="14.25" thickTop="1" thickBot="1" x14ac:dyDescent="0.25">
      <c r="A17" s="1358" t="s">
        <v>102</v>
      </c>
      <c r="B17" s="367" t="s">
        <v>244</v>
      </c>
      <c r="C17" s="609">
        <f t="shared" si="0"/>
        <v>121</v>
      </c>
      <c r="D17" s="610">
        <v>1</v>
      </c>
      <c r="E17" s="610">
        <v>0</v>
      </c>
      <c r="F17" s="610">
        <v>0</v>
      </c>
      <c r="G17" s="610">
        <v>81</v>
      </c>
      <c r="H17" s="610">
        <v>39</v>
      </c>
      <c r="I17" s="136" t="s">
        <v>245</v>
      </c>
      <c r="J17" s="1359" t="s">
        <v>221</v>
      </c>
    </row>
    <row r="18" spans="1:10" ht="14.25" thickTop="1" thickBot="1" x14ac:dyDescent="0.25">
      <c r="A18" s="1358"/>
      <c r="B18" s="367" t="s">
        <v>246</v>
      </c>
      <c r="C18" s="609">
        <f t="shared" si="0"/>
        <v>11</v>
      </c>
      <c r="D18" s="610">
        <v>0</v>
      </c>
      <c r="E18" s="610">
        <v>0</v>
      </c>
      <c r="F18" s="610">
        <v>1</v>
      </c>
      <c r="G18" s="610">
        <v>4</v>
      </c>
      <c r="H18" s="610">
        <v>6</v>
      </c>
      <c r="I18" s="136" t="s">
        <v>771</v>
      </c>
      <c r="J18" s="1359"/>
    </row>
    <row r="19" spans="1:10" ht="14.25" thickTop="1" thickBot="1" x14ac:dyDescent="0.25">
      <c r="A19" s="1358"/>
      <c r="B19" s="156" t="s">
        <v>247</v>
      </c>
      <c r="C19" s="609">
        <f t="shared" si="0"/>
        <v>132</v>
      </c>
      <c r="D19" s="584">
        <f>D17+D18</f>
        <v>1</v>
      </c>
      <c r="E19" s="584">
        <f>SUM(E17:E18)</f>
        <v>0</v>
      </c>
      <c r="F19" s="584">
        <f>SUM(F17:F18)</f>
        <v>1</v>
      </c>
      <c r="G19" s="584">
        <f>SUM(G17:G18)</f>
        <v>85</v>
      </c>
      <c r="H19" s="584">
        <f>SUM(H17:H18)</f>
        <v>45</v>
      </c>
      <c r="I19" s="213" t="s">
        <v>248</v>
      </c>
      <c r="J19" s="1359"/>
    </row>
    <row r="20" spans="1:10" ht="14.25" thickTop="1" thickBot="1" x14ac:dyDescent="0.25">
      <c r="A20" s="1355" t="s">
        <v>104</v>
      </c>
      <c r="B20" s="368" t="s">
        <v>244</v>
      </c>
      <c r="C20" s="611">
        <f t="shared" si="0"/>
        <v>107</v>
      </c>
      <c r="D20" s="612">
        <v>0</v>
      </c>
      <c r="E20" s="612">
        <v>0</v>
      </c>
      <c r="F20" s="612">
        <v>0</v>
      </c>
      <c r="G20" s="612">
        <v>87</v>
      </c>
      <c r="H20" s="612">
        <v>20</v>
      </c>
      <c r="I20" s="135" t="s">
        <v>430</v>
      </c>
      <c r="J20" s="1357" t="s">
        <v>222</v>
      </c>
    </row>
    <row r="21" spans="1:10" ht="14.25" thickTop="1" thickBot="1" x14ac:dyDescent="0.25">
      <c r="A21" s="1355"/>
      <c r="B21" s="368" t="s">
        <v>246</v>
      </c>
      <c r="C21" s="611">
        <f t="shared" si="0"/>
        <v>18</v>
      </c>
      <c r="D21" s="612">
        <v>0</v>
      </c>
      <c r="E21" s="612">
        <v>0</v>
      </c>
      <c r="F21" s="612">
        <v>1</v>
      </c>
      <c r="G21" s="612">
        <v>13</v>
      </c>
      <c r="H21" s="612">
        <v>4</v>
      </c>
      <c r="I21" s="135" t="s">
        <v>771</v>
      </c>
      <c r="J21" s="1357"/>
    </row>
    <row r="22" spans="1:10" ht="14.25" thickTop="1" thickBot="1" x14ac:dyDescent="0.25">
      <c r="A22" s="1355"/>
      <c r="B22" s="456" t="s">
        <v>247</v>
      </c>
      <c r="C22" s="611">
        <f t="shared" si="0"/>
        <v>125</v>
      </c>
      <c r="D22" s="631">
        <v>0</v>
      </c>
      <c r="E22" s="631">
        <f>SUM(E20:E21)</f>
        <v>0</v>
      </c>
      <c r="F22" s="631">
        <f>SUM(F20:F21)</f>
        <v>1</v>
      </c>
      <c r="G22" s="631">
        <f>SUM(G20:G21)</f>
        <v>100</v>
      </c>
      <c r="H22" s="631">
        <f>SUM(H20:H21)</f>
        <v>24</v>
      </c>
      <c r="I22" s="211" t="s">
        <v>248</v>
      </c>
      <c r="J22" s="1357"/>
    </row>
    <row r="23" spans="1:10" ht="14.25" thickTop="1" thickBot="1" x14ac:dyDescent="0.25">
      <c r="A23" s="1358" t="s">
        <v>106</v>
      </c>
      <c r="B23" s="367" t="s">
        <v>244</v>
      </c>
      <c r="C23" s="609">
        <f t="shared" si="0"/>
        <v>133</v>
      </c>
      <c r="D23" s="610">
        <v>0</v>
      </c>
      <c r="E23" s="610">
        <v>2</v>
      </c>
      <c r="F23" s="610">
        <v>1</v>
      </c>
      <c r="G23" s="610">
        <v>107</v>
      </c>
      <c r="H23" s="610">
        <v>23</v>
      </c>
      <c r="I23" s="136" t="s">
        <v>245</v>
      </c>
      <c r="J23" s="1359" t="s">
        <v>223</v>
      </c>
    </row>
    <row r="24" spans="1:10" ht="14.25" thickTop="1" thickBot="1" x14ac:dyDescent="0.25">
      <c r="A24" s="1358"/>
      <c r="B24" s="367" t="s">
        <v>246</v>
      </c>
      <c r="C24" s="609">
        <f t="shared" si="0"/>
        <v>15</v>
      </c>
      <c r="D24" s="610">
        <v>0</v>
      </c>
      <c r="E24" s="610">
        <v>0</v>
      </c>
      <c r="F24" s="610">
        <v>1</v>
      </c>
      <c r="G24" s="610">
        <v>10</v>
      </c>
      <c r="H24" s="610">
        <v>4</v>
      </c>
      <c r="I24" s="136" t="s">
        <v>771</v>
      </c>
      <c r="J24" s="1359"/>
    </row>
    <row r="25" spans="1:10" ht="14.25" thickTop="1" thickBot="1" x14ac:dyDescent="0.25">
      <c r="A25" s="1358"/>
      <c r="B25" s="156" t="s">
        <v>247</v>
      </c>
      <c r="C25" s="609">
        <f t="shared" si="0"/>
        <v>148</v>
      </c>
      <c r="D25" s="584">
        <v>0</v>
      </c>
      <c r="E25" s="584">
        <f>SUM(E23:E24)</f>
        <v>2</v>
      </c>
      <c r="F25" s="584">
        <f>SUM(F23:F24)</f>
        <v>2</v>
      </c>
      <c r="G25" s="584">
        <f>SUM(G23:G24)</f>
        <v>117</v>
      </c>
      <c r="H25" s="584">
        <f>SUM(H23:H24)</f>
        <v>27</v>
      </c>
      <c r="I25" s="213" t="s">
        <v>248</v>
      </c>
      <c r="J25" s="1359"/>
    </row>
    <row r="26" spans="1:10" ht="14.25" thickTop="1" thickBot="1" x14ac:dyDescent="0.25">
      <c r="A26" s="1355" t="s">
        <v>224</v>
      </c>
      <c r="B26" s="368" t="s">
        <v>244</v>
      </c>
      <c r="C26" s="611">
        <f t="shared" si="0"/>
        <v>114</v>
      </c>
      <c r="D26" s="612">
        <v>2</v>
      </c>
      <c r="E26" s="612">
        <v>0</v>
      </c>
      <c r="F26" s="612">
        <v>0</v>
      </c>
      <c r="G26" s="612">
        <v>101</v>
      </c>
      <c r="H26" s="612">
        <v>11</v>
      </c>
      <c r="I26" s="135" t="s">
        <v>430</v>
      </c>
      <c r="J26" s="1357" t="s">
        <v>225</v>
      </c>
    </row>
    <row r="27" spans="1:10" ht="14.25" thickTop="1" thickBot="1" x14ac:dyDescent="0.25">
      <c r="A27" s="1355"/>
      <c r="B27" s="368" t="s">
        <v>246</v>
      </c>
      <c r="C27" s="611">
        <f t="shared" si="0"/>
        <v>12</v>
      </c>
      <c r="D27" s="612">
        <v>0</v>
      </c>
      <c r="E27" s="612">
        <v>0</v>
      </c>
      <c r="F27" s="612">
        <v>0</v>
      </c>
      <c r="G27" s="612">
        <v>12</v>
      </c>
      <c r="H27" s="612">
        <v>0</v>
      </c>
      <c r="I27" s="135" t="s">
        <v>771</v>
      </c>
      <c r="J27" s="1357"/>
    </row>
    <row r="28" spans="1:10" ht="14.25" thickTop="1" thickBot="1" x14ac:dyDescent="0.25">
      <c r="A28" s="1355"/>
      <c r="B28" s="456" t="s">
        <v>247</v>
      </c>
      <c r="C28" s="611">
        <f t="shared" si="0"/>
        <v>126</v>
      </c>
      <c r="D28" s="631">
        <f>D26+D27</f>
        <v>2</v>
      </c>
      <c r="E28" s="631">
        <f>SUM(E26:E27)</f>
        <v>0</v>
      </c>
      <c r="F28" s="631">
        <f>SUM(F26:F27)</f>
        <v>0</v>
      </c>
      <c r="G28" s="631">
        <f>SUM(G26:G27)</f>
        <v>113</v>
      </c>
      <c r="H28" s="631">
        <f>SUM(H26:H27)</f>
        <v>11</v>
      </c>
      <c r="I28" s="211" t="s">
        <v>248</v>
      </c>
      <c r="J28" s="1357"/>
    </row>
    <row r="29" spans="1:10" ht="14.25" thickTop="1" thickBot="1" x14ac:dyDescent="0.25">
      <c r="A29" s="1358" t="s">
        <v>226</v>
      </c>
      <c r="B29" s="367" t="s">
        <v>244</v>
      </c>
      <c r="C29" s="609">
        <f t="shared" si="0"/>
        <v>118</v>
      </c>
      <c r="D29" s="610">
        <v>0</v>
      </c>
      <c r="E29" s="610">
        <v>0</v>
      </c>
      <c r="F29" s="610">
        <v>0</v>
      </c>
      <c r="G29" s="610">
        <v>109</v>
      </c>
      <c r="H29" s="610">
        <v>9</v>
      </c>
      <c r="I29" s="136" t="s">
        <v>245</v>
      </c>
      <c r="J29" s="1359" t="s">
        <v>227</v>
      </c>
    </row>
    <row r="30" spans="1:10" ht="14.25" thickTop="1" thickBot="1" x14ac:dyDescent="0.25">
      <c r="A30" s="1358"/>
      <c r="B30" s="367" t="s">
        <v>246</v>
      </c>
      <c r="C30" s="609">
        <f t="shared" si="0"/>
        <v>14</v>
      </c>
      <c r="D30" s="610">
        <v>0</v>
      </c>
      <c r="E30" s="610">
        <v>0</v>
      </c>
      <c r="F30" s="610">
        <v>1</v>
      </c>
      <c r="G30" s="610">
        <v>12</v>
      </c>
      <c r="H30" s="610">
        <v>1</v>
      </c>
      <c r="I30" s="136" t="s">
        <v>771</v>
      </c>
      <c r="J30" s="1359"/>
    </row>
    <row r="31" spans="1:10" ht="14.25" thickTop="1" thickBot="1" x14ac:dyDescent="0.25">
      <c r="A31" s="1358"/>
      <c r="B31" s="156" t="s">
        <v>247</v>
      </c>
      <c r="C31" s="609">
        <f t="shared" si="0"/>
        <v>132</v>
      </c>
      <c r="D31" s="584">
        <v>0</v>
      </c>
      <c r="E31" s="584">
        <f>SUM(E29:E30)</f>
        <v>0</v>
      </c>
      <c r="F31" s="584">
        <f>SUM(F29:F30)</f>
        <v>1</v>
      </c>
      <c r="G31" s="584">
        <f>SUM(G29:G30)</f>
        <v>121</v>
      </c>
      <c r="H31" s="584">
        <f>SUM(H29:H30)</f>
        <v>10</v>
      </c>
      <c r="I31" s="213" t="s">
        <v>248</v>
      </c>
      <c r="J31" s="1359"/>
    </row>
    <row r="32" spans="1:10" ht="14.25" thickTop="1" thickBot="1" x14ac:dyDescent="0.25">
      <c r="A32" s="1355" t="s">
        <v>228</v>
      </c>
      <c r="B32" s="368" t="s">
        <v>244</v>
      </c>
      <c r="C32" s="611">
        <f t="shared" si="0"/>
        <v>103</v>
      </c>
      <c r="D32" s="612">
        <v>0</v>
      </c>
      <c r="E32" s="612">
        <v>1</v>
      </c>
      <c r="F32" s="612">
        <v>3</v>
      </c>
      <c r="G32" s="612">
        <v>95</v>
      </c>
      <c r="H32" s="612">
        <v>4</v>
      </c>
      <c r="I32" s="135" t="s">
        <v>430</v>
      </c>
      <c r="J32" s="1357" t="s">
        <v>229</v>
      </c>
    </row>
    <row r="33" spans="1:10" ht="14.25" thickTop="1" thickBot="1" x14ac:dyDescent="0.25">
      <c r="A33" s="1355"/>
      <c r="B33" s="368" t="s">
        <v>246</v>
      </c>
      <c r="C33" s="611">
        <f t="shared" si="0"/>
        <v>22</v>
      </c>
      <c r="D33" s="612">
        <v>0</v>
      </c>
      <c r="E33" s="612">
        <v>3</v>
      </c>
      <c r="F33" s="612">
        <v>0</v>
      </c>
      <c r="G33" s="612">
        <v>18</v>
      </c>
      <c r="H33" s="612">
        <v>1</v>
      </c>
      <c r="I33" s="135" t="s">
        <v>771</v>
      </c>
      <c r="J33" s="1357"/>
    </row>
    <row r="34" spans="1:10" ht="14.25" thickTop="1" thickBot="1" x14ac:dyDescent="0.25">
      <c r="A34" s="1355"/>
      <c r="B34" s="456" t="s">
        <v>247</v>
      </c>
      <c r="C34" s="611">
        <f t="shared" si="0"/>
        <v>125</v>
      </c>
      <c r="D34" s="631">
        <v>0</v>
      </c>
      <c r="E34" s="631">
        <f>SUM(E32:E33)</f>
        <v>4</v>
      </c>
      <c r="F34" s="631">
        <f>SUM(F32:F33)</f>
        <v>3</v>
      </c>
      <c r="G34" s="631">
        <f>SUM(G32:G33)</f>
        <v>113</v>
      </c>
      <c r="H34" s="631">
        <f>SUM(H32:H33)</f>
        <v>5</v>
      </c>
      <c r="I34" s="211" t="s">
        <v>248</v>
      </c>
      <c r="J34" s="1357"/>
    </row>
    <row r="35" spans="1:10" ht="14.25" thickTop="1" thickBot="1" x14ac:dyDescent="0.25">
      <c r="A35" s="1358" t="s">
        <v>230</v>
      </c>
      <c r="B35" s="367" t="s">
        <v>244</v>
      </c>
      <c r="C35" s="609">
        <f t="shared" si="0"/>
        <v>88</v>
      </c>
      <c r="D35" s="610">
        <v>0</v>
      </c>
      <c r="E35" s="610">
        <v>4</v>
      </c>
      <c r="F35" s="610">
        <v>0</v>
      </c>
      <c r="G35" s="610">
        <v>83</v>
      </c>
      <c r="H35" s="618">
        <v>1</v>
      </c>
      <c r="I35" s="136" t="s">
        <v>245</v>
      </c>
      <c r="J35" s="1359" t="s">
        <v>231</v>
      </c>
    </row>
    <row r="36" spans="1:10" ht="14.25" thickTop="1" thickBot="1" x14ac:dyDescent="0.25">
      <c r="A36" s="1358"/>
      <c r="B36" s="367" t="s">
        <v>246</v>
      </c>
      <c r="C36" s="609">
        <f t="shared" si="0"/>
        <v>34</v>
      </c>
      <c r="D36" s="610">
        <v>0</v>
      </c>
      <c r="E36" s="610">
        <v>2</v>
      </c>
      <c r="F36" s="610">
        <v>1</v>
      </c>
      <c r="G36" s="610">
        <v>30</v>
      </c>
      <c r="H36" s="618">
        <v>1</v>
      </c>
      <c r="I36" s="136" t="s">
        <v>771</v>
      </c>
      <c r="J36" s="1359"/>
    </row>
    <row r="37" spans="1:10" ht="14.25" thickTop="1" thickBot="1" x14ac:dyDescent="0.25">
      <c r="A37" s="1358"/>
      <c r="B37" s="156" t="s">
        <v>247</v>
      </c>
      <c r="C37" s="609">
        <f t="shared" si="0"/>
        <v>122</v>
      </c>
      <c r="D37" s="584">
        <v>0</v>
      </c>
      <c r="E37" s="584">
        <f>SUM(E35:E36)</f>
        <v>6</v>
      </c>
      <c r="F37" s="584">
        <f>SUM(F35:F36)</f>
        <v>1</v>
      </c>
      <c r="G37" s="584">
        <f>SUM(G35:G36)</f>
        <v>113</v>
      </c>
      <c r="H37" s="584">
        <f>SUM(H35:H36)</f>
        <v>2</v>
      </c>
      <c r="I37" s="213" t="s">
        <v>248</v>
      </c>
      <c r="J37" s="1359"/>
    </row>
    <row r="38" spans="1:10" ht="14.25" thickTop="1" thickBot="1" x14ac:dyDescent="0.25">
      <c r="A38" s="1355" t="s">
        <v>232</v>
      </c>
      <c r="B38" s="368" t="s">
        <v>244</v>
      </c>
      <c r="C38" s="611">
        <f t="shared" ref="C38:C61" si="1">SUM(D38:H38)</f>
        <v>63</v>
      </c>
      <c r="D38" s="612">
        <v>0</v>
      </c>
      <c r="E38" s="612">
        <v>1</v>
      </c>
      <c r="F38" s="612">
        <v>1</v>
      </c>
      <c r="G38" s="612">
        <v>61</v>
      </c>
      <c r="H38" s="612">
        <v>0</v>
      </c>
      <c r="I38" s="135" t="s">
        <v>430</v>
      </c>
      <c r="J38" s="1357" t="s">
        <v>432</v>
      </c>
    </row>
    <row r="39" spans="1:10" ht="14.25" thickTop="1" thickBot="1" x14ac:dyDescent="0.25">
      <c r="A39" s="1355"/>
      <c r="B39" s="368" t="s">
        <v>246</v>
      </c>
      <c r="C39" s="611">
        <f t="shared" si="1"/>
        <v>23</v>
      </c>
      <c r="D39" s="612">
        <v>0</v>
      </c>
      <c r="E39" s="612">
        <v>5</v>
      </c>
      <c r="F39" s="612">
        <v>1</v>
      </c>
      <c r="G39" s="612">
        <v>17</v>
      </c>
      <c r="H39" s="612">
        <v>0</v>
      </c>
      <c r="I39" s="135" t="s">
        <v>771</v>
      </c>
      <c r="J39" s="1357"/>
    </row>
    <row r="40" spans="1:10" ht="14.25" thickTop="1" thickBot="1" x14ac:dyDescent="0.25">
      <c r="A40" s="1355"/>
      <c r="B40" s="456" t="s">
        <v>247</v>
      </c>
      <c r="C40" s="611">
        <f t="shared" si="1"/>
        <v>86</v>
      </c>
      <c r="D40" s="631">
        <v>0</v>
      </c>
      <c r="E40" s="631">
        <f>SUM(E38:E39)</f>
        <v>6</v>
      </c>
      <c r="F40" s="631">
        <f>SUM(F38:F39)</f>
        <v>2</v>
      </c>
      <c r="G40" s="631">
        <f>SUM(G38:G39)</f>
        <v>78</v>
      </c>
      <c r="H40" s="631">
        <f>SUM(H38:H39)</f>
        <v>0</v>
      </c>
      <c r="I40" s="211" t="s">
        <v>248</v>
      </c>
      <c r="J40" s="1357"/>
    </row>
    <row r="41" spans="1:10" ht="14.25" thickTop="1" thickBot="1" x14ac:dyDescent="0.25">
      <c r="A41" s="1358" t="s">
        <v>234</v>
      </c>
      <c r="B41" s="367" t="s">
        <v>244</v>
      </c>
      <c r="C41" s="609">
        <f t="shared" si="1"/>
        <v>38</v>
      </c>
      <c r="D41" s="610">
        <v>1</v>
      </c>
      <c r="E41" s="610">
        <v>1</v>
      </c>
      <c r="F41" s="610">
        <v>0</v>
      </c>
      <c r="G41" s="610">
        <v>36</v>
      </c>
      <c r="H41" s="610">
        <v>0</v>
      </c>
      <c r="I41" s="136" t="s">
        <v>245</v>
      </c>
      <c r="J41" s="1359" t="s">
        <v>433</v>
      </c>
    </row>
    <row r="42" spans="1:10" ht="14.25" thickTop="1" thickBot="1" x14ac:dyDescent="0.25">
      <c r="A42" s="1358"/>
      <c r="B42" s="367" t="s">
        <v>246</v>
      </c>
      <c r="C42" s="609">
        <f t="shared" si="1"/>
        <v>22</v>
      </c>
      <c r="D42" s="610">
        <v>1</v>
      </c>
      <c r="E42" s="610">
        <v>11</v>
      </c>
      <c r="F42" s="610">
        <v>1</v>
      </c>
      <c r="G42" s="610">
        <v>9</v>
      </c>
      <c r="H42" s="610">
        <v>0</v>
      </c>
      <c r="I42" s="136" t="s">
        <v>771</v>
      </c>
      <c r="J42" s="1359"/>
    </row>
    <row r="43" spans="1:10" ht="14.25" thickTop="1" thickBot="1" x14ac:dyDescent="0.25">
      <c r="A43" s="1358"/>
      <c r="B43" s="156" t="s">
        <v>247</v>
      </c>
      <c r="C43" s="609">
        <f t="shared" si="1"/>
        <v>60</v>
      </c>
      <c r="D43" s="584">
        <f>D41+D42</f>
        <v>2</v>
      </c>
      <c r="E43" s="584">
        <f>SUM(E41:E42)</f>
        <v>12</v>
      </c>
      <c r="F43" s="584">
        <f>SUM(F41:F42)</f>
        <v>1</v>
      </c>
      <c r="G43" s="584">
        <f>SUM(G41:G42)</f>
        <v>45</v>
      </c>
      <c r="H43" s="584">
        <f>SUM(H41:H42)</f>
        <v>0</v>
      </c>
      <c r="I43" s="213" t="s">
        <v>248</v>
      </c>
      <c r="J43" s="1359"/>
    </row>
    <row r="44" spans="1:10" ht="14.25" thickTop="1" thickBot="1" x14ac:dyDescent="0.25">
      <c r="A44" s="1355" t="s">
        <v>236</v>
      </c>
      <c r="B44" s="368" t="s">
        <v>244</v>
      </c>
      <c r="C44" s="611">
        <f t="shared" si="1"/>
        <v>36</v>
      </c>
      <c r="D44" s="612">
        <v>1</v>
      </c>
      <c r="E44" s="612">
        <v>1</v>
      </c>
      <c r="F44" s="612">
        <v>0</v>
      </c>
      <c r="G44" s="612">
        <v>33</v>
      </c>
      <c r="H44" s="612">
        <v>1</v>
      </c>
      <c r="I44" s="135" t="s">
        <v>430</v>
      </c>
      <c r="J44" s="1357" t="s">
        <v>434</v>
      </c>
    </row>
    <row r="45" spans="1:10" ht="14.25" thickTop="1" thickBot="1" x14ac:dyDescent="0.25">
      <c r="A45" s="1355"/>
      <c r="B45" s="368" t="s">
        <v>246</v>
      </c>
      <c r="C45" s="611">
        <f t="shared" si="1"/>
        <v>30</v>
      </c>
      <c r="D45" s="612">
        <v>0</v>
      </c>
      <c r="E45" s="612">
        <v>12</v>
      </c>
      <c r="F45" s="612">
        <v>0</v>
      </c>
      <c r="G45" s="612">
        <v>17</v>
      </c>
      <c r="H45" s="612">
        <v>1</v>
      </c>
      <c r="I45" s="135" t="s">
        <v>771</v>
      </c>
      <c r="J45" s="1357"/>
    </row>
    <row r="46" spans="1:10" ht="14.25" thickTop="1" thickBot="1" x14ac:dyDescent="0.25">
      <c r="A46" s="1355"/>
      <c r="B46" s="456" t="s">
        <v>247</v>
      </c>
      <c r="C46" s="611">
        <f t="shared" si="1"/>
        <v>66</v>
      </c>
      <c r="D46" s="631">
        <f>D44+D45</f>
        <v>1</v>
      </c>
      <c r="E46" s="631">
        <f>SUM(E44:E45)</f>
        <v>13</v>
      </c>
      <c r="F46" s="631">
        <f>SUM(F44:F45)</f>
        <v>0</v>
      </c>
      <c r="G46" s="631">
        <f>SUM(G44:G45)</f>
        <v>50</v>
      </c>
      <c r="H46" s="631">
        <f>SUM(H44:H45)</f>
        <v>2</v>
      </c>
      <c r="I46" s="211" t="s">
        <v>248</v>
      </c>
      <c r="J46" s="1357"/>
    </row>
    <row r="47" spans="1:10" ht="14.25" thickTop="1" thickBot="1" x14ac:dyDescent="0.25">
      <c r="A47" s="1358" t="s">
        <v>401</v>
      </c>
      <c r="B47" s="367" t="s">
        <v>244</v>
      </c>
      <c r="C47" s="609">
        <f t="shared" si="1"/>
        <v>26</v>
      </c>
      <c r="D47" s="610">
        <v>1</v>
      </c>
      <c r="E47" s="610">
        <v>2</v>
      </c>
      <c r="F47" s="610">
        <v>0</v>
      </c>
      <c r="G47" s="610">
        <v>23</v>
      </c>
      <c r="H47" s="610">
        <v>0</v>
      </c>
      <c r="I47" s="136" t="s">
        <v>245</v>
      </c>
      <c r="J47" s="1359" t="s">
        <v>435</v>
      </c>
    </row>
    <row r="48" spans="1:10" ht="14.25" thickTop="1" thickBot="1" x14ac:dyDescent="0.25">
      <c r="A48" s="1358"/>
      <c r="B48" s="367" t="s">
        <v>246</v>
      </c>
      <c r="C48" s="609">
        <f t="shared" si="1"/>
        <v>13</v>
      </c>
      <c r="D48" s="610">
        <v>0</v>
      </c>
      <c r="E48" s="610">
        <v>5</v>
      </c>
      <c r="F48" s="610">
        <v>0</v>
      </c>
      <c r="G48" s="610">
        <v>8</v>
      </c>
      <c r="H48" s="610">
        <v>0</v>
      </c>
      <c r="I48" s="136" t="s">
        <v>771</v>
      </c>
      <c r="J48" s="1359"/>
    </row>
    <row r="49" spans="1:10" ht="13.5" thickTop="1" x14ac:dyDescent="0.2">
      <c r="A49" s="1360"/>
      <c r="B49" s="415" t="s">
        <v>247</v>
      </c>
      <c r="C49" s="613">
        <f t="shared" si="1"/>
        <v>39</v>
      </c>
      <c r="D49" s="585">
        <f>D47+D48</f>
        <v>1</v>
      </c>
      <c r="E49" s="585">
        <f>SUM(E47:E48)</f>
        <v>7</v>
      </c>
      <c r="F49" s="585">
        <f>SUM(F47:F48)</f>
        <v>0</v>
      </c>
      <c r="G49" s="585">
        <f>SUM(G47:G48)</f>
        <v>31</v>
      </c>
      <c r="H49" s="585">
        <f>SUM(H47:H48)</f>
        <v>0</v>
      </c>
      <c r="I49" s="214" t="s">
        <v>248</v>
      </c>
      <c r="J49" s="1361"/>
    </row>
    <row r="50" spans="1:10" ht="13.5" thickBot="1" x14ac:dyDescent="0.25">
      <c r="A50" s="1354" t="s">
        <v>403</v>
      </c>
      <c r="B50" s="366" t="s">
        <v>244</v>
      </c>
      <c r="C50" s="617">
        <f t="shared" si="1"/>
        <v>5</v>
      </c>
      <c r="D50" s="615">
        <v>0</v>
      </c>
      <c r="E50" s="615">
        <v>1</v>
      </c>
      <c r="F50" s="615">
        <v>0</v>
      </c>
      <c r="G50" s="615">
        <v>4</v>
      </c>
      <c r="H50" s="615">
        <v>0</v>
      </c>
      <c r="I50" s="139" t="s">
        <v>430</v>
      </c>
      <c r="J50" s="1356" t="s">
        <v>436</v>
      </c>
    </row>
    <row r="51" spans="1:10" ht="14.25" thickTop="1" thickBot="1" x14ac:dyDescent="0.25">
      <c r="A51" s="1355"/>
      <c r="B51" s="368" t="s">
        <v>246</v>
      </c>
      <c r="C51" s="611">
        <f t="shared" si="1"/>
        <v>17</v>
      </c>
      <c r="D51" s="612">
        <v>1</v>
      </c>
      <c r="E51" s="612">
        <v>8</v>
      </c>
      <c r="F51" s="612">
        <v>0</v>
      </c>
      <c r="G51" s="612">
        <v>6</v>
      </c>
      <c r="H51" s="612">
        <v>2</v>
      </c>
      <c r="I51" s="135" t="s">
        <v>771</v>
      </c>
      <c r="J51" s="1357"/>
    </row>
    <row r="52" spans="1:10" ht="14.25" thickTop="1" thickBot="1" x14ac:dyDescent="0.25">
      <c r="A52" s="1355"/>
      <c r="B52" s="456" t="s">
        <v>247</v>
      </c>
      <c r="C52" s="611">
        <f t="shared" si="1"/>
        <v>22</v>
      </c>
      <c r="D52" s="631">
        <f>D50+D51</f>
        <v>1</v>
      </c>
      <c r="E52" s="631">
        <f>SUM(E50:E51)</f>
        <v>9</v>
      </c>
      <c r="F52" s="631">
        <f>SUM(F50:F51)</f>
        <v>0</v>
      </c>
      <c r="G52" s="631">
        <f>SUM(G50:G51)</f>
        <v>10</v>
      </c>
      <c r="H52" s="631">
        <f>SUM(H50:H51)</f>
        <v>2</v>
      </c>
      <c r="I52" s="211" t="s">
        <v>248</v>
      </c>
      <c r="J52" s="1357"/>
    </row>
    <row r="53" spans="1:10" ht="14.25" thickTop="1" thickBot="1" x14ac:dyDescent="0.25">
      <c r="A53" s="1358" t="s">
        <v>405</v>
      </c>
      <c r="B53" s="367" t="s">
        <v>244</v>
      </c>
      <c r="C53" s="609">
        <f t="shared" si="1"/>
        <v>4</v>
      </c>
      <c r="D53" s="610">
        <v>0</v>
      </c>
      <c r="E53" s="610">
        <v>2</v>
      </c>
      <c r="F53" s="610">
        <v>0</v>
      </c>
      <c r="G53" s="610">
        <v>2</v>
      </c>
      <c r="H53" s="610">
        <v>0</v>
      </c>
      <c r="I53" s="136" t="s">
        <v>245</v>
      </c>
      <c r="J53" s="1359" t="s">
        <v>437</v>
      </c>
    </row>
    <row r="54" spans="1:10" ht="14.25" thickTop="1" thickBot="1" x14ac:dyDescent="0.25">
      <c r="A54" s="1358"/>
      <c r="B54" s="367" t="s">
        <v>246</v>
      </c>
      <c r="C54" s="609">
        <f t="shared" si="1"/>
        <v>5</v>
      </c>
      <c r="D54" s="610">
        <v>0</v>
      </c>
      <c r="E54" s="610">
        <v>3</v>
      </c>
      <c r="F54" s="610">
        <v>0</v>
      </c>
      <c r="G54" s="610">
        <v>2</v>
      </c>
      <c r="H54" s="610">
        <v>0</v>
      </c>
      <c r="I54" s="136" t="s">
        <v>771</v>
      </c>
      <c r="J54" s="1359"/>
    </row>
    <row r="55" spans="1:10" ht="14.25" thickTop="1" thickBot="1" x14ac:dyDescent="0.25">
      <c r="A55" s="1358"/>
      <c r="B55" s="156" t="s">
        <v>247</v>
      </c>
      <c r="C55" s="609">
        <f t="shared" si="1"/>
        <v>9</v>
      </c>
      <c r="D55" s="584">
        <v>0</v>
      </c>
      <c r="E55" s="584">
        <f>SUM(E53:E54)</f>
        <v>5</v>
      </c>
      <c r="F55" s="584">
        <f>SUM(F53:F54)</f>
        <v>0</v>
      </c>
      <c r="G55" s="584">
        <f>SUM(G53:G54)</f>
        <v>4</v>
      </c>
      <c r="H55" s="584">
        <f>SUM(H53:H54)</f>
        <v>0</v>
      </c>
      <c r="I55" s="213" t="s">
        <v>248</v>
      </c>
      <c r="J55" s="1359"/>
    </row>
    <row r="56" spans="1:10" ht="14.25" thickTop="1" thickBot="1" x14ac:dyDescent="0.25">
      <c r="A56" s="1355" t="s">
        <v>407</v>
      </c>
      <c r="B56" s="368" t="s">
        <v>244</v>
      </c>
      <c r="C56" s="611">
        <f t="shared" si="1"/>
        <v>3</v>
      </c>
      <c r="D56" s="612">
        <v>0</v>
      </c>
      <c r="E56" s="612">
        <v>2</v>
      </c>
      <c r="F56" s="612">
        <v>0</v>
      </c>
      <c r="G56" s="612">
        <v>1</v>
      </c>
      <c r="H56" s="612">
        <v>0</v>
      </c>
      <c r="I56" s="135" t="s">
        <v>430</v>
      </c>
      <c r="J56" s="1357" t="s">
        <v>425</v>
      </c>
    </row>
    <row r="57" spans="1:10" ht="14.25" thickTop="1" thickBot="1" x14ac:dyDescent="0.25">
      <c r="A57" s="1355"/>
      <c r="B57" s="368" t="s">
        <v>246</v>
      </c>
      <c r="C57" s="611">
        <f t="shared" si="1"/>
        <v>4</v>
      </c>
      <c r="D57" s="612">
        <v>0</v>
      </c>
      <c r="E57" s="612">
        <v>2</v>
      </c>
      <c r="F57" s="612">
        <v>0</v>
      </c>
      <c r="G57" s="612">
        <v>2</v>
      </c>
      <c r="H57" s="612">
        <v>0</v>
      </c>
      <c r="I57" s="135" t="s">
        <v>771</v>
      </c>
      <c r="J57" s="1357"/>
    </row>
    <row r="58" spans="1:10" ht="14.25" thickTop="1" thickBot="1" x14ac:dyDescent="0.25">
      <c r="A58" s="1355"/>
      <c r="B58" s="456" t="s">
        <v>247</v>
      </c>
      <c r="C58" s="611">
        <f t="shared" si="1"/>
        <v>7</v>
      </c>
      <c r="D58" s="631">
        <v>0</v>
      </c>
      <c r="E58" s="631">
        <f>SUM(E56:E57)</f>
        <v>4</v>
      </c>
      <c r="F58" s="631">
        <f>SUM(F56:F57)</f>
        <v>0</v>
      </c>
      <c r="G58" s="631">
        <f>SUM(G56:G57)</f>
        <v>3</v>
      </c>
      <c r="H58" s="631">
        <f>SUM(H56:H57)</f>
        <v>0</v>
      </c>
      <c r="I58" s="211" t="s">
        <v>248</v>
      </c>
      <c r="J58" s="1357"/>
    </row>
    <row r="59" spans="1:10" ht="14.25" thickTop="1" thickBot="1" x14ac:dyDescent="0.25">
      <c r="A59" s="1358" t="s">
        <v>108</v>
      </c>
      <c r="B59" s="367" t="s">
        <v>244</v>
      </c>
      <c r="C59" s="609">
        <f t="shared" si="1"/>
        <v>1</v>
      </c>
      <c r="D59" s="610">
        <v>1</v>
      </c>
      <c r="E59" s="610">
        <v>0</v>
      </c>
      <c r="F59" s="610">
        <v>0</v>
      </c>
      <c r="G59" s="610">
        <v>0</v>
      </c>
      <c r="H59" s="610">
        <v>0</v>
      </c>
      <c r="I59" s="136" t="s">
        <v>245</v>
      </c>
      <c r="J59" s="1359" t="s">
        <v>109</v>
      </c>
    </row>
    <row r="60" spans="1:10" ht="14.25" thickTop="1" thickBot="1" x14ac:dyDescent="0.25">
      <c r="A60" s="1358"/>
      <c r="B60" s="367" t="s">
        <v>246</v>
      </c>
      <c r="C60" s="609">
        <f t="shared" si="1"/>
        <v>0</v>
      </c>
      <c r="D60" s="610">
        <v>0</v>
      </c>
      <c r="E60" s="610">
        <v>0</v>
      </c>
      <c r="F60" s="610">
        <v>0</v>
      </c>
      <c r="G60" s="610">
        <v>0</v>
      </c>
      <c r="H60" s="610">
        <v>0</v>
      </c>
      <c r="I60" s="136" t="s">
        <v>771</v>
      </c>
      <c r="J60" s="1359"/>
    </row>
    <row r="61" spans="1:10" ht="13.5" thickTop="1" x14ac:dyDescent="0.2">
      <c r="A61" s="1362"/>
      <c r="B61" s="457" t="s">
        <v>247</v>
      </c>
      <c r="C61" s="632">
        <f t="shared" si="1"/>
        <v>1</v>
      </c>
      <c r="D61" s="633">
        <f>D59+D60</f>
        <v>1</v>
      </c>
      <c r="E61" s="633">
        <f>SUM(E59:E60)</f>
        <v>0</v>
      </c>
      <c r="F61" s="633">
        <f>SUM(F59:F60)</f>
        <v>0</v>
      </c>
      <c r="G61" s="633">
        <f>SUM(G59:G60)</f>
        <v>0</v>
      </c>
      <c r="H61" s="633">
        <f>SUM(H59:H60)</f>
        <v>0</v>
      </c>
      <c r="I61" s="214" t="s">
        <v>248</v>
      </c>
      <c r="J61" s="1363"/>
    </row>
    <row r="62" spans="1:10" ht="18" customHeight="1" thickBot="1" x14ac:dyDescent="0.25">
      <c r="A62" s="1364" t="s">
        <v>66</v>
      </c>
      <c r="B62" s="157" t="s">
        <v>244</v>
      </c>
      <c r="C62" s="571">
        <f t="shared" ref="C62:H64" si="2">C8+C11+C14+C17+C20+C23+C26+C29+C32+C35+C38+C41+C44+C47+C50+C53+C56+C59</f>
        <v>1197</v>
      </c>
      <c r="D62" s="571">
        <f t="shared" si="2"/>
        <v>7</v>
      </c>
      <c r="E62" s="571">
        <f t="shared" si="2"/>
        <v>17</v>
      </c>
      <c r="F62" s="571">
        <f t="shared" si="2"/>
        <v>5</v>
      </c>
      <c r="G62" s="571">
        <f t="shared" si="2"/>
        <v>900</v>
      </c>
      <c r="H62" s="571">
        <f t="shared" si="2"/>
        <v>268</v>
      </c>
      <c r="I62" s="212" t="s">
        <v>430</v>
      </c>
      <c r="J62" s="1367" t="s">
        <v>67</v>
      </c>
    </row>
    <row r="63" spans="1:10" ht="18" customHeight="1" thickTop="1" thickBot="1" x14ac:dyDescent="0.25">
      <c r="A63" s="1365" t="s">
        <v>438</v>
      </c>
      <c r="B63" s="455" t="s">
        <v>246</v>
      </c>
      <c r="C63" s="631">
        <f t="shared" si="2"/>
        <v>263</v>
      </c>
      <c r="D63" s="631">
        <f t="shared" si="2"/>
        <v>2</v>
      </c>
      <c r="E63" s="631">
        <f t="shared" si="2"/>
        <v>51</v>
      </c>
      <c r="F63" s="631">
        <f t="shared" si="2"/>
        <v>7</v>
      </c>
      <c r="G63" s="631">
        <f t="shared" si="2"/>
        <v>167</v>
      </c>
      <c r="H63" s="631">
        <f t="shared" si="2"/>
        <v>36</v>
      </c>
      <c r="I63" s="211" t="s">
        <v>431</v>
      </c>
      <c r="J63" s="1368" t="s">
        <v>67</v>
      </c>
    </row>
    <row r="64" spans="1:10" ht="18" customHeight="1" thickTop="1" x14ac:dyDescent="0.2">
      <c r="A64" s="1366"/>
      <c r="B64" s="199" t="s">
        <v>247</v>
      </c>
      <c r="C64" s="634">
        <f t="shared" si="2"/>
        <v>1460</v>
      </c>
      <c r="D64" s="634">
        <f t="shared" si="2"/>
        <v>9</v>
      </c>
      <c r="E64" s="634">
        <f t="shared" si="2"/>
        <v>68</v>
      </c>
      <c r="F64" s="634">
        <f t="shared" si="2"/>
        <v>12</v>
      </c>
      <c r="G64" s="634">
        <f t="shared" si="2"/>
        <v>1067</v>
      </c>
      <c r="H64" s="634">
        <f t="shared" si="2"/>
        <v>304</v>
      </c>
      <c r="I64" s="199" t="s">
        <v>248</v>
      </c>
      <c r="J64" s="1369"/>
    </row>
    <row r="65" s="40" customFormat="1" ht="13.5" customHeight="1" x14ac:dyDescent="0.2"/>
  </sheetData>
  <mergeCells count="48">
    <mergeCell ref="A56:A58"/>
    <mergeCell ref="J56:J58"/>
    <mergeCell ref="A59:A61"/>
    <mergeCell ref="J59:J61"/>
    <mergeCell ref="A62:A64"/>
    <mergeCell ref="J62:J64"/>
    <mergeCell ref="A47:A49"/>
    <mergeCell ref="J47:J49"/>
    <mergeCell ref="A50:A52"/>
    <mergeCell ref="J50:J52"/>
    <mergeCell ref="A53:A55"/>
    <mergeCell ref="J53:J55"/>
    <mergeCell ref="A38:A40"/>
    <mergeCell ref="J38:J40"/>
    <mergeCell ref="A41:A43"/>
    <mergeCell ref="J41:J43"/>
    <mergeCell ref="A44:A46"/>
    <mergeCell ref="J44:J46"/>
    <mergeCell ref="A35:A37"/>
    <mergeCell ref="J35:J37"/>
    <mergeCell ref="A26:A28"/>
    <mergeCell ref="J26:J28"/>
    <mergeCell ref="A29:A31"/>
    <mergeCell ref="J29:J31"/>
    <mergeCell ref="A32:A34"/>
    <mergeCell ref="J32:J34"/>
    <mergeCell ref="A17:A19"/>
    <mergeCell ref="J17:J19"/>
    <mergeCell ref="A20:A22"/>
    <mergeCell ref="J20:J22"/>
    <mergeCell ref="A23:A25"/>
    <mergeCell ref="J23:J25"/>
    <mergeCell ref="A8:A10"/>
    <mergeCell ref="J8:J10"/>
    <mergeCell ref="A11:A13"/>
    <mergeCell ref="J11:J13"/>
    <mergeCell ref="A14:A16"/>
    <mergeCell ref="J14:J16"/>
    <mergeCell ref="A1:J1"/>
    <mergeCell ref="A2:J2"/>
    <mergeCell ref="A3:J3"/>
    <mergeCell ref="A4:J4"/>
    <mergeCell ref="A5:B5"/>
    <mergeCell ref="A6:A7"/>
    <mergeCell ref="B6:B7"/>
    <mergeCell ref="C6:H6"/>
    <mergeCell ref="I6:I7"/>
    <mergeCell ref="J6:J7"/>
  </mergeCells>
  <printOptions horizontalCentered="1" verticalCentered="1"/>
  <pageMargins left="0" right="0" top="0" bottom="0" header="0.51181102362204722" footer="0.51181102362204722"/>
  <pageSetup paperSize="9" orientation="portrait" r:id="rId1"/>
  <headerFooter alignWithMargins="0"/>
  <rowBreaks count="1" manualBreakCount="1">
    <brk id="49" max="16383" man="1"/>
  </rowBreaks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view="pageBreakPreview" topLeftCell="A37" zoomScaleNormal="100" zoomScaleSheetLayoutView="100" workbookViewId="0">
      <selection activeCell="I8" sqref="I8"/>
    </sheetView>
  </sheetViews>
  <sheetFormatPr defaultRowHeight="15" x14ac:dyDescent="0.25"/>
  <cols>
    <col min="1" max="1" width="16.7109375" style="40" customWidth="1"/>
    <col min="2" max="2" width="7.7109375" style="40" bestFit="1" customWidth="1"/>
    <col min="3" max="3" width="7.28515625" style="103" bestFit="1" customWidth="1"/>
    <col min="4" max="4" width="6.85546875" style="103" bestFit="1" customWidth="1"/>
    <col min="5" max="5" width="7.5703125" style="103" bestFit="1" customWidth="1"/>
    <col min="6" max="6" width="7.140625" style="103" bestFit="1" customWidth="1"/>
    <col min="7" max="7" width="7.28515625" style="103" bestFit="1" customWidth="1"/>
    <col min="8" max="8" width="8.5703125" style="103" bestFit="1" customWidth="1"/>
    <col min="9" max="9" width="6.7109375" style="103" customWidth="1"/>
    <col min="10" max="10" width="16.7109375" style="103" customWidth="1"/>
    <col min="11" max="256" width="9.140625" style="40"/>
    <col min="257" max="257" width="16.7109375" style="40" customWidth="1"/>
    <col min="258" max="258" width="5.7109375" style="40" customWidth="1"/>
    <col min="259" max="264" width="8.7109375" style="40" customWidth="1"/>
    <col min="265" max="265" width="6.28515625" style="40" customWidth="1"/>
    <col min="266" max="266" width="16.7109375" style="40" customWidth="1"/>
    <col min="267" max="512" width="9.140625" style="40"/>
    <col min="513" max="513" width="16.7109375" style="40" customWidth="1"/>
    <col min="514" max="514" width="5.7109375" style="40" customWidth="1"/>
    <col min="515" max="520" width="8.7109375" style="40" customWidth="1"/>
    <col min="521" max="521" width="6.28515625" style="40" customWidth="1"/>
    <col min="522" max="522" width="16.7109375" style="40" customWidth="1"/>
    <col min="523" max="768" width="9.140625" style="40"/>
    <col min="769" max="769" width="16.7109375" style="40" customWidth="1"/>
    <col min="770" max="770" width="5.7109375" style="40" customWidth="1"/>
    <col min="771" max="776" width="8.7109375" style="40" customWidth="1"/>
    <col min="777" max="777" width="6.28515625" style="40" customWidth="1"/>
    <col min="778" max="778" width="16.7109375" style="40" customWidth="1"/>
    <col min="779" max="1024" width="9.140625" style="40"/>
    <col min="1025" max="1025" width="16.7109375" style="40" customWidth="1"/>
    <col min="1026" max="1026" width="5.7109375" style="40" customWidth="1"/>
    <col min="1027" max="1032" width="8.7109375" style="40" customWidth="1"/>
    <col min="1033" max="1033" width="6.28515625" style="40" customWidth="1"/>
    <col min="1034" max="1034" width="16.7109375" style="40" customWidth="1"/>
    <col min="1035" max="1280" width="9.140625" style="40"/>
    <col min="1281" max="1281" width="16.7109375" style="40" customWidth="1"/>
    <col min="1282" max="1282" width="5.7109375" style="40" customWidth="1"/>
    <col min="1283" max="1288" width="8.7109375" style="40" customWidth="1"/>
    <col min="1289" max="1289" width="6.28515625" style="40" customWidth="1"/>
    <col min="1290" max="1290" width="16.7109375" style="40" customWidth="1"/>
    <col min="1291" max="1536" width="9.140625" style="40"/>
    <col min="1537" max="1537" width="16.7109375" style="40" customWidth="1"/>
    <col min="1538" max="1538" width="5.7109375" style="40" customWidth="1"/>
    <col min="1539" max="1544" width="8.7109375" style="40" customWidth="1"/>
    <col min="1545" max="1545" width="6.28515625" style="40" customWidth="1"/>
    <col min="1546" max="1546" width="16.7109375" style="40" customWidth="1"/>
    <col min="1547" max="1792" width="9.140625" style="40"/>
    <col min="1793" max="1793" width="16.7109375" style="40" customWidth="1"/>
    <col min="1794" max="1794" width="5.7109375" style="40" customWidth="1"/>
    <col min="1795" max="1800" width="8.7109375" style="40" customWidth="1"/>
    <col min="1801" max="1801" width="6.28515625" style="40" customWidth="1"/>
    <col min="1802" max="1802" width="16.7109375" style="40" customWidth="1"/>
    <col min="1803" max="2048" width="9.140625" style="40"/>
    <col min="2049" max="2049" width="16.7109375" style="40" customWidth="1"/>
    <col min="2050" max="2050" width="5.7109375" style="40" customWidth="1"/>
    <col min="2051" max="2056" width="8.7109375" style="40" customWidth="1"/>
    <col min="2057" max="2057" width="6.28515625" style="40" customWidth="1"/>
    <col min="2058" max="2058" width="16.7109375" style="40" customWidth="1"/>
    <col min="2059" max="2304" width="9.140625" style="40"/>
    <col min="2305" max="2305" width="16.7109375" style="40" customWidth="1"/>
    <col min="2306" max="2306" width="5.7109375" style="40" customWidth="1"/>
    <col min="2307" max="2312" width="8.7109375" style="40" customWidth="1"/>
    <col min="2313" max="2313" width="6.28515625" style="40" customWidth="1"/>
    <col min="2314" max="2314" width="16.7109375" style="40" customWidth="1"/>
    <col min="2315" max="2560" width="9.140625" style="40"/>
    <col min="2561" max="2561" width="16.7109375" style="40" customWidth="1"/>
    <col min="2562" max="2562" width="5.7109375" style="40" customWidth="1"/>
    <col min="2563" max="2568" width="8.7109375" style="40" customWidth="1"/>
    <col min="2569" max="2569" width="6.28515625" style="40" customWidth="1"/>
    <col min="2570" max="2570" width="16.7109375" style="40" customWidth="1"/>
    <col min="2571" max="2816" width="9.140625" style="40"/>
    <col min="2817" max="2817" width="16.7109375" style="40" customWidth="1"/>
    <col min="2818" max="2818" width="5.7109375" style="40" customWidth="1"/>
    <col min="2819" max="2824" width="8.7109375" style="40" customWidth="1"/>
    <col min="2825" max="2825" width="6.28515625" style="40" customWidth="1"/>
    <col min="2826" max="2826" width="16.7109375" style="40" customWidth="1"/>
    <col min="2827" max="3072" width="9.140625" style="40"/>
    <col min="3073" max="3073" width="16.7109375" style="40" customWidth="1"/>
    <col min="3074" max="3074" width="5.7109375" style="40" customWidth="1"/>
    <col min="3075" max="3080" width="8.7109375" style="40" customWidth="1"/>
    <col min="3081" max="3081" width="6.28515625" style="40" customWidth="1"/>
    <col min="3082" max="3082" width="16.7109375" style="40" customWidth="1"/>
    <col min="3083" max="3328" width="9.140625" style="40"/>
    <col min="3329" max="3329" width="16.7109375" style="40" customWidth="1"/>
    <col min="3330" max="3330" width="5.7109375" style="40" customWidth="1"/>
    <col min="3331" max="3336" width="8.7109375" style="40" customWidth="1"/>
    <col min="3337" max="3337" width="6.28515625" style="40" customWidth="1"/>
    <col min="3338" max="3338" width="16.7109375" style="40" customWidth="1"/>
    <col min="3339" max="3584" width="9.140625" style="40"/>
    <col min="3585" max="3585" width="16.7109375" style="40" customWidth="1"/>
    <col min="3586" max="3586" width="5.7109375" style="40" customWidth="1"/>
    <col min="3587" max="3592" width="8.7109375" style="40" customWidth="1"/>
    <col min="3593" max="3593" width="6.28515625" style="40" customWidth="1"/>
    <col min="3594" max="3594" width="16.7109375" style="40" customWidth="1"/>
    <col min="3595" max="3840" width="9.140625" style="40"/>
    <col min="3841" max="3841" width="16.7109375" style="40" customWidth="1"/>
    <col min="3842" max="3842" width="5.7109375" style="40" customWidth="1"/>
    <col min="3843" max="3848" width="8.7109375" style="40" customWidth="1"/>
    <col min="3849" max="3849" width="6.28515625" style="40" customWidth="1"/>
    <col min="3850" max="3850" width="16.7109375" style="40" customWidth="1"/>
    <col min="3851" max="4096" width="9.140625" style="40"/>
    <col min="4097" max="4097" width="16.7109375" style="40" customWidth="1"/>
    <col min="4098" max="4098" width="5.7109375" style="40" customWidth="1"/>
    <col min="4099" max="4104" width="8.7109375" style="40" customWidth="1"/>
    <col min="4105" max="4105" width="6.28515625" style="40" customWidth="1"/>
    <col min="4106" max="4106" width="16.7109375" style="40" customWidth="1"/>
    <col min="4107" max="4352" width="9.140625" style="40"/>
    <col min="4353" max="4353" width="16.7109375" style="40" customWidth="1"/>
    <col min="4354" max="4354" width="5.7109375" style="40" customWidth="1"/>
    <col min="4355" max="4360" width="8.7109375" style="40" customWidth="1"/>
    <col min="4361" max="4361" width="6.28515625" style="40" customWidth="1"/>
    <col min="4362" max="4362" width="16.7109375" style="40" customWidth="1"/>
    <col min="4363" max="4608" width="9.140625" style="40"/>
    <col min="4609" max="4609" width="16.7109375" style="40" customWidth="1"/>
    <col min="4610" max="4610" width="5.7109375" style="40" customWidth="1"/>
    <col min="4611" max="4616" width="8.7109375" style="40" customWidth="1"/>
    <col min="4617" max="4617" width="6.28515625" style="40" customWidth="1"/>
    <col min="4618" max="4618" width="16.7109375" style="40" customWidth="1"/>
    <col min="4619" max="4864" width="9.140625" style="40"/>
    <col min="4865" max="4865" width="16.7109375" style="40" customWidth="1"/>
    <col min="4866" max="4866" width="5.7109375" style="40" customWidth="1"/>
    <col min="4867" max="4872" width="8.7109375" style="40" customWidth="1"/>
    <col min="4873" max="4873" width="6.28515625" style="40" customWidth="1"/>
    <col min="4874" max="4874" width="16.7109375" style="40" customWidth="1"/>
    <col min="4875" max="5120" width="9.140625" style="40"/>
    <col min="5121" max="5121" width="16.7109375" style="40" customWidth="1"/>
    <col min="5122" max="5122" width="5.7109375" style="40" customWidth="1"/>
    <col min="5123" max="5128" width="8.7109375" style="40" customWidth="1"/>
    <col min="5129" max="5129" width="6.28515625" style="40" customWidth="1"/>
    <col min="5130" max="5130" width="16.7109375" style="40" customWidth="1"/>
    <col min="5131" max="5376" width="9.140625" style="40"/>
    <col min="5377" max="5377" width="16.7109375" style="40" customWidth="1"/>
    <col min="5378" max="5378" width="5.7109375" style="40" customWidth="1"/>
    <col min="5379" max="5384" width="8.7109375" style="40" customWidth="1"/>
    <col min="5385" max="5385" width="6.28515625" style="40" customWidth="1"/>
    <col min="5386" max="5386" width="16.7109375" style="40" customWidth="1"/>
    <col min="5387" max="5632" width="9.140625" style="40"/>
    <col min="5633" max="5633" width="16.7109375" style="40" customWidth="1"/>
    <col min="5634" max="5634" width="5.7109375" style="40" customWidth="1"/>
    <col min="5635" max="5640" width="8.7109375" style="40" customWidth="1"/>
    <col min="5641" max="5641" width="6.28515625" style="40" customWidth="1"/>
    <col min="5642" max="5642" width="16.7109375" style="40" customWidth="1"/>
    <col min="5643" max="5888" width="9.140625" style="40"/>
    <col min="5889" max="5889" width="16.7109375" style="40" customWidth="1"/>
    <col min="5890" max="5890" width="5.7109375" style="40" customWidth="1"/>
    <col min="5891" max="5896" width="8.7109375" style="40" customWidth="1"/>
    <col min="5897" max="5897" width="6.28515625" style="40" customWidth="1"/>
    <col min="5898" max="5898" width="16.7109375" style="40" customWidth="1"/>
    <col min="5899" max="6144" width="9.140625" style="40"/>
    <col min="6145" max="6145" width="16.7109375" style="40" customWidth="1"/>
    <col min="6146" max="6146" width="5.7109375" style="40" customWidth="1"/>
    <col min="6147" max="6152" width="8.7109375" style="40" customWidth="1"/>
    <col min="6153" max="6153" width="6.28515625" style="40" customWidth="1"/>
    <col min="6154" max="6154" width="16.7109375" style="40" customWidth="1"/>
    <col min="6155" max="6400" width="9.140625" style="40"/>
    <col min="6401" max="6401" width="16.7109375" style="40" customWidth="1"/>
    <col min="6402" max="6402" width="5.7109375" style="40" customWidth="1"/>
    <col min="6403" max="6408" width="8.7109375" style="40" customWidth="1"/>
    <col min="6409" max="6409" width="6.28515625" style="40" customWidth="1"/>
    <col min="6410" max="6410" width="16.7109375" style="40" customWidth="1"/>
    <col min="6411" max="6656" width="9.140625" style="40"/>
    <col min="6657" max="6657" width="16.7109375" style="40" customWidth="1"/>
    <col min="6658" max="6658" width="5.7109375" style="40" customWidth="1"/>
    <col min="6659" max="6664" width="8.7109375" style="40" customWidth="1"/>
    <col min="6665" max="6665" width="6.28515625" style="40" customWidth="1"/>
    <col min="6666" max="6666" width="16.7109375" style="40" customWidth="1"/>
    <col min="6667" max="6912" width="9.140625" style="40"/>
    <col min="6913" max="6913" width="16.7109375" style="40" customWidth="1"/>
    <col min="6914" max="6914" width="5.7109375" style="40" customWidth="1"/>
    <col min="6915" max="6920" width="8.7109375" style="40" customWidth="1"/>
    <col min="6921" max="6921" width="6.28515625" style="40" customWidth="1"/>
    <col min="6922" max="6922" width="16.7109375" style="40" customWidth="1"/>
    <col min="6923" max="7168" width="9.140625" style="40"/>
    <col min="7169" max="7169" width="16.7109375" style="40" customWidth="1"/>
    <col min="7170" max="7170" width="5.7109375" style="40" customWidth="1"/>
    <col min="7171" max="7176" width="8.7109375" style="40" customWidth="1"/>
    <col min="7177" max="7177" width="6.28515625" style="40" customWidth="1"/>
    <col min="7178" max="7178" width="16.7109375" style="40" customWidth="1"/>
    <col min="7179" max="7424" width="9.140625" style="40"/>
    <col min="7425" max="7425" width="16.7109375" style="40" customWidth="1"/>
    <col min="7426" max="7426" width="5.7109375" style="40" customWidth="1"/>
    <col min="7427" max="7432" width="8.7109375" style="40" customWidth="1"/>
    <col min="7433" max="7433" width="6.28515625" style="40" customWidth="1"/>
    <col min="7434" max="7434" width="16.7109375" style="40" customWidth="1"/>
    <col min="7435" max="7680" width="9.140625" style="40"/>
    <col min="7681" max="7681" width="16.7109375" style="40" customWidth="1"/>
    <col min="7682" max="7682" width="5.7109375" style="40" customWidth="1"/>
    <col min="7683" max="7688" width="8.7109375" style="40" customWidth="1"/>
    <col min="7689" max="7689" width="6.28515625" style="40" customWidth="1"/>
    <col min="7690" max="7690" width="16.7109375" style="40" customWidth="1"/>
    <col min="7691" max="7936" width="9.140625" style="40"/>
    <col min="7937" max="7937" width="16.7109375" style="40" customWidth="1"/>
    <col min="7938" max="7938" width="5.7109375" style="40" customWidth="1"/>
    <col min="7939" max="7944" width="8.7109375" style="40" customWidth="1"/>
    <col min="7945" max="7945" width="6.28515625" style="40" customWidth="1"/>
    <col min="7946" max="7946" width="16.7109375" style="40" customWidth="1"/>
    <col min="7947" max="8192" width="9.140625" style="40"/>
    <col min="8193" max="8193" width="16.7109375" style="40" customWidth="1"/>
    <col min="8194" max="8194" width="5.7109375" style="40" customWidth="1"/>
    <col min="8195" max="8200" width="8.7109375" style="40" customWidth="1"/>
    <col min="8201" max="8201" width="6.28515625" style="40" customWidth="1"/>
    <col min="8202" max="8202" width="16.7109375" style="40" customWidth="1"/>
    <col min="8203" max="8448" width="9.140625" style="40"/>
    <col min="8449" max="8449" width="16.7109375" style="40" customWidth="1"/>
    <col min="8450" max="8450" width="5.7109375" style="40" customWidth="1"/>
    <col min="8451" max="8456" width="8.7109375" style="40" customWidth="1"/>
    <col min="8457" max="8457" width="6.28515625" style="40" customWidth="1"/>
    <col min="8458" max="8458" width="16.7109375" style="40" customWidth="1"/>
    <col min="8459" max="8704" width="9.140625" style="40"/>
    <col min="8705" max="8705" width="16.7109375" style="40" customWidth="1"/>
    <col min="8706" max="8706" width="5.7109375" style="40" customWidth="1"/>
    <col min="8707" max="8712" width="8.7109375" style="40" customWidth="1"/>
    <col min="8713" max="8713" width="6.28515625" style="40" customWidth="1"/>
    <col min="8714" max="8714" width="16.7109375" style="40" customWidth="1"/>
    <col min="8715" max="8960" width="9.140625" style="40"/>
    <col min="8961" max="8961" width="16.7109375" style="40" customWidth="1"/>
    <col min="8962" max="8962" width="5.7109375" style="40" customWidth="1"/>
    <col min="8963" max="8968" width="8.7109375" style="40" customWidth="1"/>
    <col min="8969" max="8969" width="6.28515625" style="40" customWidth="1"/>
    <col min="8970" max="8970" width="16.7109375" style="40" customWidth="1"/>
    <col min="8971" max="9216" width="9.140625" style="40"/>
    <col min="9217" max="9217" width="16.7109375" style="40" customWidth="1"/>
    <col min="9218" max="9218" width="5.7109375" style="40" customWidth="1"/>
    <col min="9219" max="9224" width="8.7109375" style="40" customWidth="1"/>
    <col min="9225" max="9225" width="6.28515625" style="40" customWidth="1"/>
    <col min="9226" max="9226" width="16.7109375" style="40" customWidth="1"/>
    <col min="9227" max="9472" width="9.140625" style="40"/>
    <col min="9473" max="9473" width="16.7109375" style="40" customWidth="1"/>
    <col min="9474" max="9474" width="5.7109375" style="40" customWidth="1"/>
    <col min="9475" max="9480" width="8.7109375" style="40" customWidth="1"/>
    <col min="9481" max="9481" width="6.28515625" style="40" customWidth="1"/>
    <col min="9482" max="9482" width="16.7109375" style="40" customWidth="1"/>
    <col min="9483" max="9728" width="9.140625" style="40"/>
    <col min="9729" max="9729" width="16.7109375" style="40" customWidth="1"/>
    <col min="9730" max="9730" width="5.7109375" style="40" customWidth="1"/>
    <col min="9731" max="9736" width="8.7109375" style="40" customWidth="1"/>
    <col min="9737" max="9737" width="6.28515625" style="40" customWidth="1"/>
    <col min="9738" max="9738" width="16.7109375" style="40" customWidth="1"/>
    <col min="9739" max="9984" width="9.140625" style="40"/>
    <col min="9985" max="9985" width="16.7109375" style="40" customWidth="1"/>
    <col min="9986" max="9986" width="5.7109375" style="40" customWidth="1"/>
    <col min="9987" max="9992" width="8.7109375" style="40" customWidth="1"/>
    <col min="9993" max="9993" width="6.28515625" style="40" customWidth="1"/>
    <col min="9994" max="9994" width="16.7109375" style="40" customWidth="1"/>
    <col min="9995" max="10240" width="9.140625" style="40"/>
    <col min="10241" max="10241" width="16.7109375" style="40" customWidth="1"/>
    <col min="10242" max="10242" width="5.7109375" style="40" customWidth="1"/>
    <col min="10243" max="10248" width="8.7109375" style="40" customWidth="1"/>
    <col min="10249" max="10249" width="6.28515625" style="40" customWidth="1"/>
    <col min="10250" max="10250" width="16.7109375" style="40" customWidth="1"/>
    <col min="10251" max="10496" width="9.140625" style="40"/>
    <col min="10497" max="10497" width="16.7109375" style="40" customWidth="1"/>
    <col min="10498" max="10498" width="5.7109375" style="40" customWidth="1"/>
    <col min="10499" max="10504" width="8.7109375" style="40" customWidth="1"/>
    <col min="10505" max="10505" width="6.28515625" style="40" customWidth="1"/>
    <col min="10506" max="10506" width="16.7109375" style="40" customWidth="1"/>
    <col min="10507" max="10752" width="9.140625" style="40"/>
    <col min="10753" max="10753" width="16.7109375" style="40" customWidth="1"/>
    <col min="10754" max="10754" width="5.7109375" style="40" customWidth="1"/>
    <col min="10755" max="10760" width="8.7109375" style="40" customWidth="1"/>
    <col min="10761" max="10761" width="6.28515625" style="40" customWidth="1"/>
    <col min="10762" max="10762" width="16.7109375" style="40" customWidth="1"/>
    <col min="10763" max="11008" width="9.140625" style="40"/>
    <col min="11009" max="11009" width="16.7109375" style="40" customWidth="1"/>
    <col min="11010" max="11010" width="5.7109375" style="40" customWidth="1"/>
    <col min="11011" max="11016" width="8.7109375" style="40" customWidth="1"/>
    <col min="11017" max="11017" width="6.28515625" style="40" customWidth="1"/>
    <col min="11018" max="11018" width="16.7109375" style="40" customWidth="1"/>
    <col min="11019" max="11264" width="9.140625" style="40"/>
    <col min="11265" max="11265" width="16.7109375" style="40" customWidth="1"/>
    <col min="11266" max="11266" width="5.7109375" style="40" customWidth="1"/>
    <col min="11267" max="11272" width="8.7109375" style="40" customWidth="1"/>
    <col min="11273" max="11273" width="6.28515625" style="40" customWidth="1"/>
    <col min="11274" max="11274" width="16.7109375" style="40" customWidth="1"/>
    <col min="11275" max="11520" width="9.140625" style="40"/>
    <col min="11521" max="11521" width="16.7109375" style="40" customWidth="1"/>
    <col min="11522" max="11522" width="5.7109375" style="40" customWidth="1"/>
    <col min="11523" max="11528" width="8.7109375" style="40" customWidth="1"/>
    <col min="11529" max="11529" width="6.28515625" style="40" customWidth="1"/>
    <col min="11530" max="11530" width="16.7109375" style="40" customWidth="1"/>
    <col min="11531" max="11776" width="9.140625" style="40"/>
    <col min="11777" max="11777" width="16.7109375" style="40" customWidth="1"/>
    <col min="11778" max="11778" width="5.7109375" style="40" customWidth="1"/>
    <col min="11779" max="11784" width="8.7109375" style="40" customWidth="1"/>
    <col min="11785" max="11785" width="6.28515625" style="40" customWidth="1"/>
    <col min="11786" max="11786" width="16.7109375" style="40" customWidth="1"/>
    <col min="11787" max="12032" width="9.140625" style="40"/>
    <col min="12033" max="12033" width="16.7109375" style="40" customWidth="1"/>
    <col min="12034" max="12034" width="5.7109375" style="40" customWidth="1"/>
    <col min="12035" max="12040" width="8.7109375" style="40" customWidth="1"/>
    <col min="12041" max="12041" width="6.28515625" style="40" customWidth="1"/>
    <col min="12042" max="12042" width="16.7109375" style="40" customWidth="1"/>
    <col min="12043" max="12288" width="9.140625" style="40"/>
    <col min="12289" max="12289" width="16.7109375" style="40" customWidth="1"/>
    <col min="12290" max="12290" width="5.7109375" style="40" customWidth="1"/>
    <col min="12291" max="12296" width="8.7109375" style="40" customWidth="1"/>
    <col min="12297" max="12297" width="6.28515625" style="40" customWidth="1"/>
    <col min="12298" max="12298" width="16.7109375" style="40" customWidth="1"/>
    <col min="12299" max="12544" width="9.140625" style="40"/>
    <col min="12545" max="12545" width="16.7109375" style="40" customWidth="1"/>
    <col min="12546" max="12546" width="5.7109375" style="40" customWidth="1"/>
    <col min="12547" max="12552" width="8.7109375" style="40" customWidth="1"/>
    <col min="12553" max="12553" width="6.28515625" style="40" customWidth="1"/>
    <col min="12554" max="12554" width="16.7109375" style="40" customWidth="1"/>
    <col min="12555" max="12800" width="9.140625" style="40"/>
    <col min="12801" max="12801" width="16.7109375" style="40" customWidth="1"/>
    <col min="12802" max="12802" width="5.7109375" style="40" customWidth="1"/>
    <col min="12803" max="12808" width="8.7109375" style="40" customWidth="1"/>
    <col min="12809" max="12809" width="6.28515625" style="40" customWidth="1"/>
    <col min="12810" max="12810" width="16.7109375" style="40" customWidth="1"/>
    <col min="12811" max="13056" width="9.140625" style="40"/>
    <col min="13057" max="13057" width="16.7109375" style="40" customWidth="1"/>
    <col min="13058" max="13058" width="5.7109375" style="40" customWidth="1"/>
    <col min="13059" max="13064" width="8.7109375" style="40" customWidth="1"/>
    <col min="13065" max="13065" width="6.28515625" style="40" customWidth="1"/>
    <col min="13066" max="13066" width="16.7109375" style="40" customWidth="1"/>
    <col min="13067" max="13312" width="9.140625" style="40"/>
    <col min="13313" max="13313" width="16.7109375" style="40" customWidth="1"/>
    <col min="13314" max="13314" width="5.7109375" style="40" customWidth="1"/>
    <col min="13315" max="13320" width="8.7109375" style="40" customWidth="1"/>
    <col min="13321" max="13321" width="6.28515625" style="40" customWidth="1"/>
    <col min="13322" max="13322" width="16.7109375" style="40" customWidth="1"/>
    <col min="13323" max="13568" width="9.140625" style="40"/>
    <col min="13569" max="13569" width="16.7109375" style="40" customWidth="1"/>
    <col min="13570" max="13570" width="5.7109375" style="40" customWidth="1"/>
    <col min="13571" max="13576" width="8.7109375" style="40" customWidth="1"/>
    <col min="13577" max="13577" width="6.28515625" style="40" customWidth="1"/>
    <col min="13578" max="13578" width="16.7109375" style="40" customWidth="1"/>
    <col min="13579" max="13824" width="9.140625" style="40"/>
    <col min="13825" max="13825" width="16.7109375" style="40" customWidth="1"/>
    <col min="13826" max="13826" width="5.7109375" style="40" customWidth="1"/>
    <col min="13827" max="13832" width="8.7109375" style="40" customWidth="1"/>
    <col min="13833" max="13833" width="6.28515625" style="40" customWidth="1"/>
    <col min="13834" max="13834" width="16.7109375" style="40" customWidth="1"/>
    <col min="13835" max="14080" width="9.140625" style="40"/>
    <col min="14081" max="14081" width="16.7109375" style="40" customWidth="1"/>
    <col min="14082" max="14082" width="5.7109375" style="40" customWidth="1"/>
    <col min="14083" max="14088" width="8.7109375" style="40" customWidth="1"/>
    <col min="14089" max="14089" width="6.28515625" style="40" customWidth="1"/>
    <col min="14090" max="14090" width="16.7109375" style="40" customWidth="1"/>
    <col min="14091" max="14336" width="9.140625" style="40"/>
    <col min="14337" max="14337" width="16.7109375" style="40" customWidth="1"/>
    <col min="14338" max="14338" width="5.7109375" style="40" customWidth="1"/>
    <col min="14339" max="14344" width="8.7109375" style="40" customWidth="1"/>
    <col min="14345" max="14345" width="6.28515625" style="40" customWidth="1"/>
    <col min="14346" max="14346" width="16.7109375" style="40" customWidth="1"/>
    <col min="14347" max="14592" width="9.140625" style="40"/>
    <col min="14593" max="14593" width="16.7109375" style="40" customWidth="1"/>
    <col min="14594" max="14594" width="5.7109375" style="40" customWidth="1"/>
    <col min="14595" max="14600" width="8.7109375" style="40" customWidth="1"/>
    <col min="14601" max="14601" width="6.28515625" style="40" customWidth="1"/>
    <col min="14602" max="14602" width="16.7109375" style="40" customWidth="1"/>
    <col min="14603" max="14848" width="9.140625" style="40"/>
    <col min="14849" max="14849" width="16.7109375" style="40" customWidth="1"/>
    <col min="14850" max="14850" width="5.7109375" style="40" customWidth="1"/>
    <col min="14851" max="14856" width="8.7109375" style="40" customWidth="1"/>
    <col min="14857" max="14857" width="6.28515625" style="40" customWidth="1"/>
    <col min="14858" max="14858" width="16.7109375" style="40" customWidth="1"/>
    <col min="14859" max="15104" width="9.140625" style="40"/>
    <col min="15105" max="15105" width="16.7109375" style="40" customWidth="1"/>
    <col min="15106" max="15106" width="5.7109375" style="40" customWidth="1"/>
    <col min="15107" max="15112" width="8.7109375" style="40" customWidth="1"/>
    <col min="15113" max="15113" width="6.28515625" style="40" customWidth="1"/>
    <col min="15114" max="15114" width="16.7109375" style="40" customWidth="1"/>
    <col min="15115" max="15360" width="9.140625" style="40"/>
    <col min="15361" max="15361" width="16.7109375" style="40" customWidth="1"/>
    <col min="15362" max="15362" width="5.7109375" style="40" customWidth="1"/>
    <col min="15363" max="15368" width="8.7109375" style="40" customWidth="1"/>
    <col min="15369" max="15369" width="6.28515625" style="40" customWidth="1"/>
    <col min="15370" max="15370" width="16.7109375" style="40" customWidth="1"/>
    <col min="15371" max="15616" width="9.140625" style="40"/>
    <col min="15617" max="15617" width="16.7109375" style="40" customWidth="1"/>
    <col min="15618" max="15618" width="5.7109375" style="40" customWidth="1"/>
    <col min="15619" max="15624" width="8.7109375" style="40" customWidth="1"/>
    <col min="15625" max="15625" width="6.28515625" style="40" customWidth="1"/>
    <col min="15626" max="15626" width="16.7109375" style="40" customWidth="1"/>
    <col min="15627" max="15872" width="9.140625" style="40"/>
    <col min="15873" max="15873" width="16.7109375" style="40" customWidth="1"/>
    <col min="15874" max="15874" width="5.7109375" style="40" customWidth="1"/>
    <col min="15875" max="15880" width="8.7109375" style="40" customWidth="1"/>
    <col min="15881" max="15881" width="6.28515625" style="40" customWidth="1"/>
    <col min="15882" max="15882" width="16.7109375" style="40" customWidth="1"/>
    <col min="15883" max="16128" width="9.140625" style="40"/>
    <col min="16129" max="16129" width="16.7109375" style="40" customWidth="1"/>
    <col min="16130" max="16130" width="5.7109375" style="40" customWidth="1"/>
    <col min="16131" max="16136" width="8.7109375" style="40" customWidth="1"/>
    <col min="16137" max="16137" width="6.28515625" style="40" customWidth="1"/>
    <col min="16138" max="16138" width="16.7109375" style="40" customWidth="1"/>
    <col min="16139" max="16384" width="9.140625" style="40"/>
  </cols>
  <sheetData>
    <row r="1" spans="1:10" ht="19.5" customHeight="1" x14ac:dyDescent="0.3">
      <c r="A1" s="1182" t="s">
        <v>745</v>
      </c>
      <c r="B1" s="1182"/>
      <c r="C1" s="1182"/>
      <c r="D1" s="1182"/>
      <c r="E1" s="1182"/>
      <c r="F1" s="1182"/>
      <c r="G1" s="1182"/>
      <c r="H1" s="1182"/>
      <c r="I1" s="1182"/>
      <c r="J1" s="1182"/>
    </row>
    <row r="2" spans="1:10" ht="33.75" customHeight="1" x14ac:dyDescent="0.25">
      <c r="A2" s="1183" t="s">
        <v>747</v>
      </c>
      <c r="B2" s="1183"/>
      <c r="C2" s="1183"/>
      <c r="D2" s="1183"/>
      <c r="E2" s="1183"/>
      <c r="F2" s="1183"/>
      <c r="G2" s="1183"/>
      <c r="H2" s="1183"/>
      <c r="I2" s="1183"/>
      <c r="J2" s="1183"/>
    </row>
    <row r="3" spans="1:10" ht="15.75" x14ac:dyDescent="0.25">
      <c r="A3" s="1179">
        <v>2014</v>
      </c>
      <c r="B3" s="1179"/>
      <c r="C3" s="1179"/>
      <c r="D3" s="1179"/>
      <c r="E3" s="1179"/>
      <c r="F3" s="1179"/>
      <c r="G3" s="1179"/>
      <c r="H3" s="1179"/>
      <c r="I3" s="1179"/>
      <c r="J3" s="1179"/>
    </row>
    <row r="4" spans="1:10" ht="15.75" x14ac:dyDescent="0.25">
      <c r="A4" s="1179" t="s">
        <v>567</v>
      </c>
      <c r="B4" s="1179"/>
      <c r="C4" s="1179"/>
      <c r="D4" s="1179"/>
      <c r="E4" s="1179"/>
      <c r="F4" s="1179"/>
      <c r="G4" s="1179"/>
      <c r="H4" s="1179"/>
      <c r="I4" s="1179"/>
      <c r="J4" s="1179"/>
    </row>
    <row r="5" spans="1:10" ht="15.75" x14ac:dyDescent="0.3">
      <c r="A5" s="1353" t="s">
        <v>441</v>
      </c>
      <c r="B5" s="1353"/>
      <c r="C5" s="810"/>
      <c r="D5" s="810"/>
      <c r="E5" s="810"/>
      <c r="F5" s="810"/>
      <c r="G5" s="810"/>
      <c r="H5" s="810"/>
      <c r="I5" s="811"/>
      <c r="J5" s="809" t="s">
        <v>442</v>
      </c>
    </row>
    <row r="6" spans="1:10" ht="25.5" customHeight="1" thickBot="1" x14ac:dyDescent="0.25">
      <c r="A6" s="1349" t="s">
        <v>428</v>
      </c>
      <c r="B6" s="1349" t="s">
        <v>727</v>
      </c>
      <c r="C6" s="1351" t="s">
        <v>620</v>
      </c>
      <c r="D6" s="1351"/>
      <c r="E6" s="1351"/>
      <c r="F6" s="1351"/>
      <c r="G6" s="1351"/>
      <c r="H6" s="1351"/>
      <c r="I6" s="1262" t="s">
        <v>726</v>
      </c>
      <c r="J6" s="1262" t="s">
        <v>429</v>
      </c>
    </row>
    <row r="7" spans="1:10" ht="42.75" customHeight="1" thickTop="1" x14ac:dyDescent="0.2">
      <c r="A7" s="1350"/>
      <c r="B7" s="1350"/>
      <c r="C7" s="255" t="s">
        <v>677</v>
      </c>
      <c r="D7" s="115" t="s">
        <v>619</v>
      </c>
      <c r="E7" s="115" t="s">
        <v>618</v>
      </c>
      <c r="F7" s="115" t="s">
        <v>617</v>
      </c>
      <c r="G7" s="115" t="s">
        <v>616</v>
      </c>
      <c r="H7" s="115" t="s">
        <v>615</v>
      </c>
      <c r="I7" s="1352"/>
      <c r="J7" s="1352"/>
    </row>
    <row r="8" spans="1:10" ht="13.5" thickBot="1" x14ac:dyDescent="0.25">
      <c r="A8" s="1354" t="s">
        <v>96</v>
      </c>
      <c r="B8" s="366" t="s">
        <v>244</v>
      </c>
      <c r="C8" s="617">
        <f>SUM(D8:H8)</f>
        <v>40</v>
      </c>
      <c r="D8" s="615">
        <f>'D-9-1'!D8+'D-9-2'!D8</f>
        <v>0</v>
      </c>
      <c r="E8" s="615">
        <f>'D-9-1'!E8+'D-9-2'!E8</f>
        <v>0</v>
      </c>
      <c r="F8" s="615">
        <f>'D-9-1'!F8+'D-9-2'!F8</f>
        <v>0</v>
      </c>
      <c r="G8" s="615">
        <f>'D-9-1'!G8+'D-9-2'!G8</f>
        <v>2</v>
      </c>
      <c r="H8" s="615">
        <f>'D-9-1'!H8+'D-9-2'!H8</f>
        <v>38</v>
      </c>
      <c r="I8" s="139" t="s">
        <v>245</v>
      </c>
      <c r="J8" s="1356" t="s">
        <v>218</v>
      </c>
    </row>
    <row r="9" spans="1:10" ht="14.25" thickTop="1" thickBot="1" x14ac:dyDescent="0.25">
      <c r="A9" s="1355"/>
      <c r="B9" s="368" t="s">
        <v>246</v>
      </c>
      <c r="C9" s="611">
        <f t="shared" ref="C9:C37" si="0">SUM(D9:H9)</f>
        <v>8</v>
      </c>
      <c r="D9" s="612">
        <f>'D-9-1'!D9+'D-9-2'!D9</f>
        <v>0</v>
      </c>
      <c r="E9" s="612">
        <f>'D-9-1'!E9+'D-9-2'!E9</f>
        <v>0</v>
      </c>
      <c r="F9" s="612">
        <f>'D-9-1'!F9+'D-9-2'!F9</f>
        <v>0</v>
      </c>
      <c r="G9" s="612">
        <f>'D-9-1'!G9+'D-9-2'!G9</f>
        <v>0</v>
      </c>
      <c r="H9" s="612">
        <f>'D-9-1'!H9+'D-9-2'!H9</f>
        <v>8</v>
      </c>
      <c r="I9" s="135" t="s">
        <v>771</v>
      </c>
      <c r="J9" s="1357"/>
    </row>
    <row r="10" spans="1:10" ht="14.25" thickTop="1" thickBot="1" x14ac:dyDescent="0.25">
      <c r="A10" s="1355"/>
      <c r="B10" s="456" t="s">
        <v>247</v>
      </c>
      <c r="C10" s="611">
        <f t="shared" si="0"/>
        <v>48</v>
      </c>
      <c r="D10" s="631">
        <f>SUM(D8:D9)</f>
        <v>0</v>
      </c>
      <c r="E10" s="631">
        <f>SUM(E8:E9)</f>
        <v>0</v>
      </c>
      <c r="F10" s="631">
        <f>SUM(F8:F9)</f>
        <v>0</v>
      </c>
      <c r="G10" s="631">
        <f>SUM(G8:G9)</f>
        <v>2</v>
      </c>
      <c r="H10" s="631">
        <f>SUM(H8:H9)</f>
        <v>46</v>
      </c>
      <c r="I10" s="211" t="s">
        <v>248</v>
      </c>
      <c r="J10" s="1357"/>
    </row>
    <row r="11" spans="1:10" ht="14.25" thickTop="1" thickBot="1" x14ac:dyDescent="0.25">
      <c r="A11" s="1358" t="s">
        <v>98</v>
      </c>
      <c r="B11" s="367" t="s">
        <v>244</v>
      </c>
      <c r="C11" s="609">
        <f t="shared" si="0"/>
        <v>92</v>
      </c>
      <c r="D11" s="610">
        <f>'D-9-1'!D11+'D-9-2'!D11</f>
        <v>0</v>
      </c>
      <c r="E11" s="610">
        <f>'D-9-1'!E11+'D-9-2'!E11</f>
        <v>0</v>
      </c>
      <c r="F11" s="610">
        <f>'D-9-1'!F11+'D-9-2'!F11</f>
        <v>0</v>
      </c>
      <c r="G11" s="610">
        <f>'D-9-1'!G11+'D-9-2'!G11</f>
        <v>16</v>
      </c>
      <c r="H11" s="610">
        <f>'D-9-1'!H11+'D-9-2'!H11</f>
        <v>76</v>
      </c>
      <c r="I11" s="136" t="s">
        <v>245</v>
      </c>
      <c r="J11" s="1359" t="s">
        <v>219</v>
      </c>
    </row>
    <row r="12" spans="1:10" ht="14.25" thickTop="1" thickBot="1" x14ac:dyDescent="0.25">
      <c r="A12" s="1358"/>
      <c r="B12" s="367" t="s">
        <v>246</v>
      </c>
      <c r="C12" s="609">
        <f t="shared" si="0"/>
        <v>9</v>
      </c>
      <c r="D12" s="610">
        <f>'D-9-1'!D12+'D-9-2'!D12</f>
        <v>0</v>
      </c>
      <c r="E12" s="610">
        <f>'D-9-1'!E12+'D-9-2'!E12</f>
        <v>0</v>
      </c>
      <c r="F12" s="610">
        <f>'D-9-1'!F12+'D-9-2'!F12</f>
        <v>0</v>
      </c>
      <c r="G12" s="610">
        <f>'D-9-1'!G12+'D-9-2'!G12</f>
        <v>3</v>
      </c>
      <c r="H12" s="610">
        <f>'D-9-1'!H12+'D-9-2'!H12</f>
        <v>6</v>
      </c>
      <c r="I12" s="136" t="s">
        <v>771</v>
      </c>
      <c r="J12" s="1359"/>
    </row>
    <row r="13" spans="1:10" ht="14.25" thickTop="1" thickBot="1" x14ac:dyDescent="0.25">
      <c r="A13" s="1358"/>
      <c r="B13" s="156" t="s">
        <v>247</v>
      </c>
      <c r="C13" s="609">
        <f t="shared" si="0"/>
        <v>101</v>
      </c>
      <c r="D13" s="584">
        <f>SUM(D11:D12)</f>
        <v>0</v>
      </c>
      <c r="E13" s="584">
        <f>SUM(E11:E12)</f>
        <v>0</v>
      </c>
      <c r="F13" s="584">
        <f>SUM(F11:F12)</f>
        <v>0</v>
      </c>
      <c r="G13" s="584">
        <f>SUM(G11:G12)</f>
        <v>19</v>
      </c>
      <c r="H13" s="584">
        <f>SUM(H11:H12)</f>
        <v>82</v>
      </c>
      <c r="I13" s="213" t="s">
        <v>248</v>
      </c>
      <c r="J13" s="1359"/>
    </row>
    <row r="14" spans="1:10" ht="14.25" thickTop="1" thickBot="1" x14ac:dyDescent="0.25">
      <c r="A14" s="1355" t="s">
        <v>100</v>
      </c>
      <c r="B14" s="368" t="s">
        <v>244</v>
      </c>
      <c r="C14" s="611">
        <f t="shared" si="0"/>
        <v>160</v>
      </c>
      <c r="D14" s="612">
        <f>'D-9-1'!D14+'D-9-2'!D14</f>
        <v>0</v>
      </c>
      <c r="E14" s="612">
        <f>'D-9-1'!E14+'D-9-2'!E14</f>
        <v>0</v>
      </c>
      <c r="F14" s="612">
        <f>'D-9-1'!F14+'D-9-2'!F14</f>
        <v>1</v>
      </c>
      <c r="G14" s="612">
        <f>'D-9-1'!G14+'D-9-2'!G14</f>
        <v>71</v>
      </c>
      <c r="H14" s="612">
        <f>'D-9-1'!H14+'D-9-2'!H14</f>
        <v>88</v>
      </c>
      <c r="I14" s="135" t="s">
        <v>430</v>
      </c>
      <c r="J14" s="1357" t="s">
        <v>220</v>
      </c>
    </row>
    <row r="15" spans="1:10" ht="14.25" thickTop="1" thickBot="1" x14ac:dyDescent="0.25">
      <c r="A15" s="1355"/>
      <c r="B15" s="368" t="s">
        <v>246</v>
      </c>
      <c r="C15" s="611">
        <f t="shared" si="0"/>
        <v>16</v>
      </c>
      <c r="D15" s="612">
        <f>'D-9-1'!D15+'D-9-2'!D15</f>
        <v>0</v>
      </c>
      <c r="E15" s="612">
        <f>'D-9-1'!E15+'D-9-2'!E15</f>
        <v>0</v>
      </c>
      <c r="F15" s="612">
        <f>'D-9-1'!F15+'D-9-2'!F15</f>
        <v>0</v>
      </c>
      <c r="G15" s="612">
        <f>'D-9-1'!G15+'D-9-2'!G15</f>
        <v>5</v>
      </c>
      <c r="H15" s="612">
        <f>'D-9-1'!H15+'D-9-2'!H15</f>
        <v>11</v>
      </c>
      <c r="I15" s="135" t="s">
        <v>771</v>
      </c>
      <c r="J15" s="1357"/>
    </row>
    <row r="16" spans="1:10" ht="14.25" thickTop="1" thickBot="1" x14ac:dyDescent="0.25">
      <c r="A16" s="1355"/>
      <c r="B16" s="456" t="s">
        <v>247</v>
      </c>
      <c r="C16" s="611">
        <f t="shared" si="0"/>
        <v>176</v>
      </c>
      <c r="D16" s="631">
        <f>SUM(D14:D15)</f>
        <v>0</v>
      </c>
      <c r="E16" s="631">
        <f>SUM(E14:E15)</f>
        <v>0</v>
      </c>
      <c r="F16" s="631">
        <f>SUM(F14:F15)</f>
        <v>1</v>
      </c>
      <c r="G16" s="631">
        <f>SUM(G14:G15)</f>
        <v>76</v>
      </c>
      <c r="H16" s="631">
        <f>SUM(H14:H15)</f>
        <v>99</v>
      </c>
      <c r="I16" s="211" t="s">
        <v>248</v>
      </c>
      <c r="J16" s="1357"/>
    </row>
    <row r="17" spans="1:10" ht="14.25" thickTop="1" thickBot="1" x14ac:dyDescent="0.25">
      <c r="A17" s="1358" t="s">
        <v>102</v>
      </c>
      <c r="B17" s="367" t="s">
        <v>244</v>
      </c>
      <c r="C17" s="609">
        <f t="shared" si="0"/>
        <v>132</v>
      </c>
      <c r="D17" s="610">
        <f>'D-9-1'!D17+'D-9-2'!D17</f>
        <v>1</v>
      </c>
      <c r="E17" s="610">
        <f>'D-9-1'!E17+'D-9-2'!E17</f>
        <v>0</v>
      </c>
      <c r="F17" s="610">
        <f>'D-9-1'!F17+'D-9-2'!F17</f>
        <v>1</v>
      </c>
      <c r="G17" s="610">
        <f>'D-9-1'!G17+'D-9-2'!G17</f>
        <v>85</v>
      </c>
      <c r="H17" s="610">
        <f>'D-9-1'!H17+'D-9-2'!H17</f>
        <v>45</v>
      </c>
      <c r="I17" s="136" t="s">
        <v>245</v>
      </c>
      <c r="J17" s="1359" t="s">
        <v>221</v>
      </c>
    </row>
    <row r="18" spans="1:10" ht="14.25" thickTop="1" thickBot="1" x14ac:dyDescent="0.25">
      <c r="A18" s="1358"/>
      <c r="B18" s="367" t="s">
        <v>246</v>
      </c>
      <c r="C18" s="609">
        <f t="shared" si="0"/>
        <v>15</v>
      </c>
      <c r="D18" s="610">
        <f>'D-9-1'!D18+'D-9-2'!D18</f>
        <v>0</v>
      </c>
      <c r="E18" s="610">
        <f>'D-9-1'!E18+'D-9-2'!E18</f>
        <v>0</v>
      </c>
      <c r="F18" s="610">
        <f>'D-9-1'!F18+'D-9-2'!F18</f>
        <v>2</v>
      </c>
      <c r="G18" s="610">
        <f>'D-9-1'!G18+'D-9-2'!G18</f>
        <v>6</v>
      </c>
      <c r="H18" s="610">
        <f>'D-9-1'!H18+'D-9-2'!H18</f>
        <v>7</v>
      </c>
      <c r="I18" s="136" t="s">
        <v>771</v>
      </c>
      <c r="J18" s="1359"/>
    </row>
    <row r="19" spans="1:10" ht="14.25" thickTop="1" thickBot="1" x14ac:dyDescent="0.25">
      <c r="A19" s="1358"/>
      <c r="B19" s="156" t="s">
        <v>247</v>
      </c>
      <c r="C19" s="609">
        <f t="shared" si="0"/>
        <v>147</v>
      </c>
      <c r="D19" s="584">
        <f>SUM(D17:D18)</f>
        <v>1</v>
      </c>
      <c r="E19" s="584">
        <f>SUM(E17:E18)</f>
        <v>0</v>
      </c>
      <c r="F19" s="584">
        <f>SUM(F17:F18)</f>
        <v>3</v>
      </c>
      <c r="G19" s="584">
        <f>SUM(G17:G18)</f>
        <v>91</v>
      </c>
      <c r="H19" s="584">
        <f>SUM(H17:H18)</f>
        <v>52</v>
      </c>
      <c r="I19" s="213" t="s">
        <v>248</v>
      </c>
      <c r="J19" s="1359"/>
    </row>
    <row r="20" spans="1:10" ht="14.25" thickTop="1" thickBot="1" x14ac:dyDescent="0.25">
      <c r="A20" s="1355" t="s">
        <v>104</v>
      </c>
      <c r="B20" s="368" t="s">
        <v>244</v>
      </c>
      <c r="C20" s="611">
        <f t="shared" si="0"/>
        <v>117</v>
      </c>
      <c r="D20" s="612">
        <f>'D-9-1'!D20+'D-9-2'!D20</f>
        <v>0</v>
      </c>
      <c r="E20" s="612">
        <f>'D-9-1'!E20+'D-9-2'!E20</f>
        <v>0</v>
      </c>
      <c r="F20" s="612">
        <f>'D-9-1'!F20+'D-9-2'!F20</f>
        <v>1</v>
      </c>
      <c r="G20" s="612">
        <f>'D-9-1'!G20+'D-9-2'!G20</f>
        <v>92</v>
      </c>
      <c r="H20" s="612">
        <f>'D-9-1'!H20+'D-9-2'!H20</f>
        <v>24</v>
      </c>
      <c r="I20" s="135" t="s">
        <v>430</v>
      </c>
      <c r="J20" s="1357" t="s">
        <v>222</v>
      </c>
    </row>
    <row r="21" spans="1:10" ht="14.25" thickTop="1" thickBot="1" x14ac:dyDescent="0.25">
      <c r="A21" s="1355"/>
      <c r="B21" s="368" t="s">
        <v>246</v>
      </c>
      <c r="C21" s="611">
        <f t="shared" si="0"/>
        <v>23</v>
      </c>
      <c r="D21" s="612">
        <f>'D-9-1'!D21+'D-9-2'!D21</f>
        <v>0</v>
      </c>
      <c r="E21" s="612">
        <f>'D-9-1'!E21+'D-9-2'!E21</f>
        <v>0</v>
      </c>
      <c r="F21" s="612">
        <f>'D-9-1'!F21+'D-9-2'!F21</f>
        <v>3</v>
      </c>
      <c r="G21" s="612">
        <f>'D-9-1'!G21+'D-9-2'!G21</f>
        <v>14</v>
      </c>
      <c r="H21" s="612">
        <f>'D-9-1'!H21+'D-9-2'!H21</f>
        <v>6</v>
      </c>
      <c r="I21" s="135" t="s">
        <v>771</v>
      </c>
      <c r="J21" s="1357"/>
    </row>
    <row r="22" spans="1:10" ht="14.25" thickTop="1" thickBot="1" x14ac:dyDescent="0.25">
      <c r="A22" s="1355"/>
      <c r="B22" s="456" t="s">
        <v>247</v>
      </c>
      <c r="C22" s="611">
        <f t="shared" si="0"/>
        <v>140</v>
      </c>
      <c r="D22" s="631">
        <f>SUM(D20:D21)</f>
        <v>0</v>
      </c>
      <c r="E22" s="631">
        <f>SUM(E20:E21)</f>
        <v>0</v>
      </c>
      <c r="F22" s="631">
        <f>SUM(F20:F21)</f>
        <v>4</v>
      </c>
      <c r="G22" s="631">
        <f>SUM(G20:G21)</f>
        <v>106</v>
      </c>
      <c r="H22" s="631">
        <f>SUM(H20:H21)</f>
        <v>30</v>
      </c>
      <c r="I22" s="211" t="s">
        <v>248</v>
      </c>
      <c r="J22" s="1357"/>
    </row>
    <row r="23" spans="1:10" ht="14.25" thickTop="1" thickBot="1" x14ac:dyDescent="0.25">
      <c r="A23" s="1358" t="s">
        <v>106</v>
      </c>
      <c r="B23" s="367" t="s">
        <v>244</v>
      </c>
      <c r="C23" s="609">
        <f t="shared" si="0"/>
        <v>143</v>
      </c>
      <c r="D23" s="610">
        <f>'D-9-1'!D23+'D-9-2'!D23</f>
        <v>0</v>
      </c>
      <c r="E23" s="610">
        <f>'D-9-1'!E23+'D-9-2'!E23</f>
        <v>2</v>
      </c>
      <c r="F23" s="610">
        <f>'D-9-1'!F23+'D-9-2'!F23</f>
        <v>2</v>
      </c>
      <c r="G23" s="610">
        <f>'D-9-1'!G23+'D-9-2'!G23</f>
        <v>112</v>
      </c>
      <c r="H23" s="610">
        <f>'D-9-1'!H23+'D-9-2'!H23</f>
        <v>27</v>
      </c>
      <c r="I23" s="136" t="s">
        <v>245</v>
      </c>
      <c r="J23" s="1359" t="s">
        <v>223</v>
      </c>
    </row>
    <row r="24" spans="1:10" ht="14.25" thickTop="1" thickBot="1" x14ac:dyDescent="0.25">
      <c r="A24" s="1358"/>
      <c r="B24" s="367" t="s">
        <v>246</v>
      </c>
      <c r="C24" s="609">
        <f t="shared" si="0"/>
        <v>22</v>
      </c>
      <c r="D24" s="610">
        <f>'D-9-1'!D24+'D-9-2'!D24</f>
        <v>0</v>
      </c>
      <c r="E24" s="610">
        <f>'D-9-1'!E24+'D-9-2'!E24</f>
        <v>0</v>
      </c>
      <c r="F24" s="610">
        <f>'D-9-1'!F24+'D-9-2'!F24</f>
        <v>4</v>
      </c>
      <c r="G24" s="610">
        <f>'D-9-1'!G24+'D-9-2'!G24</f>
        <v>13</v>
      </c>
      <c r="H24" s="610">
        <f>'D-9-1'!H24+'D-9-2'!H24</f>
        <v>5</v>
      </c>
      <c r="I24" s="136" t="s">
        <v>771</v>
      </c>
      <c r="J24" s="1359"/>
    </row>
    <row r="25" spans="1:10" ht="14.25" thickTop="1" thickBot="1" x14ac:dyDescent="0.25">
      <c r="A25" s="1358"/>
      <c r="B25" s="156" t="s">
        <v>247</v>
      </c>
      <c r="C25" s="609">
        <f t="shared" si="0"/>
        <v>165</v>
      </c>
      <c r="D25" s="584">
        <f>SUM(D23:D24)</f>
        <v>0</v>
      </c>
      <c r="E25" s="584">
        <f>SUM(E23:E24)</f>
        <v>2</v>
      </c>
      <c r="F25" s="584">
        <f>SUM(F23:F24)</f>
        <v>6</v>
      </c>
      <c r="G25" s="584">
        <f>SUM(G23:G24)</f>
        <v>125</v>
      </c>
      <c r="H25" s="584">
        <f>SUM(H23:H24)</f>
        <v>32</v>
      </c>
      <c r="I25" s="213" t="s">
        <v>248</v>
      </c>
      <c r="J25" s="1359"/>
    </row>
    <row r="26" spans="1:10" ht="14.25" thickTop="1" thickBot="1" x14ac:dyDescent="0.25">
      <c r="A26" s="1355" t="s">
        <v>224</v>
      </c>
      <c r="B26" s="368" t="s">
        <v>244</v>
      </c>
      <c r="C26" s="611">
        <f t="shared" si="0"/>
        <v>137</v>
      </c>
      <c r="D26" s="612">
        <f>'D-9-1'!D26+'D-9-2'!D26</f>
        <v>2</v>
      </c>
      <c r="E26" s="612">
        <f>'D-9-1'!E26+'D-9-2'!E26</f>
        <v>0</v>
      </c>
      <c r="F26" s="612">
        <f>'D-9-1'!F26+'D-9-2'!F26</f>
        <v>2</v>
      </c>
      <c r="G26" s="612">
        <f>'D-9-1'!G26+'D-9-2'!G26</f>
        <v>116</v>
      </c>
      <c r="H26" s="612">
        <f>'D-9-1'!H26+'D-9-2'!H26</f>
        <v>17</v>
      </c>
      <c r="I26" s="135" t="s">
        <v>430</v>
      </c>
      <c r="J26" s="1357" t="s">
        <v>225</v>
      </c>
    </row>
    <row r="27" spans="1:10" ht="14.25" thickTop="1" thickBot="1" x14ac:dyDescent="0.25">
      <c r="A27" s="1355"/>
      <c r="B27" s="368" t="s">
        <v>246</v>
      </c>
      <c r="C27" s="611">
        <f t="shared" si="0"/>
        <v>28</v>
      </c>
      <c r="D27" s="612">
        <f>'D-9-1'!D27+'D-9-2'!D27</f>
        <v>0</v>
      </c>
      <c r="E27" s="612">
        <f>'D-9-1'!E27+'D-9-2'!E27</f>
        <v>0</v>
      </c>
      <c r="F27" s="612">
        <f>'D-9-1'!F27+'D-9-2'!F27</f>
        <v>2</v>
      </c>
      <c r="G27" s="612">
        <f>'D-9-1'!G27+'D-9-2'!G27</f>
        <v>23</v>
      </c>
      <c r="H27" s="612">
        <f>'D-9-1'!H27+'D-9-2'!H27</f>
        <v>3</v>
      </c>
      <c r="I27" s="135" t="s">
        <v>771</v>
      </c>
      <c r="J27" s="1357"/>
    </row>
    <row r="28" spans="1:10" ht="14.25" thickTop="1" thickBot="1" x14ac:dyDescent="0.25">
      <c r="A28" s="1355"/>
      <c r="B28" s="456" t="s">
        <v>247</v>
      </c>
      <c r="C28" s="611">
        <f t="shared" si="0"/>
        <v>165</v>
      </c>
      <c r="D28" s="631">
        <f>SUM(D26:D27)</f>
        <v>2</v>
      </c>
      <c r="E28" s="631">
        <f>SUM(E26:E27)</f>
        <v>0</v>
      </c>
      <c r="F28" s="631">
        <f>SUM(F26:F27)</f>
        <v>4</v>
      </c>
      <c r="G28" s="631">
        <f>SUM(G26:G27)</f>
        <v>139</v>
      </c>
      <c r="H28" s="631">
        <f>SUM(H26:H27)</f>
        <v>20</v>
      </c>
      <c r="I28" s="211" t="s">
        <v>248</v>
      </c>
      <c r="J28" s="1357"/>
    </row>
    <row r="29" spans="1:10" ht="14.25" thickTop="1" thickBot="1" x14ac:dyDescent="0.25">
      <c r="A29" s="1358" t="s">
        <v>226</v>
      </c>
      <c r="B29" s="367" t="s">
        <v>244</v>
      </c>
      <c r="C29" s="609">
        <f t="shared" si="0"/>
        <v>142</v>
      </c>
      <c r="D29" s="610">
        <f>'D-9-1'!D29+'D-9-2'!D29</f>
        <v>0</v>
      </c>
      <c r="E29" s="610">
        <f>'D-9-1'!E29+'D-9-2'!E29</f>
        <v>0</v>
      </c>
      <c r="F29" s="610">
        <f>'D-9-1'!F29+'D-9-2'!F29</f>
        <v>1</v>
      </c>
      <c r="G29" s="610">
        <f>'D-9-1'!G29+'D-9-2'!G29</f>
        <v>129</v>
      </c>
      <c r="H29" s="610">
        <f>'D-9-1'!H29+'D-9-2'!H29</f>
        <v>12</v>
      </c>
      <c r="I29" s="136" t="s">
        <v>245</v>
      </c>
      <c r="J29" s="1359" t="s">
        <v>227</v>
      </c>
    </row>
    <row r="30" spans="1:10" ht="14.25" thickTop="1" thickBot="1" x14ac:dyDescent="0.25">
      <c r="A30" s="1358"/>
      <c r="B30" s="367" t="s">
        <v>246</v>
      </c>
      <c r="C30" s="609">
        <f t="shared" si="0"/>
        <v>30</v>
      </c>
      <c r="D30" s="610">
        <f>'D-9-1'!D30+'D-9-2'!D30</f>
        <v>0</v>
      </c>
      <c r="E30" s="610">
        <f>'D-9-1'!E30+'D-9-2'!E30</f>
        <v>2</v>
      </c>
      <c r="F30" s="610">
        <f>'D-9-1'!F30+'D-9-2'!F30</f>
        <v>5</v>
      </c>
      <c r="G30" s="610">
        <f>'D-9-1'!G30+'D-9-2'!G30</f>
        <v>21</v>
      </c>
      <c r="H30" s="610">
        <f>'D-9-1'!H30+'D-9-2'!H30</f>
        <v>2</v>
      </c>
      <c r="I30" s="136" t="s">
        <v>771</v>
      </c>
      <c r="J30" s="1359"/>
    </row>
    <row r="31" spans="1:10" ht="14.25" thickTop="1" thickBot="1" x14ac:dyDescent="0.25">
      <c r="A31" s="1358"/>
      <c r="B31" s="156" t="s">
        <v>247</v>
      </c>
      <c r="C31" s="609">
        <f t="shared" si="0"/>
        <v>172</v>
      </c>
      <c r="D31" s="584">
        <f>SUM(D29:D30)</f>
        <v>0</v>
      </c>
      <c r="E31" s="584">
        <f>SUM(E29:E30)</f>
        <v>2</v>
      </c>
      <c r="F31" s="584">
        <f>SUM(F29:F30)</f>
        <v>6</v>
      </c>
      <c r="G31" s="584">
        <f>SUM(G29:G30)</f>
        <v>150</v>
      </c>
      <c r="H31" s="584">
        <f>SUM(H29:H30)</f>
        <v>14</v>
      </c>
      <c r="I31" s="213" t="s">
        <v>248</v>
      </c>
      <c r="J31" s="1359"/>
    </row>
    <row r="32" spans="1:10" ht="14.25" thickTop="1" thickBot="1" x14ac:dyDescent="0.25">
      <c r="A32" s="1355" t="s">
        <v>228</v>
      </c>
      <c r="B32" s="368" t="s">
        <v>244</v>
      </c>
      <c r="C32" s="611">
        <f t="shared" si="0"/>
        <v>140</v>
      </c>
      <c r="D32" s="612">
        <f>'D-9-1'!D32+'D-9-2'!D32</f>
        <v>0</v>
      </c>
      <c r="E32" s="612">
        <f>'D-9-1'!E32+'D-9-2'!E32</f>
        <v>1</v>
      </c>
      <c r="F32" s="612">
        <f>'D-9-1'!F32+'D-9-2'!F32</f>
        <v>5</v>
      </c>
      <c r="G32" s="612">
        <f>'D-9-1'!G32+'D-9-2'!G32</f>
        <v>130</v>
      </c>
      <c r="H32" s="612">
        <f>'D-9-1'!H32+'D-9-2'!H32</f>
        <v>4</v>
      </c>
      <c r="I32" s="135" t="s">
        <v>430</v>
      </c>
      <c r="J32" s="1357" t="s">
        <v>229</v>
      </c>
    </row>
    <row r="33" spans="1:10" ht="14.25" thickTop="1" thickBot="1" x14ac:dyDescent="0.25">
      <c r="A33" s="1355"/>
      <c r="B33" s="368" t="s">
        <v>246</v>
      </c>
      <c r="C33" s="611">
        <f t="shared" si="0"/>
        <v>35</v>
      </c>
      <c r="D33" s="612">
        <f>'D-9-1'!D33+'D-9-2'!D33</f>
        <v>1</v>
      </c>
      <c r="E33" s="612">
        <f>'D-9-1'!E33+'D-9-2'!E33</f>
        <v>5</v>
      </c>
      <c r="F33" s="612">
        <f>'D-9-1'!F33+'D-9-2'!F33</f>
        <v>2</v>
      </c>
      <c r="G33" s="612">
        <f>'D-9-1'!G33+'D-9-2'!G33</f>
        <v>24</v>
      </c>
      <c r="H33" s="612">
        <f>'D-9-1'!H33+'D-9-2'!H33</f>
        <v>3</v>
      </c>
      <c r="I33" s="135" t="s">
        <v>771</v>
      </c>
      <c r="J33" s="1357"/>
    </row>
    <row r="34" spans="1:10" ht="14.25" thickTop="1" thickBot="1" x14ac:dyDescent="0.25">
      <c r="A34" s="1355"/>
      <c r="B34" s="456" t="s">
        <v>247</v>
      </c>
      <c r="C34" s="611">
        <f t="shared" si="0"/>
        <v>175</v>
      </c>
      <c r="D34" s="631">
        <f>SUM(D32:D33)</f>
        <v>1</v>
      </c>
      <c r="E34" s="631">
        <f>SUM(E32:E33)</f>
        <v>6</v>
      </c>
      <c r="F34" s="631">
        <f>SUM(F32:F33)</f>
        <v>7</v>
      </c>
      <c r="G34" s="631">
        <f>SUM(G32:G33)</f>
        <v>154</v>
      </c>
      <c r="H34" s="631">
        <f>SUM(H32:H33)</f>
        <v>7</v>
      </c>
      <c r="I34" s="211" t="s">
        <v>248</v>
      </c>
      <c r="J34" s="1357"/>
    </row>
    <row r="35" spans="1:10" ht="14.25" thickTop="1" thickBot="1" x14ac:dyDescent="0.25">
      <c r="A35" s="1358" t="s">
        <v>230</v>
      </c>
      <c r="B35" s="367" t="s">
        <v>244</v>
      </c>
      <c r="C35" s="609">
        <f t="shared" si="0"/>
        <v>123</v>
      </c>
      <c r="D35" s="610">
        <f>'D-9-1'!D35+'D-9-2'!D35</f>
        <v>0</v>
      </c>
      <c r="E35" s="610">
        <f>'D-9-1'!E35+'D-9-2'!E35</f>
        <v>4</v>
      </c>
      <c r="F35" s="610">
        <f>'D-9-1'!F35+'D-9-2'!F35</f>
        <v>3</v>
      </c>
      <c r="G35" s="610">
        <f>'D-9-1'!G35+'D-9-2'!G35</f>
        <v>114</v>
      </c>
      <c r="H35" s="618">
        <f>'D-9-1'!H35+'D-9-2'!H35</f>
        <v>2</v>
      </c>
      <c r="I35" s="136" t="s">
        <v>245</v>
      </c>
      <c r="J35" s="1359" t="s">
        <v>231</v>
      </c>
    </row>
    <row r="36" spans="1:10" ht="14.25" thickTop="1" thickBot="1" x14ac:dyDescent="0.25">
      <c r="A36" s="1358"/>
      <c r="B36" s="367" t="s">
        <v>246</v>
      </c>
      <c r="C36" s="609">
        <f t="shared" si="0"/>
        <v>54</v>
      </c>
      <c r="D36" s="610">
        <f>'D-9-1'!D36+'D-9-2'!D36</f>
        <v>0</v>
      </c>
      <c r="E36" s="610">
        <f>'D-9-1'!E36+'D-9-2'!E36</f>
        <v>10</v>
      </c>
      <c r="F36" s="610">
        <f>'D-9-1'!F36+'D-9-2'!F36</f>
        <v>3</v>
      </c>
      <c r="G36" s="610">
        <f>'D-9-1'!G36+'D-9-2'!G36</f>
        <v>40</v>
      </c>
      <c r="H36" s="618">
        <f>'D-9-1'!H36+'D-9-2'!H36</f>
        <v>1</v>
      </c>
      <c r="I36" s="136" t="s">
        <v>771</v>
      </c>
      <c r="J36" s="1359"/>
    </row>
    <row r="37" spans="1:10" ht="14.25" thickTop="1" thickBot="1" x14ac:dyDescent="0.25">
      <c r="A37" s="1358"/>
      <c r="B37" s="156" t="s">
        <v>247</v>
      </c>
      <c r="C37" s="609">
        <f t="shared" si="0"/>
        <v>177</v>
      </c>
      <c r="D37" s="584">
        <f>SUM(D35:D36)</f>
        <v>0</v>
      </c>
      <c r="E37" s="584">
        <f>SUM(E35:E36)</f>
        <v>14</v>
      </c>
      <c r="F37" s="584">
        <f>SUM(F35:F36)</f>
        <v>6</v>
      </c>
      <c r="G37" s="584">
        <f>SUM(G35:G36)</f>
        <v>154</v>
      </c>
      <c r="H37" s="584">
        <f>SUM(H35:H36)</f>
        <v>3</v>
      </c>
      <c r="I37" s="213" t="s">
        <v>248</v>
      </c>
      <c r="J37" s="1359"/>
    </row>
    <row r="38" spans="1:10" ht="14.25" thickTop="1" thickBot="1" x14ac:dyDescent="0.25">
      <c r="A38" s="1355" t="s">
        <v>232</v>
      </c>
      <c r="B38" s="368" t="s">
        <v>244</v>
      </c>
      <c r="C38" s="611">
        <f t="shared" ref="C38:C61" si="1">SUM(D38:H38)</f>
        <v>91</v>
      </c>
      <c r="D38" s="612">
        <f>'D-9-1'!D38+'D-9-2'!D38</f>
        <v>0</v>
      </c>
      <c r="E38" s="612">
        <f>'D-9-1'!E38+'D-9-2'!E38</f>
        <v>1</v>
      </c>
      <c r="F38" s="612">
        <f>'D-9-1'!F38+'D-9-2'!F38</f>
        <v>2</v>
      </c>
      <c r="G38" s="612">
        <f>'D-9-1'!G38+'D-9-2'!G38</f>
        <v>88</v>
      </c>
      <c r="H38" s="612">
        <f>'D-9-1'!H38+'D-9-2'!H38</f>
        <v>0</v>
      </c>
      <c r="I38" s="135" t="s">
        <v>430</v>
      </c>
      <c r="J38" s="1357" t="s">
        <v>432</v>
      </c>
    </row>
    <row r="39" spans="1:10" ht="14.25" thickTop="1" thickBot="1" x14ac:dyDescent="0.25">
      <c r="A39" s="1355"/>
      <c r="B39" s="368" t="s">
        <v>246</v>
      </c>
      <c r="C39" s="611">
        <f t="shared" si="1"/>
        <v>65</v>
      </c>
      <c r="D39" s="612">
        <f>'D-9-1'!D39+'D-9-2'!D39</f>
        <v>0</v>
      </c>
      <c r="E39" s="612">
        <f>'D-9-1'!E39+'D-9-2'!E39</f>
        <v>18</v>
      </c>
      <c r="F39" s="612">
        <f>'D-9-1'!F39+'D-9-2'!F39</f>
        <v>3</v>
      </c>
      <c r="G39" s="612">
        <f>'D-9-1'!G39+'D-9-2'!G39</f>
        <v>41</v>
      </c>
      <c r="H39" s="612">
        <f>'D-9-1'!H39+'D-9-2'!H39</f>
        <v>3</v>
      </c>
      <c r="I39" s="135" t="s">
        <v>771</v>
      </c>
      <c r="J39" s="1357"/>
    </row>
    <row r="40" spans="1:10" ht="14.25" thickTop="1" thickBot="1" x14ac:dyDescent="0.25">
      <c r="A40" s="1355"/>
      <c r="B40" s="456" t="s">
        <v>247</v>
      </c>
      <c r="C40" s="611">
        <f t="shared" si="1"/>
        <v>156</v>
      </c>
      <c r="D40" s="631">
        <f>SUM(D38:D39)</f>
        <v>0</v>
      </c>
      <c r="E40" s="631">
        <f>SUM(E38:E39)</f>
        <v>19</v>
      </c>
      <c r="F40" s="631">
        <f>SUM(F38:F39)</f>
        <v>5</v>
      </c>
      <c r="G40" s="631">
        <f>SUM(G38:G39)</f>
        <v>129</v>
      </c>
      <c r="H40" s="631">
        <f>SUM(H38:H39)</f>
        <v>3</v>
      </c>
      <c r="I40" s="211" t="s">
        <v>248</v>
      </c>
      <c r="J40" s="1357"/>
    </row>
    <row r="41" spans="1:10" ht="14.25" thickTop="1" thickBot="1" x14ac:dyDescent="0.25">
      <c r="A41" s="1358" t="s">
        <v>234</v>
      </c>
      <c r="B41" s="367" t="s">
        <v>244</v>
      </c>
      <c r="C41" s="609">
        <f t="shared" si="1"/>
        <v>72</v>
      </c>
      <c r="D41" s="610">
        <f>'D-9-1'!D41+'D-9-2'!D41</f>
        <v>1</v>
      </c>
      <c r="E41" s="610">
        <f>'D-9-1'!E41+'D-9-2'!E41</f>
        <v>2</v>
      </c>
      <c r="F41" s="610">
        <f>'D-9-1'!F41+'D-9-2'!F41</f>
        <v>3</v>
      </c>
      <c r="G41" s="610">
        <f>'D-9-1'!G41+'D-9-2'!G41</f>
        <v>63</v>
      </c>
      <c r="H41" s="610">
        <f>'D-9-1'!H41+'D-9-2'!H41</f>
        <v>3</v>
      </c>
      <c r="I41" s="136" t="s">
        <v>245</v>
      </c>
      <c r="J41" s="1359" t="s">
        <v>433</v>
      </c>
    </row>
    <row r="42" spans="1:10" ht="14.25" thickTop="1" thickBot="1" x14ac:dyDescent="0.25">
      <c r="A42" s="1358"/>
      <c r="B42" s="367" t="s">
        <v>246</v>
      </c>
      <c r="C42" s="609">
        <f t="shared" si="1"/>
        <v>60</v>
      </c>
      <c r="D42" s="610">
        <f>'D-9-1'!D42+'D-9-2'!D42</f>
        <v>1</v>
      </c>
      <c r="E42" s="610">
        <f>'D-9-1'!E42+'D-9-2'!E42</f>
        <v>26</v>
      </c>
      <c r="F42" s="610">
        <f>'D-9-1'!F42+'D-9-2'!F42</f>
        <v>6</v>
      </c>
      <c r="G42" s="610">
        <f>'D-9-1'!G42+'D-9-2'!G42</f>
        <v>26</v>
      </c>
      <c r="H42" s="610">
        <f>'D-9-1'!H42+'D-9-2'!H42</f>
        <v>1</v>
      </c>
      <c r="I42" s="136" t="s">
        <v>771</v>
      </c>
      <c r="J42" s="1359"/>
    </row>
    <row r="43" spans="1:10" ht="14.25" thickTop="1" thickBot="1" x14ac:dyDescent="0.25">
      <c r="A43" s="1358"/>
      <c r="B43" s="156" t="s">
        <v>247</v>
      </c>
      <c r="C43" s="609">
        <f t="shared" si="1"/>
        <v>132</v>
      </c>
      <c r="D43" s="584">
        <f>SUM(D41:D42)</f>
        <v>2</v>
      </c>
      <c r="E43" s="584">
        <f>SUM(E41:E42)</f>
        <v>28</v>
      </c>
      <c r="F43" s="584">
        <f>SUM(F41:F42)</f>
        <v>9</v>
      </c>
      <c r="G43" s="584">
        <f>SUM(G41:G42)</f>
        <v>89</v>
      </c>
      <c r="H43" s="584">
        <f>SUM(H41:H42)</f>
        <v>4</v>
      </c>
      <c r="I43" s="213" t="s">
        <v>248</v>
      </c>
      <c r="J43" s="1359"/>
    </row>
    <row r="44" spans="1:10" ht="14.25" thickTop="1" thickBot="1" x14ac:dyDescent="0.25">
      <c r="A44" s="1355" t="s">
        <v>236</v>
      </c>
      <c r="B44" s="368" t="s">
        <v>244</v>
      </c>
      <c r="C44" s="611">
        <f t="shared" si="1"/>
        <v>77</v>
      </c>
      <c r="D44" s="612">
        <f>'D-9-1'!D44+'D-9-2'!D44</f>
        <v>1</v>
      </c>
      <c r="E44" s="612">
        <f>'D-9-1'!E44+'D-9-2'!E44</f>
        <v>2</v>
      </c>
      <c r="F44" s="612">
        <f>'D-9-1'!F44+'D-9-2'!F44</f>
        <v>2</v>
      </c>
      <c r="G44" s="612">
        <f>'D-9-1'!G44+'D-9-2'!G44</f>
        <v>71</v>
      </c>
      <c r="H44" s="612">
        <f>'D-9-1'!H44+'D-9-2'!H44</f>
        <v>1</v>
      </c>
      <c r="I44" s="135" t="s">
        <v>430</v>
      </c>
      <c r="J44" s="1357" t="s">
        <v>434</v>
      </c>
    </row>
    <row r="45" spans="1:10" ht="14.25" thickTop="1" thickBot="1" x14ac:dyDescent="0.25">
      <c r="A45" s="1355"/>
      <c r="B45" s="368" t="s">
        <v>246</v>
      </c>
      <c r="C45" s="611">
        <f t="shared" si="1"/>
        <v>65</v>
      </c>
      <c r="D45" s="612">
        <f>'D-9-1'!D45+'D-9-2'!D45</f>
        <v>2</v>
      </c>
      <c r="E45" s="612">
        <f>'D-9-1'!E45+'D-9-2'!E45</f>
        <v>25</v>
      </c>
      <c r="F45" s="612">
        <f>'D-9-1'!F45+'D-9-2'!F45</f>
        <v>1</v>
      </c>
      <c r="G45" s="612">
        <f>'D-9-1'!G45+'D-9-2'!G45</f>
        <v>35</v>
      </c>
      <c r="H45" s="612">
        <f>'D-9-1'!H45+'D-9-2'!H45</f>
        <v>2</v>
      </c>
      <c r="I45" s="135" t="s">
        <v>771</v>
      </c>
      <c r="J45" s="1357"/>
    </row>
    <row r="46" spans="1:10" ht="14.25" thickTop="1" thickBot="1" x14ac:dyDescent="0.25">
      <c r="A46" s="1355"/>
      <c r="B46" s="456" t="s">
        <v>247</v>
      </c>
      <c r="C46" s="611">
        <f t="shared" si="1"/>
        <v>142</v>
      </c>
      <c r="D46" s="631">
        <f>SUM(D44:D45)</f>
        <v>3</v>
      </c>
      <c r="E46" s="631">
        <f>SUM(E44:E45)</f>
        <v>27</v>
      </c>
      <c r="F46" s="631">
        <f>SUM(F44:F45)</f>
        <v>3</v>
      </c>
      <c r="G46" s="631">
        <f>SUM(G44:G45)</f>
        <v>106</v>
      </c>
      <c r="H46" s="631">
        <f>SUM(H44:H45)</f>
        <v>3</v>
      </c>
      <c r="I46" s="211" t="s">
        <v>248</v>
      </c>
      <c r="J46" s="1357"/>
    </row>
    <row r="47" spans="1:10" ht="14.25" thickTop="1" thickBot="1" x14ac:dyDescent="0.25">
      <c r="A47" s="1358" t="s">
        <v>401</v>
      </c>
      <c r="B47" s="367" t="s">
        <v>244</v>
      </c>
      <c r="C47" s="609">
        <f t="shared" si="1"/>
        <v>70</v>
      </c>
      <c r="D47" s="610">
        <f>'D-9-1'!D47+'D-9-2'!D47</f>
        <v>2</v>
      </c>
      <c r="E47" s="610">
        <f>'D-9-1'!E47+'D-9-2'!E47</f>
        <v>4</v>
      </c>
      <c r="F47" s="610">
        <f>'D-9-1'!F47+'D-9-2'!F47</f>
        <v>3</v>
      </c>
      <c r="G47" s="610">
        <f>'D-9-1'!G47+'D-9-2'!G47</f>
        <v>60</v>
      </c>
      <c r="H47" s="610">
        <f>'D-9-1'!H47+'D-9-2'!H47</f>
        <v>1</v>
      </c>
      <c r="I47" s="136" t="s">
        <v>245</v>
      </c>
      <c r="J47" s="1359" t="s">
        <v>435</v>
      </c>
    </row>
    <row r="48" spans="1:10" ht="14.25" thickTop="1" thickBot="1" x14ac:dyDescent="0.25">
      <c r="A48" s="1358"/>
      <c r="B48" s="367" t="s">
        <v>246</v>
      </c>
      <c r="C48" s="609">
        <f t="shared" si="1"/>
        <v>35</v>
      </c>
      <c r="D48" s="610">
        <f>'D-9-1'!D48+'D-9-2'!D48</f>
        <v>1</v>
      </c>
      <c r="E48" s="610">
        <f>'D-9-1'!E48+'D-9-2'!E48</f>
        <v>15</v>
      </c>
      <c r="F48" s="610">
        <f>'D-9-1'!F48+'D-9-2'!F48</f>
        <v>5</v>
      </c>
      <c r="G48" s="610">
        <f>'D-9-1'!G48+'D-9-2'!G48</f>
        <v>14</v>
      </c>
      <c r="H48" s="610">
        <f>'D-9-1'!H48+'D-9-2'!H48</f>
        <v>0</v>
      </c>
      <c r="I48" s="136" t="s">
        <v>771</v>
      </c>
      <c r="J48" s="1359"/>
    </row>
    <row r="49" spans="1:10" ht="13.5" thickTop="1" x14ac:dyDescent="0.2">
      <c r="A49" s="1360"/>
      <c r="B49" s="415" t="s">
        <v>247</v>
      </c>
      <c r="C49" s="613">
        <f t="shared" si="1"/>
        <v>105</v>
      </c>
      <c r="D49" s="585">
        <f>SUM(D47:D48)</f>
        <v>3</v>
      </c>
      <c r="E49" s="585">
        <f>SUM(E47:E48)</f>
        <v>19</v>
      </c>
      <c r="F49" s="585">
        <f>SUM(F47:F48)</f>
        <v>8</v>
      </c>
      <c r="G49" s="585">
        <f>SUM(G47:G48)</f>
        <v>74</v>
      </c>
      <c r="H49" s="585">
        <f>SUM(H47:H48)</f>
        <v>1</v>
      </c>
      <c r="I49" s="214" t="s">
        <v>248</v>
      </c>
      <c r="J49" s="1361"/>
    </row>
    <row r="50" spans="1:10" ht="13.5" thickBot="1" x14ac:dyDescent="0.25">
      <c r="A50" s="1354" t="s">
        <v>403</v>
      </c>
      <c r="B50" s="366" t="s">
        <v>244</v>
      </c>
      <c r="C50" s="617">
        <f t="shared" si="1"/>
        <v>33</v>
      </c>
      <c r="D50" s="615">
        <f>'D-9-1'!D50+'D-9-2'!D50</f>
        <v>0</v>
      </c>
      <c r="E50" s="615">
        <f>'D-9-1'!E50+'D-9-2'!E50</f>
        <v>3</v>
      </c>
      <c r="F50" s="615">
        <f>'D-9-1'!F50+'D-9-2'!F50</f>
        <v>1</v>
      </c>
      <c r="G50" s="615">
        <f>'D-9-1'!G50+'D-9-2'!G50</f>
        <v>29</v>
      </c>
      <c r="H50" s="615">
        <f>'D-9-1'!H50+'D-9-2'!H50</f>
        <v>0</v>
      </c>
      <c r="I50" s="139" t="s">
        <v>430</v>
      </c>
      <c r="J50" s="1356" t="s">
        <v>436</v>
      </c>
    </row>
    <row r="51" spans="1:10" ht="14.25" thickTop="1" thickBot="1" x14ac:dyDescent="0.25">
      <c r="A51" s="1355"/>
      <c r="B51" s="368" t="s">
        <v>246</v>
      </c>
      <c r="C51" s="611">
        <f t="shared" si="1"/>
        <v>36</v>
      </c>
      <c r="D51" s="612">
        <f>'D-9-1'!D51+'D-9-2'!D51</f>
        <v>2</v>
      </c>
      <c r="E51" s="612">
        <f>'D-9-1'!E51+'D-9-2'!E51</f>
        <v>17</v>
      </c>
      <c r="F51" s="612">
        <f>'D-9-1'!F51+'D-9-2'!F51</f>
        <v>1</v>
      </c>
      <c r="G51" s="612">
        <f>'D-9-1'!G51+'D-9-2'!G51</f>
        <v>12</v>
      </c>
      <c r="H51" s="612">
        <f>'D-9-1'!H51+'D-9-2'!H51</f>
        <v>4</v>
      </c>
      <c r="I51" s="135" t="s">
        <v>771</v>
      </c>
      <c r="J51" s="1357"/>
    </row>
    <row r="52" spans="1:10" ht="14.25" thickTop="1" thickBot="1" x14ac:dyDescent="0.25">
      <c r="A52" s="1355"/>
      <c r="B52" s="456" t="s">
        <v>247</v>
      </c>
      <c r="C52" s="611">
        <f t="shared" si="1"/>
        <v>69</v>
      </c>
      <c r="D52" s="631">
        <f>SUM(D50:D51)</f>
        <v>2</v>
      </c>
      <c r="E52" s="631">
        <f>SUM(E50:E51)</f>
        <v>20</v>
      </c>
      <c r="F52" s="631">
        <f>SUM(F50:F51)</f>
        <v>2</v>
      </c>
      <c r="G52" s="631">
        <f>SUM(G50:G51)</f>
        <v>41</v>
      </c>
      <c r="H52" s="631">
        <f>SUM(H50:H51)</f>
        <v>4</v>
      </c>
      <c r="I52" s="211" t="s">
        <v>248</v>
      </c>
      <c r="J52" s="1357"/>
    </row>
    <row r="53" spans="1:10" ht="14.25" thickTop="1" thickBot="1" x14ac:dyDescent="0.25">
      <c r="A53" s="1358" t="s">
        <v>405</v>
      </c>
      <c r="B53" s="367" t="s">
        <v>244</v>
      </c>
      <c r="C53" s="609">
        <f t="shared" si="1"/>
        <v>18</v>
      </c>
      <c r="D53" s="610">
        <f>'D-9-1'!D53+'D-9-2'!D53</f>
        <v>0</v>
      </c>
      <c r="E53" s="610">
        <f>'D-9-1'!E53+'D-9-2'!E53</f>
        <v>2</v>
      </c>
      <c r="F53" s="610">
        <f>'D-9-1'!F53+'D-9-2'!F53</f>
        <v>0</v>
      </c>
      <c r="G53" s="610">
        <f>'D-9-1'!G53+'D-9-2'!G53</f>
        <v>16</v>
      </c>
      <c r="H53" s="610">
        <f>'D-9-1'!H53+'D-9-2'!H53</f>
        <v>0</v>
      </c>
      <c r="I53" s="136" t="s">
        <v>245</v>
      </c>
      <c r="J53" s="1359" t="s">
        <v>437</v>
      </c>
    </row>
    <row r="54" spans="1:10" ht="14.25" thickTop="1" thickBot="1" x14ac:dyDescent="0.25">
      <c r="A54" s="1358"/>
      <c r="B54" s="367" t="s">
        <v>246</v>
      </c>
      <c r="C54" s="609">
        <f t="shared" si="1"/>
        <v>12</v>
      </c>
      <c r="D54" s="610">
        <f>'D-9-1'!D54+'D-9-2'!D54</f>
        <v>0</v>
      </c>
      <c r="E54" s="610">
        <f>'D-9-1'!E54+'D-9-2'!E54</f>
        <v>7</v>
      </c>
      <c r="F54" s="610">
        <f>'D-9-1'!F54+'D-9-2'!F54</f>
        <v>0</v>
      </c>
      <c r="G54" s="610">
        <f>'D-9-1'!G54+'D-9-2'!G54</f>
        <v>5</v>
      </c>
      <c r="H54" s="610">
        <f>'D-9-1'!H54+'D-9-2'!H54</f>
        <v>0</v>
      </c>
      <c r="I54" s="136" t="s">
        <v>771</v>
      </c>
      <c r="J54" s="1359"/>
    </row>
    <row r="55" spans="1:10" ht="14.25" thickTop="1" thickBot="1" x14ac:dyDescent="0.25">
      <c r="A55" s="1358"/>
      <c r="B55" s="156" t="s">
        <v>247</v>
      </c>
      <c r="C55" s="609">
        <f t="shared" si="1"/>
        <v>30</v>
      </c>
      <c r="D55" s="584">
        <f>SUM(D53:D54)</f>
        <v>0</v>
      </c>
      <c r="E55" s="584">
        <f>SUM(E53:E54)</f>
        <v>9</v>
      </c>
      <c r="F55" s="584">
        <f>SUM(F53:F54)</f>
        <v>0</v>
      </c>
      <c r="G55" s="584">
        <f>SUM(G53:G54)</f>
        <v>21</v>
      </c>
      <c r="H55" s="584">
        <f>SUM(H53:H54)</f>
        <v>0</v>
      </c>
      <c r="I55" s="213" t="s">
        <v>248</v>
      </c>
      <c r="J55" s="1359"/>
    </row>
    <row r="56" spans="1:10" ht="14.25" thickTop="1" thickBot="1" x14ac:dyDescent="0.25">
      <c r="A56" s="1355" t="s">
        <v>407</v>
      </c>
      <c r="B56" s="368" t="s">
        <v>244</v>
      </c>
      <c r="C56" s="611">
        <f t="shared" si="1"/>
        <v>7</v>
      </c>
      <c r="D56" s="612">
        <f>'D-9-1'!D56+'D-9-2'!D56</f>
        <v>0</v>
      </c>
      <c r="E56" s="612">
        <f>'D-9-1'!E56+'D-9-2'!E56</f>
        <v>2</v>
      </c>
      <c r="F56" s="612">
        <f>'D-9-1'!F56+'D-9-2'!F56</f>
        <v>0</v>
      </c>
      <c r="G56" s="612">
        <f>'D-9-1'!G56+'D-9-2'!G56</f>
        <v>5</v>
      </c>
      <c r="H56" s="612">
        <f>'D-9-1'!H56+'D-9-2'!H56</f>
        <v>0</v>
      </c>
      <c r="I56" s="135" t="s">
        <v>430</v>
      </c>
      <c r="J56" s="1357" t="s">
        <v>425</v>
      </c>
    </row>
    <row r="57" spans="1:10" ht="14.25" thickTop="1" thickBot="1" x14ac:dyDescent="0.25">
      <c r="A57" s="1355"/>
      <c r="B57" s="368" t="s">
        <v>246</v>
      </c>
      <c r="C57" s="611">
        <f t="shared" si="1"/>
        <v>10</v>
      </c>
      <c r="D57" s="612">
        <f>'D-9-1'!D57+'D-9-2'!D57</f>
        <v>0</v>
      </c>
      <c r="E57" s="612">
        <f>'D-9-1'!E57+'D-9-2'!E57</f>
        <v>6</v>
      </c>
      <c r="F57" s="612">
        <f>'D-9-1'!F57+'D-9-2'!F57</f>
        <v>0</v>
      </c>
      <c r="G57" s="612">
        <f>'D-9-1'!G57+'D-9-2'!G57</f>
        <v>4</v>
      </c>
      <c r="H57" s="612">
        <f>'D-9-1'!H57+'D-9-2'!H57</f>
        <v>0</v>
      </c>
      <c r="I57" s="135" t="s">
        <v>771</v>
      </c>
      <c r="J57" s="1357"/>
    </row>
    <row r="58" spans="1:10" ht="14.25" thickTop="1" thickBot="1" x14ac:dyDescent="0.25">
      <c r="A58" s="1355"/>
      <c r="B58" s="456" t="s">
        <v>247</v>
      </c>
      <c r="C58" s="611">
        <f t="shared" si="1"/>
        <v>17</v>
      </c>
      <c r="D58" s="631">
        <f>SUM(D56:D57)</f>
        <v>0</v>
      </c>
      <c r="E58" s="631">
        <f>SUM(E56:E57)</f>
        <v>8</v>
      </c>
      <c r="F58" s="631">
        <f>SUM(F56:F57)</f>
        <v>0</v>
      </c>
      <c r="G58" s="631">
        <f>SUM(G56:G57)</f>
        <v>9</v>
      </c>
      <c r="H58" s="631">
        <f>SUM(H56:H57)</f>
        <v>0</v>
      </c>
      <c r="I58" s="211" t="s">
        <v>248</v>
      </c>
      <c r="J58" s="1357"/>
    </row>
    <row r="59" spans="1:10" ht="14.25" thickTop="1" thickBot="1" x14ac:dyDescent="0.25">
      <c r="A59" s="1358" t="s">
        <v>108</v>
      </c>
      <c r="B59" s="367" t="s">
        <v>244</v>
      </c>
      <c r="C59" s="609">
        <f t="shared" si="1"/>
        <v>2</v>
      </c>
      <c r="D59" s="610">
        <f>'D-9-1'!D59+'D-9-2'!D59</f>
        <v>2</v>
      </c>
      <c r="E59" s="610">
        <f>'D-9-1'!E59+'D-9-2'!E59</f>
        <v>0</v>
      </c>
      <c r="F59" s="610">
        <f>'D-9-1'!F59+'D-9-2'!F59</f>
        <v>0</v>
      </c>
      <c r="G59" s="610">
        <f>'D-9-1'!G59+'D-9-2'!G59</f>
        <v>0</v>
      </c>
      <c r="H59" s="610">
        <f>'D-9-1'!H59+'D-9-2'!H59</f>
        <v>0</v>
      </c>
      <c r="I59" s="136" t="s">
        <v>245</v>
      </c>
      <c r="J59" s="1359" t="s">
        <v>109</v>
      </c>
    </row>
    <row r="60" spans="1:10" ht="14.25" thickTop="1" thickBot="1" x14ac:dyDescent="0.25">
      <c r="A60" s="1358"/>
      <c r="B60" s="367" t="s">
        <v>246</v>
      </c>
      <c r="C60" s="609">
        <f t="shared" si="1"/>
        <v>1</v>
      </c>
      <c r="D60" s="610">
        <f>'D-9-1'!D60+'D-9-2'!D60</f>
        <v>0</v>
      </c>
      <c r="E60" s="610">
        <f>'D-9-1'!E60+'D-9-2'!E60</f>
        <v>1</v>
      </c>
      <c r="F60" s="610">
        <f>'D-9-1'!F60+'D-9-2'!F60</f>
        <v>0</v>
      </c>
      <c r="G60" s="610">
        <f>'D-9-1'!G60+'D-9-2'!G60</f>
        <v>0</v>
      </c>
      <c r="H60" s="610">
        <f>'D-9-1'!H60+'D-9-2'!H60</f>
        <v>0</v>
      </c>
      <c r="I60" s="136" t="s">
        <v>771</v>
      </c>
      <c r="J60" s="1359"/>
    </row>
    <row r="61" spans="1:10" ht="13.5" thickTop="1" x14ac:dyDescent="0.2">
      <c r="A61" s="1362"/>
      <c r="B61" s="457" t="s">
        <v>247</v>
      </c>
      <c r="C61" s="632">
        <f t="shared" si="1"/>
        <v>3</v>
      </c>
      <c r="D61" s="633">
        <f>SUM(D59:D60)</f>
        <v>2</v>
      </c>
      <c r="E61" s="633">
        <f>SUM(E59:E60)</f>
        <v>1</v>
      </c>
      <c r="F61" s="633">
        <f>SUM(F59:F60)</f>
        <v>0</v>
      </c>
      <c r="G61" s="633">
        <f>SUM(G59:G60)</f>
        <v>0</v>
      </c>
      <c r="H61" s="633">
        <f>SUM(H59:H60)</f>
        <v>0</v>
      </c>
      <c r="I61" s="214" t="s">
        <v>248</v>
      </c>
      <c r="J61" s="1363"/>
    </row>
    <row r="62" spans="1:10" ht="18" customHeight="1" thickBot="1" x14ac:dyDescent="0.25">
      <c r="A62" s="1364" t="s">
        <v>66</v>
      </c>
      <c r="B62" s="157" t="s">
        <v>244</v>
      </c>
      <c r="C62" s="571">
        <f t="shared" ref="C62:H64" si="2">C8+C11+C14+C17+C20+C23+C26+C29+C32+C35+C38+C41+C44+C47+C50+C53+C56+C59</f>
        <v>1596</v>
      </c>
      <c r="D62" s="571">
        <f t="shared" si="2"/>
        <v>9</v>
      </c>
      <c r="E62" s="571">
        <f t="shared" si="2"/>
        <v>23</v>
      </c>
      <c r="F62" s="571">
        <f t="shared" si="2"/>
        <v>27</v>
      </c>
      <c r="G62" s="571">
        <f t="shared" si="2"/>
        <v>1199</v>
      </c>
      <c r="H62" s="571">
        <f t="shared" si="2"/>
        <v>338</v>
      </c>
      <c r="I62" s="212" t="s">
        <v>430</v>
      </c>
      <c r="J62" s="1367" t="s">
        <v>67</v>
      </c>
    </row>
    <row r="63" spans="1:10" ht="18" customHeight="1" thickTop="1" thickBot="1" x14ac:dyDescent="0.25">
      <c r="A63" s="1365" t="s">
        <v>438</v>
      </c>
      <c r="B63" s="455" t="s">
        <v>246</v>
      </c>
      <c r="C63" s="631">
        <f t="shared" si="2"/>
        <v>524</v>
      </c>
      <c r="D63" s="631">
        <f t="shared" si="2"/>
        <v>7</v>
      </c>
      <c r="E63" s="631">
        <f t="shared" si="2"/>
        <v>132</v>
      </c>
      <c r="F63" s="631">
        <f t="shared" si="2"/>
        <v>37</v>
      </c>
      <c r="G63" s="631">
        <f t="shared" si="2"/>
        <v>286</v>
      </c>
      <c r="H63" s="631">
        <f t="shared" si="2"/>
        <v>62</v>
      </c>
      <c r="I63" s="211" t="s">
        <v>431</v>
      </c>
      <c r="J63" s="1368" t="s">
        <v>67</v>
      </c>
    </row>
    <row r="64" spans="1:10" ht="18" customHeight="1" thickTop="1" x14ac:dyDescent="0.2">
      <c r="A64" s="1366"/>
      <c r="B64" s="199" t="s">
        <v>247</v>
      </c>
      <c r="C64" s="634">
        <f t="shared" si="2"/>
        <v>2120</v>
      </c>
      <c r="D64" s="634">
        <f t="shared" si="2"/>
        <v>16</v>
      </c>
      <c r="E64" s="634">
        <f t="shared" si="2"/>
        <v>155</v>
      </c>
      <c r="F64" s="634">
        <f t="shared" si="2"/>
        <v>64</v>
      </c>
      <c r="G64" s="634">
        <f t="shared" si="2"/>
        <v>1485</v>
      </c>
      <c r="H64" s="634">
        <f t="shared" si="2"/>
        <v>400</v>
      </c>
      <c r="I64" s="199" t="s">
        <v>248</v>
      </c>
      <c r="J64" s="1369"/>
    </row>
    <row r="65" s="40" customFormat="1" ht="13.5" customHeight="1" x14ac:dyDescent="0.2"/>
  </sheetData>
  <mergeCells count="48">
    <mergeCell ref="A56:A58"/>
    <mergeCell ref="J56:J58"/>
    <mergeCell ref="A59:A61"/>
    <mergeCell ref="J59:J61"/>
    <mergeCell ref="A62:A64"/>
    <mergeCell ref="J62:J64"/>
    <mergeCell ref="A47:A49"/>
    <mergeCell ref="J47:J49"/>
    <mergeCell ref="A50:A52"/>
    <mergeCell ref="J50:J52"/>
    <mergeCell ref="A53:A55"/>
    <mergeCell ref="J53:J55"/>
    <mergeCell ref="A38:A40"/>
    <mergeCell ref="J38:J40"/>
    <mergeCell ref="A41:A43"/>
    <mergeCell ref="J41:J43"/>
    <mergeCell ref="A44:A46"/>
    <mergeCell ref="J44:J46"/>
    <mergeCell ref="A35:A37"/>
    <mergeCell ref="J35:J37"/>
    <mergeCell ref="A26:A28"/>
    <mergeCell ref="J26:J28"/>
    <mergeCell ref="A29:A31"/>
    <mergeCell ref="J29:J31"/>
    <mergeCell ref="A32:A34"/>
    <mergeCell ref="J32:J34"/>
    <mergeCell ref="A17:A19"/>
    <mergeCell ref="J17:J19"/>
    <mergeCell ref="A20:A22"/>
    <mergeCell ref="J20:J22"/>
    <mergeCell ref="A23:A25"/>
    <mergeCell ref="J23:J25"/>
    <mergeCell ref="A8:A10"/>
    <mergeCell ref="J8:J10"/>
    <mergeCell ref="A11:A13"/>
    <mergeCell ref="J11:J13"/>
    <mergeCell ref="A14:A16"/>
    <mergeCell ref="J14:J16"/>
    <mergeCell ref="A1:J1"/>
    <mergeCell ref="A2:J2"/>
    <mergeCell ref="A3:J3"/>
    <mergeCell ref="A4:J4"/>
    <mergeCell ref="A5:B5"/>
    <mergeCell ref="A6:A7"/>
    <mergeCell ref="B6:B7"/>
    <mergeCell ref="C6:H6"/>
    <mergeCell ref="I6:I7"/>
    <mergeCell ref="J6:J7"/>
  </mergeCells>
  <printOptions horizontalCentered="1" verticalCentered="1"/>
  <pageMargins left="0" right="0" top="0" bottom="0" header="0.51181102362204722" footer="0.51181102362204722"/>
  <pageSetup paperSize="9" orientation="portrait" r:id="rId1"/>
  <headerFooter alignWithMargins="0"/>
  <rowBreaks count="1" manualBreakCount="1">
    <brk id="49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view="pageBreakPreview" topLeftCell="A4" zoomScaleNormal="100" zoomScaleSheetLayoutView="100" workbookViewId="0">
      <selection activeCell="D12" sqref="D12"/>
    </sheetView>
  </sheetViews>
  <sheetFormatPr defaultRowHeight="15" x14ac:dyDescent="0.2"/>
  <cols>
    <col min="1" max="1" width="20.5703125" style="12" customWidth="1"/>
    <col min="2" max="6" width="16.7109375" style="12" customWidth="1"/>
    <col min="7" max="7" width="20.42578125" style="12" customWidth="1"/>
    <col min="8" max="8" width="9.140625" style="11"/>
    <col min="9" max="256" width="9.140625" style="101"/>
    <col min="257" max="257" width="20.5703125" style="101" customWidth="1"/>
    <col min="258" max="262" width="20.7109375" style="101" customWidth="1"/>
    <col min="263" max="263" width="20.42578125" style="101" customWidth="1"/>
    <col min="264" max="512" width="9.140625" style="101"/>
    <col min="513" max="513" width="20.5703125" style="101" customWidth="1"/>
    <col min="514" max="518" width="20.7109375" style="101" customWidth="1"/>
    <col min="519" max="519" width="20.42578125" style="101" customWidth="1"/>
    <col min="520" max="768" width="9.140625" style="101"/>
    <col min="769" max="769" width="20.5703125" style="101" customWidth="1"/>
    <col min="770" max="774" width="20.7109375" style="101" customWidth="1"/>
    <col min="775" max="775" width="20.42578125" style="101" customWidth="1"/>
    <col min="776" max="1024" width="9.140625" style="101"/>
    <col min="1025" max="1025" width="20.5703125" style="101" customWidth="1"/>
    <col min="1026" max="1030" width="20.7109375" style="101" customWidth="1"/>
    <col min="1031" max="1031" width="20.42578125" style="101" customWidth="1"/>
    <col min="1032" max="1280" width="9.140625" style="101"/>
    <col min="1281" max="1281" width="20.5703125" style="101" customWidth="1"/>
    <col min="1282" max="1286" width="20.7109375" style="101" customWidth="1"/>
    <col min="1287" max="1287" width="20.42578125" style="101" customWidth="1"/>
    <col min="1288" max="1536" width="9.140625" style="101"/>
    <col min="1537" max="1537" width="20.5703125" style="101" customWidth="1"/>
    <col min="1538" max="1542" width="20.7109375" style="101" customWidth="1"/>
    <col min="1543" max="1543" width="20.42578125" style="101" customWidth="1"/>
    <col min="1544" max="1792" width="9.140625" style="101"/>
    <col min="1793" max="1793" width="20.5703125" style="101" customWidth="1"/>
    <col min="1794" max="1798" width="20.7109375" style="101" customWidth="1"/>
    <col min="1799" max="1799" width="20.42578125" style="101" customWidth="1"/>
    <col min="1800" max="2048" width="9.140625" style="101"/>
    <col min="2049" max="2049" width="20.5703125" style="101" customWidth="1"/>
    <col min="2050" max="2054" width="20.7109375" style="101" customWidth="1"/>
    <col min="2055" max="2055" width="20.42578125" style="101" customWidth="1"/>
    <col min="2056" max="2304" width="9.140625" style="101"/>
    <col min="2305" max="2305" width="20.5703125" style="101" customWidth="1"/>
    <col min="2306" max="2310" width="20.7109375" style="101" customWidth="1"/>
    <col min="2311" max="2311" width="20.42578125" style="101" customWidth="1"/>
    <col min="2312" max="2560" width="9.140625" style="101"/>
    <col min="2561" max="2561" width="20.5703125" style="101" customWidth="1"/>
    <col min="2562" max="2566" width="20.7109375" style="101" customWidth="1"/>
    <col min="2567" max="2567" width="20.42578125" style="101" customWidth="1"/>
    <col min="2568" max="2816" width="9.140625" style="101"/>
    <col min="2817" max="2817" width="20.5703125" style="101" customWidth="1"/>
    <col min="2818" max="2822" width="20.7109375" style="101" customWidth="1"/>
    <col min="2823" max="2823" width="20.42578125" style="101" customWidth="1"/>
    <col min="2824" max="3072" width="9.140625" style="101"/>
    <col min="3073" max="3073" width="20.5703125" style="101" customWidth="1"/>
    <col min="3074" max="3078" width="20.7109375" style="101" customWidth="1"/>
    <col min="3079" max="3079" width="20.42578125" style="101" customWidth="1"/>
    <col min="3080" max="3328" width="9.140625" style="101"/>
    <col min="3329" max="3329" width="20.5703125" style="101" customWidth="1"/>
    <col min="3330" max="3334" width="20.7109375" style="101" customWidth="1"/>
    <col min="3335" max="3335" width="20.42578125" style="101" customWidth="1"/>
    <col min="3336" max="3584" width="9.140625" style="101"/>
    <col min="3585" max="3585" width="20.5703125" style="101" customWidth="1"/>
    <col min="3586" max="3590" width="20.7109375" style="101" customWidth="1"/>
    <col min="3591" max="3591" width="20.42578125" style="101" customWidth="1"/>
    <col min="3592" max="3840" width="9.140625" style="101"/>
    <col min="3841" max="3841" width="20.5703125" style="101" customWidth="1"/>
    <col min="3842" max="3846" width="20.7109375" style="101" customWidth="1"/>
    <col min="3847" max="3847" width="20.42578125" style="101" customWidth="1"/>
    <col min="3848" max="4096" width="9.140625" style="101"/>
    <col min="4097" max="4097" width="20.5703125" style="101" customWidth="1"/>
    <col min="4098" max="4102" width="20.7109375" style="101" customWidth="1"/>
    <col min="4103" max="4103" width="20.42578125" style="101" customWidth="1"/>
    <col min="4104" max="4352" width="9.140625" style="101"/>
    <col min="4353" max="4353" width="20.5703125" style="101" customWidth="1"/>
    <col min="4354" max="4358" width="20.7109375" style="101" customWidth="1"/>
    <col min="4359" max="4359" width="20.42578125" style="101" customWidth="1"/>
    <col min="4360" max="4608" width="9.140625" style="101"/>
    <col min="4609" max="4609" width="20.5703125" style="101" customWidth="1"/>
    <col min="4610" max="4614" width="20.7109375" style="101" customWidth="1"/>
    <col min="4615" max="4615" width="20.42578125" style="101" customWidth="1"/>
    <col min="4616" max="4864" width="9.140625" style="101"/>
    <col min="4865" max="4865" width="20.5703125" style="101" customWidth="1"/>
    <col min="4866" max="4870" width="20.7109375" style="101" customWidth="1"/>
    <col min="4871" max="4871" width="20.42578125" style="101" customWidth="1"/>
    <col min="4872" max="5120" width="9.140625" style="101"/>
    <col min="5121" max="5121" width="20.5703125" style="101" customWidth="1"/>
    <col min="5122" max="5126" width="20.7109375" style="101" customWidth="1"/>
    <col min="5127" max="5127" width="20.42578125" style="101" customWidth="1"/>
    <col min="5128" max="5376" width="9.140625" style="101"/>
    <col min="5377" max="5377" width="20.5703125" style="101" customWidth="1"/>
    <col min="5378" max="5382" width="20.7109375" style="101" customWidth="1"/>
    <col min="5383" max="5383" width="20.42578125" style="101" customWidth="1"/>
    <col min="5384" max="5632" width="9.140625" style="101"/>
    <col min="5633" max="5633" width="20.5703125" style="101" customWidth="1"/>
    <col min="5634" max="5638" width="20.7109375" style="101" customWidth="1"/>
    <col min="5639" max="5639" width="20.42578125" style="101" customWidth="1"/>
    <col min="5640" max="5888" width="9.140625" style="101"/>
    <col min="5889" max="5889" width="20.5703125" style="101" customWidth="1"/>
    <col min="5890" max="5894" width="20.7109375" style="101" customWidth="1"/>
    <col min="5895" max="5895" width="20.42578125" style="101" customWidth="1"/>
    <col min="5896" max="6144" width="9.140625" style="101"/>
    <col min="6145" max="6145" width="20.5703125" style="101" customWidth="1"/>
    <col min="6146" max="6150" width="20.7109375" style="101" customWidth="1"/>
    <col min="6151" max="6151" width="20.42578125" style="101" customWidth="1"/>
    <col min="6152" max="6400" width="9.140625" style="101"/>
    <col min="6401" max="6401" width="20.5703125" style="101" customWidth="1"/>
    <col min="6402" max="6406" width="20.7109375" style="101" customWidth="1"/>
    <col min="6407" max="6407" width="20.42578125" style="101" customWidth="1"/>
    <col min="6408" max="6656" width="9.140625" style="101"/>
    <col min="6657" max="6657" width="20.5703125" style="101" customWidth="1"/>
    <col min="6658" max="6662" width="20.7109375" style="101" customWidth="1"/>
    <col min="6663" max="6663" width="20.42578125" style="101" customWidth="1"/>
    <col min="6664" max="6912" width="9.140625" style="101"/>
    <col min="6913" max="6913" width="20.5703125" style="101" customWidth="1"/>
    <col min="6914" max="6918" width="20.7109375" style="101" customWidth="1"/>
    <col min="6919" max="6919" width="20.42578125" style="101" customWidth="1"/>
    <col min="6920" max="7168" width="9.140625" style="101"/>
    <col min="7169" max="7169" width="20.5703125" style="101" customWidth="1"/>
    <col min="7170" max="7174" width="20.7109375" style="101" customWidth="1"/>
    <col min="7175" max="7175" width="20.42578125" style="101" customWidth="1"/>
    <col min="7176" max="7424" width="9.140625" style="101"/>
    <col min="7425" max="7425" width="20.5703125" style="101" customWidth="1"/>
    <col min="7426" max="7430" width="20.7109375" style="101" customWidth="1"/>
    <col min="7431" max="7431" width="20.42578125" style="101" customWidth="1"/>
    <col min="7432" max="7680" width="9.140625" style="101"/>
    <col min="7681" max="7681" width="20.5703125" style="101" customWidth="1"/>
    <col min="7682" max="7686" width="20.7109375" style="101" customWidth="1"/>
    <col min="7687" max="7687" width="20.42578125" style="101" customWidth="1"/>
    <col min="7688" max="7936" width="9.140625" style="101"/>
    <col min="7937" max="7937" width="20.5703125" style="101" customWidth="1"/>
    <col min="7938" max="7942" width="20.7109375" style="101" customWidth="1"/>
    <col min="7943" max="7943" width="20.42578125" style="101" customWidth="1"/>
    <col min="7944" max="8192" width="9.140625" style="101"/>
    <col min="8193" max="8193" width="20.5703125" style="101" customWidth="1"/>
    <col min="8194" max="8198" width="20.7109375" style="101" customWidth="1"/>
    <col min="8199" max="8199" width="20.42578125" style="101" customWidth="1"/>
    <col min="8200" max="8448" width="9.140625" style="101"/>
    <col min="8449" max="8449" width="20.5703125" style="101" customWidth="1"/>
    <col min="8450" max="8454" width="20.7109375" style="101" customWidth="1"/>
    <col min="8455" max="8455" width="20.42578125" style="101" customWidth="1"/>
    <col min="8456" max="8704" width="9.140625" style="101"/>
    <col min="8705" max="8705" width="20.5703125" style="101" customWidth="1"/>
    <col min="8706" max="8710" width="20.7109375" style="101" customWidth="1"/>
    <col min="8711" max="8711" width="20.42578125" style="101" customWidth="1"/>
    <col min="8712" max="8960" width="9.140625" style="101"/>
    <col min="8961" max="8961" width="20.5703125" style="101" customWidth="1"/>
    <col min="8962" max="8966" width="20.7109375" style="101" customWidth="1"/>
    <col min="8967" max="8967" width="20.42578125" style="101" customWidth="1"/>
    <col min="8968" max="9216" width="9.140625" style="101"/>
    <col min="9217" max="9217" width="20.5703125" style="101" customWidth="1"/>
    <col min="9218" max="9222" width="20.7109375" style="101" customWidth="1"/>
    <col min="9223" max="9223" width="20.42578125" style="101" customWidth="1"/>
    <col min="9224" max="9472" width="9.140625" style="101"/>
    <col min="9473" max="9473" width="20.5703125" style="101" customWidth="1"/>
    <col min="9474" max="9478" width="20.7109375" style="101" customWidth="1"/>
    <col min="9479" max="9479" width="20.42578125" style="101" customWidth="1"/>
    <col min="9480" max="9728" width="9.140625" style="101"/>
    <col min="9729" max="9729" width="20.5703125" style="101" customWidth="1"/>
    <col min="9730" max="9734" width="20.7109375" style="101" customWidth="1"/>
    <col min="9735" max="9735" width="20.42578125" style="101" customWidth="1"/>
    <col min="9736" max="9984" width="9.140625" style="101"/>
    <col min="9985" max="9985" width="20.5703125" style="101" customWidth="1"/>
    <col min="9986" max="9990" width="20.7109375" style="101" customWidth="1"/>
    <col min="9991" max="9991" width="20.42578125" style="101" customWidth="1"/>
    <col min="9992" max="10240" width="9.140625" style="101"/>
    <col min="10241" max="10241" width="20.5703125" style="101" customWidth="1"/>
    <col min="10242" max="10246" width="20.7109375" style="101" customWidth="1"/>
    <col min="10247" max="10247" width="20.42578125" style="101" customWidth="1"/>
    <col min="10248" max="10496" width="9.140625" style="101"/>
    <col min="10497" max="10497" width="20.5703125" style="101" customWidth="1"/>
    <col min="10498" max="10502" width="20.7109375" style="101" customWidth="1"/>
    <col min="10503" max="10503" width="20.42578125" style="101" customWidth="1"/>
    <col min="10504" max="10752" width="9.140625" style="101"/>
    <col min="10753" max="10753" width="20.5703125" style="101" customWidth="1"/>
    <col min="10754" max="10758" width="20.7109375" style="101" customWidth="1"/>
    <col min="10759" max="10759" width="20.42578125" style="101" customWidth="1"/>
    <col min="10760" max="11008" width="9.140625" style="101"/>
    <col min="11009" max="11009" width="20.5703125" style="101" customWidth="1"/>
    <col min="11010" max="11014" width="20.7109375" style="101" customWidth="1"/>
    <col min="11015" max="11015" width="20.42578125" style="101" customWidth="1"/>
    <col min="11016" max="11264" width="9.140625" style="101"/>
    <col min="11265" max="11265" width="20.5703125" style="101" customWidth="1"/>
    <col min="11266" max="11270" width="20.7109375" style="101" customWidth="1"/>
    <col min="11271" max="11271" width="20.42578125" style="101" customWidth="1"/>
    <col min="11272" max="11520" width="9.140625" style="101"/>
    <col min="11521" max="11521" width="20.5703125" style="101" customWidth="1"/>
    <col min="11522" max="11526" width="20.7109375" style="101" customWidth="1"/>
    <col min="11527" max="11527" width="20.42578125" style="101" customWidth="1"/>
    <col min="11528" max="11776" width="9.140625" style="101"/>
    <col min="11777" max="11777" width="20.5703125" style="101" customWidth="1"/>
    <col min="11778" max="11782" width="20.7109375" style="101" customWidth="1"/>
    <col min="11783" max="11783" width="20.42578125" style="101" customWidth="1"/>
    <col min="11784" max="12032" width="9.140625" style="101"/>
    <col min="12033" max="12033" width="20.5703125" style="101" customWidth="1"/>
    <col min="12034" max="12038" width="20.7109375" style="101" customWidth="1"/>
    <col min="12039" max="12039" width="20.42578125" style="101" customWidth="1"/>
    <col min="12040" max="12288" width="9.140625" style="101"/>
    <col min="12289" max="12289" width="20.5703125" style="101" customWidth="1"/>
    <col min="12290" max="12294" width="20.7109375" style="101" customWidth="1"/>
    <col min="12295" max="12295" width="20.42578125" style="101" customWidth="1"/>
    <col min="12296" max="12544" width="9.140625" style="101"/>
    <col min="12545" max="12545" width="20.5703125" style="101" customWidth="1"/>
    <col min="12546" max="12550" width="20.7109375" style="101" customWidth="1"/>
    <col min="12551" max="12551" width="20.42578125" style="101" customWidth="1"/>
    <col min="12552" max="12800" width="9.140625" style="101"/>
    <col min="12801" max="12801" width="20.5703125" style="101" customWidth="1"/>
    <col min="12802" max="12806" width="20.7109375" style="101" customWidth="1"/>
    <col min="12807" max="12807" width="20.42578125" style="101" customWidth="1"/>
    <col min="12808" max="13056" width="9.140625" style="101"/>
    <col min="13057" max="13057" width="20.5703125" style="101" customWidth="1"/>
    <col min="13058" max="13062" width="20.7109375" style="101" customWidth="1"/>
    <col min="13063" max="13063" width="20.42578125" style="101" customWidth="1"/>
    <col min="13064" max="13312" width="9.140625" style="101"/>
    <col min="13313" max="13313" width="20.5703125" style="101" customWidth="1"/>
    <col min="13314" max="13318" width="20.7109375" style="101" customWidth="1"/>
    <col min="13319" max="13319" width="20.42578125" style="101" customWidth="1"/>
    <col min="13320" max="13568" width="9.140625" style="101"/>
    <col min="13569" max="13569" width="20.5703125" style="101" customWidth="1"/>
    <col min="13570" max="13574" width="20.7109375" style="101" customWidth="1"/>
    <col min="13575" max="13575" width="20.42578125" style="101" customWidth="1"/>
    <col min="13576" max="13824" width="9.140625" style="101"/>
    <col min="13825" max="13825" width="20.5703125" style="101" customWidth="1"/>
    <col min="13826" max="13830" width="20.7109375" style="101" customWidth="1"/>
    <col min="13831" max="13831" width="20.42578125" style="101" customWidth="1"/>
    <col min="13832" max="14080" width="9.140625" style="101"/>
    <col min="14081" max="14081" width="20.5703125" style="101" customWidth="1"/>
    <col min="14082" max="14086" width="20.7109375" style="101" customWidth="1"/>
    <col min="14087" max="14087" width="20.42578125" style="101" customWidth="1"/>
    <col min="14088" max="14336" width="9.140625" style="101"/>
    <col min="14337" max="14337" width="20.5703125" style="101" customWidth="1"/>
    <col min="14338" max="14342" width="20.7109375" style="101" customWidth="1"/>
    <col min="14343" max="14343" width="20.42578125" style="101" customWidth="1"/>
    <col min="14344" max="14592" width="9.140625" style="101"/>
    <col min="14593" max="14593" width="20.5703125" style="101" customWidth="1"/>
    <col min="14594" max="14598" width="20.7109375" style="101" customWidth="1"/>
    <col min="14599" max="14599" width="20.42578125" style="101" customWidth="1"/>
    <col min="14600" max="14848" width="9.140625" style="101"/>
    <col min="14849" max="14849" width="20.5703125" style="101" customWidth="1"/>
    <col min="14850" max="14854" width="20.7109375" style="101" customWidth="1"/>
    <col min="14855" max="14855" width="20.42578125" style="101" customWidth="1"/>
    <col min="14856" max="15104" width="9.140625" style="101"/>
    <col min="15105" max="15105" width="20.5703125" style="101" customWidth="1"/>
    <col min="15106" max="15110" width="20.7109375" style="101" customWidth="1"/>
    <col min="15111" max="15111" width="20.42578125" style="101" customWidth="1"/>
    <col min="15112" max="15360" width="9.140625" style="101"/>
    <col min="15361" max="15361" width="20.5703125" style="101" customWidth="1"/>
    <col min="15362" max="15366" width="20.7109375" style="101" customWidth="1"/>
    <col min="15367" max="15367" width="20.42578125" style="101" customWidth="1"/>
    <col min="15368" max="15616" width="9.140625" style="101"/>
    <col min="15617" max="15617" width="20.5703125" style="101" customWidth="1"/>
    <col min="15618" max="15622" width="20.7109375" style="101" customWidth="1"/>
    <col min="15623" max="15623" width="20.42578125" style="101" customWidth="1"/>
    <col min="15624" max="15872" width="9.140625" style="101"/>
    <col min="15873" max="15873" width="20.5703125" style="101" customWidth="1"/>
    <col min="15874" max="15878" width="20.7109375" style="101" customWidth="1"/>
    <col min="15879" max="15879" width="20.42578125" style="101" customWidth="1"/>
    <col min="15880" max="16128" width="9.140625" style="101"/>
    <col min="16129" max="16129" width="20.5703125" style="101" customWidth="1"/>
    <col min="16130" max="16134" width="20.7109375" style="101" customWidth="1"/>
    <col min="16135" max="16135" width="20.42578125" style="101" customWidth="1"/>
    <col min="16136" max="16384" width="9.140625" style="101"/>
  </cols>
  <sheetData>
    <row r="1" spans="1:7" s="311" customFormat="1" ht="48.75" customHeight="1" x14ac:dyDescent="0.2">
      <c r="A1" s="1113" t="s">
        <v>520</v>
      </c>
      <c r="B1" s="1114"/>
      <c r="C1" s="1114"/>
      <c r="D1" s="1114"/>
      <c r="E1" s="1114"/>
      <c r="F1" s="1114"/>
      <c r="G1" s="1114"/>
    </row>
    <row r="2" spans="1:7" s="176" customFormat="1" ht="36.75" customHeight="1" x14ac:dyDescent="0.2">
      <c r="A2" s="1115" t="s">
        <v>963</v>
      </c>
      <c r="B2" s="1115"/>
      <c r="C2" s="1115"/>
      <c r="D2" s="1115"/>
      <c r="E2" s="1115"/>
      <c r="F2" s="1115"/>
      <c r="G2" s="1115"/>
    </row>
    <row r="3" spans="1:7" s="176" customFormat="1" ht="15.75" x14ac:dyDescent="0.2">
      <c r="A3" s="1116" t="s">
        <v>1124</v>
      </c>
      <c r="B3" s="1116"/>
      <c r="C3" s="1116"/>
      <c r="D3" s="1116"/>
      <c r="E3" s="1116"/>
      <c r="F3" s="1116"/>
      <c r="G3" s="1116"/>
    </row>
    <row r="4" spans="1:7" s="176" customFormat="1" ht="15.75" x14ac:dyDescent="0.2">
      <c r="A4" s="815"/>
      <c r="B4" s="815"/>
      <c r="C4" s="815"/>
      <c r="D4" s="815"/>
      <c r="E4" s="815"/>
      <c r="F4" s="815"/>
      <c r="G4" s="815"/>
    </row>
    <row r="5" spans="1:7" ht="15.75" x14ac:dyDescent="0.2">
      <c r="A5" s="816" t="s">
        <v>181</v>
      </c>
      <c r="B5" s="813"/>
      <c r="C5" s="813"/>
      <c r="D5" s="817"/>
      <c r="E5" s="817"/>
      <c r="F5" s="817"/>
      <c r="G5" s="818" t="s">
        <v>182</v>
      </c>
    </row>
    <row r="6" spans="1:7" s="11" customFormat="1" ht="51" customHeight="1" x14ac:dyDescent="0.2">
      <c r="A6" s="1121" t="s">
        <v>183</v>
      </c>
      <c r="B6" s="63" t="s">
        <v>184</v>
      </c>
      <c r="C6" s="63" t="s">
        <v>185</v>
      </c>
      <c r="D6" s="63" t="s">
        <v>186</v>
      </c>
      <c r="E6" s="63" t="s">
        <v>187</v>
      </c>
      <c r="F6" s="63" t="s">
        <v>188</v>
      </c>
      <c r="G6" s="1123" t="s">
        <v>189</v>
      </c>
    </row>
    <row r="7" spans="1:7" s="11" customFormat="1" ht="51" customHeight="1" x14ac:dyDescent="0.2">
      <c r="A7" s="1122"/>
      <c r="B7" s="700" t="s">
        <v>964</v>
      </c>
      <c r="C7" s="700" t="s">
        <v>190</v>
      </c>
      <c r="D7" s="700" t="s">
        <v>191</v>
      </c>
      <c r="E7" s="700" t="s">
        <v>192</v>
      </c>
      <c r="F7" s="700" t="s">
        <v>193</v>
      </c>
      <c r="G7" s="1124"/>
    </row>
    <row r="8" spans="1:7" ht="24.95" customHeight="1" thickBot="1" x14ac:dyDescent="0.25">
      <c r="A8" s="701">
        <v>2005</v>
      </c>
      <c r="B8" s="702">
        <v>100</v>
      </c>
      <c r="C8" s="702">
        <v>22.4</v>
      </c>
      <c r="D8" s="703">
        <v>13.209023499017242</v>
      </c>
      <c r="E8" s="702">
        <v>1.7050665307027855</v>
      </c>
      <c r="F8" s="702">
        <v>14.914090029720027</v>
      </c>
      <c r="G8" s="704">
        <v>2005</v>
      </c>
    </row>
    <row r="9" spans="1:7" ht="24.95" customHeight="1" thickTop="1" thickBot="1" x14ac:dyDescent="0.25">
      <c r="A9" s="965">
        <v>2006</v>
      </c>
      <c r="B9" s="488">
        <v>100</v>
      </c>
      <c r="C9" s="488">
        <v>7.1</v>
      </c>
      <c r="D9" s="489">
        <v>11.941162877883537</v>
      </c>
      <c r="E9" s="488">
        <v>1.6779376133207151</v>
      </c>
      <c r="F9" s="488">
        <v>13.619100491204252</v>
      </c>
      <c r="G9" s="471">
        <v>2006</v>
      </c>
    </row>
    <row r="10" spans="1:7" ht="24.95" customHeight="1" thickTop="1" thickBot="1" x14ac:dyDescent="0.25">
      <c r="A10" s="962">
        <v>2007</v>
      </c>
      <c r="B10" s="487">
        <v>99.99</v>
      </c>
      <c r="C10" s="487">
        <v>31.8</v>
      </c>
      <c r="D10" s="133">
        <v>11.425405294479786</v>
      </c>
      <c r="E10" s="487">
        <v>1.457828852862713</v>
      </c>
      <c r="F10" s="487">
        <v>12.883234147342499</v>
      </c>
      <c r="G10" s="470">
        <v>2007</v>
      </c>
    </row>
    <row r="11" spans="1:7" ht="24.95" customHeight="1" thickTop="1" thickBot="1" x14ac:dyDescent="0.25">
      <c r="A11" s="965">
        <v>2008</v>
      </c>
      <c r="B11" s="488">
        <v>99.97</v>
      </c>
      <c r="C11" s="488">
        <v>11.62</v>
      </c>
      <c r="D11" s="489">
        <v>10.81962527589285</v>
      </c>
      <c r="E11" s="488">
        <v>1.3407167104252116</v>
      </c>
      <c r="F11" s="488">
        <v>12.160341986318063</v>
      </c>
      <c r="G11" s="471">
        <v>2008</v>
      </c>
    </row>
    <row r="12" spans="1:7" ht="24.95" customHeight="1" thickTop="1" thickBot="1" x14ac:dyDescent="0.25">
      <c r="A12" s="962">
        <v>2009</v>
      </c>
      <c r="B12" s="487">
        <v>99.98</v>
      </c>
      <c r="C12" s="487">
        <v>21.79</v>
      </c>
      <c r="D12" s="133">
        <v>10.090160903098083</v>
      </c>
      <c r="E12" s="487">
        <v>1.2254169041623897</v>
      </c>
      <c r="F12" s="487">
        <v>11.315577807260473</v>
      </c>
      <c r="G12" s="470">
        <v>2009</v>
      </c>
    </row>
    <row r="13" spans="1:7" ht="24.95" customHeight="1" thickTop="1" thickBot="1" x14ac:dyDescent="0.25">
      <c r="A13" s="965">
        <v>2010</v>
      </c>
      <c r="B13" s="488">
        <v>99.99</v>
      </c>
      <c r="C13" s="488">
        <v>10.3</v>
      </c>
      <c r="D13" s="489">
        <v>10.223847091270605</v>
      </c>
      <c r="E13" s="488">
        <v>1.1486813487968</v>
      </c>
      <c r="F13" s="488">
        <v>11.372528440067404</v>
      </c>
      <c r="G13" s="471">
        <v>2010</v>
      </c>
    </row>
    <row r="14" spans="1:7" ht="24.95" customHeight="1" thickTop="1" thickBot="1" x14ac:dyDescent="0.25">
      <c r="A14" s="962">
        <v>2011</v>
      </c>
      <c r="B14" s="487">
        <v>100</v>
      </c>
      <c r="C14" s="487">
        <v>4.9000000000000004</v>
      </c>
      <c r="D14" s="133">
        <v>10.8</v>
      </c>
      <c r="E14" s="487">
        <v>1.1200000000000001</v>
      </c>
      <c r="F14" s="487">
        <v>11.9</v>
      </c>
      <c r="G14" s="470">
        <v>2011</v>
      </c>
    </row>
    <row r="15" spans="1:7" ht="24.95" customHeight="1" thickTop="1" thickBot="1" x14ac:dyDescent="0.25">
      <c r="A15" s="965">
        <v>2012</v>
      </c>
      <c r="B15" s="488">
        <v>100</v>
      </c>
      <c r="C15" s="488">
        <v>4.7</v>
      </c>
      <c r="D15" s="489">
        <v>10.58</v>
      </c>
      <c r="E15" s="488">
        <v>1.1100000000000001</v>
      </c>
      <c r="F15" s="488">
        <v>11.69</v>
      </c>
      <c r="G15" s="471">
        <v>2012</v>
      </c>
    </row>
    <row r="16" spans="1:7" ht="24.95" customHeight="1" thickTop="1" thickBot="1" x14ac:dyDescent="0.25">
      <c r="A16" s="962">
        <v>2013</v>
      </c>
      <c r="B16" s="487">
        <v>100</v>
      </c>
      <c r="C16" s="487">
        <v>0</v>
      </c>
      <c r="D16" s="133">
        <v>10.77</v>
      </c>
      <c r="E16" s="487">
        <v>1.06</v>
      </c>
      <c r="F16" s="487">
        <v>11.83</v>
      </c>
      <c r="G16" s="470">
        <v>2013</v>
      </c>
    </row>
    <row r="17" spans="1:7" ht="24.95" customHeight="1" thickTop="1" x14ac:dyDescent="0.2">
      <c r="A17" s="965">
        <v>2014</v>
      </c>
      <c r="B17" s="488">
        <v>100</v>
      </c>
      <c r="C17" s="488">
        <v>3.93</v>
      </c>
      <c r="D17" s="489">
        <v>10.412962845978214</v>
      </c>
      <c r="E17" s="488">
        <v>1.1000000000000001</v>
      </c>
      <c r="F17" s="488">
        <v>11.48</v>
      </c>
      <c r="G17" s="471">
        <v>2014</v>
      </c>
    </row>
    <row r="19" spans="1:7" x14ac:dyDescent="0.2">
      <c r="G19" s="102"/>
    </row>
    <row r="21" spans="1:7" x14ac:dyDescent="0.2">
      <c r="F21" s="13"/>
    </row>
  </sheetData>
  <mergeCells count="5">
    <mergeCell ref="A1:G1"/>
    <mergeCell ref="A2:G2"/>
    <mergeCell ref="A3:G3"/>
    <mergeCell ref="A6:A7"/>
    <mergeCell ref="G6:G7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2"/>
  <sheetViews>
    <sheetView view="pageBreakPreview" zoomScale="90" zoomScaleNormal="100" zoomScaleSheetLayoutView="90" workbookViewId="0">
      <selection activeCell="B6" sqref="B6"/>
    </sheetView>
  </sheetViews>
  <sheetFormatPr defaultRowHeight="15.75" x14ac:dyDescent="0.2"/>
  <cols>
    <col min="1" max="1" width="24.85546875" style="3" customWidth="1"/>
    <col min="2" max="2" width="7.7109375" style="3" bestFit="1" customWidth="1"/>
    <col min="3" max="3" width="6.140625" style="3" bestFit="1" customWidth="1"/>
    <col min="4" max="5" width="7.7109375" style="3" bestFit="1" customWidth="1"/>
    <col min="6" max="6" width="6.140625" style="3" bestFit="1" customWidth="1"/>
    <col min="7" max="8" width="7.7109375" style="3" bestFit="1" customWidth="1"/>
    <col min="9" max="9" width="6.140625" style="3" customWidth="1"/>
    <col min="10" max="11" width="7.7109375" style="3" bestFit="1" customWidth="1"/>
    <col min="12" max="12" width="6.140625" style="3" bestFit="1" customWidth="1"/>
    <col min="13" max="14" width="7.7109375" style="3" bestFit="1" customWidth="1"/>
    <col min="15" max="15" width="6.140625" style="3" bestFit="1" customWidth="1"/>
    <col min="16" max="16" width="7.7109375" style="3" bestFit="1" customWidth="1"/>
    <col min="17" max="17" width="21" style="3" customWidth="1"/>
    <col min="18" max="256" width="9.140625" style="20"/>
    <col min="257" max="257" width="23.7109375" style="20" customWidth="1"/>
    <col min="258" max="272" width="6.28515625" style="20" customWidth="1"/>
    <col min="273" max="273" width="24.7109375" style="20" customWidth="1"/>
    <col min="274" max="512" width="9.140625" style="20"/>
    <col min="513" max="513" width="23.7109375" style="20" customWidth="1"/>
    <col min="514" max="528" width="6.28515625" style="20" customWidth="1"/>
    <col min="529" max="529" width="24.7109375" style="20" customWidth="1"/>
    <col min="530" max="768" width="9.140625" style="20"/>
    <col min="769" max="769" width="23.7109375" style="20" customWidth="1"/>
    <col min="770" max="784" width="6.28515625" style="20" customWidth="1"/>
    <col min="785" max="785" width="24.7109375" style="20" customWidth="1"/>
    <col min="786" max="1024" width="9.140625" style="20"/>
    <col min="1025" max="1025" width="23.7109375" style="20" customWidth="1"/>
    <col min="1026" max="1040" width="6.28515625" style="20" customWidth="1"/>
    <col min="1041" max="1041" width="24.7109375" style="20" customWidth="1"/>
    <col min="1042" max="1280" width="9.140625" style="20"/>
    <col min="1281" max="1281" width="23.7109375" style="20" customWidth="1"/>
    <col min="1282" max="1296" width="6.28515625" style="20" customWidth="1"/>
    <col min="1297" max="1297" width="24.7109375" style="20" customWidth="1"/>
    <col min="1298" max="1536" width="9.140625" style="20"/>
    <col min="1537" max="1537" width="23.7109375" style="20" customWidth="1"/>
    <col min="1538" max="1552" width="6.28515625" style="20" customWidth="1"/>
    <col min="1553" max="1553" width="24.7109375" style="20" customWidth="1"/>
    <col min="1554" max="1792" width="9.140625" style="20"/>
    <col min="1793" max="1793" width="23.7109375" style="20" customWidth="1"/>
    <col min="1794" max="1808" width="6.28515625" style="20" customWidth="1"/>
    <col min="1809" max="1809" width="24.7109375" style="20" customWidth="1"/>
    <col min="1810" max="2048" width="9.140625" style="20"/>
    <col min="2049" max="2049" width="23.7109375" style="20" customWidth="1"/>
    <col min="2050" max="2064" width="6.28515625" style="20" customWidth="1"/>
    <col min="2065" max="2065" width="24.7109375" style="20" customWidth="1"/>
    <col min="2066" max="2304" width="9.140625" style="20"/>
    <col min="2305" max="2305" width="23.7109375" style="20" customWidth="1"/>
    <col min="2306" max="2320" width="6.28515625" style="20" customWidth="1"/>
    <col min="2321" max="2321" width="24.7109375" style="20" customWidth="1"/>
    <col min="2322" max="2560" width="9.140625" style="20"/>
    <col min="2561" max="2561" width="23.7109375" style="20" customWidth="1"/>
    <col min="2562" max="2576" width="6.28515625" style="20" customWidth="1"/>
    <col min="2577" max="2577" width="24.7109375" style="20" customWidth="1"/>
    <col min="2578" max="2816" width="9.140625" style="20"/>
    <col min="2817" max="2817" width="23.7109375" style="20" customWidth="1"/>
    <col min="2818" max="2832" width="6.28515625" style="20" customWidth="1"/>
    <col min="2833" max="2833" width="24.7109375" style="20" customWidth="1"/>
    <col min="2834" max="3072" width="9.140625" style="20"/>
    <col min="3073" max="3073" width="23.7109375" style="20" customWidth="1"/>
    <col min="3074" max="3088" width="6.28515625" style="20" customWidth="1"/>
    <col min="3089" max="3089" width="24.7109375" style="20" customWidth="1"/>
    <col min="3090" max="3328" width="9.140625" style="20"/>
    <col min="3329" max="3329" width="23.7109375" style="20" customWidth="1"/>
    <col min="3330" max="3344" width="6.28515625" style="20" customWidth="1"/>
    <col min="3345" max="3345" width="24.7109375" style="20" customWidth="1"/>
    <col min="3346" max="3584" width="9.140625" style="20"/>
    <col min="3585" max="3585" width="23.7109375" style="20" customWidth="1"/>
    <col min="3586" max="3600" width="6.28515625" style="20" customWidth="1"/>
    <col min="3601" max="3601" width="24.7109375" style="20" customWidth="1"/>
    <col min="3602" max="3840" width="9.140625" style="20"/>
    <col min="3841" max="3841" width="23.7109375" style="20" customWidth="1"/>
    <col min="3842" max="3856" width="6.28515625" style="20" customWidth="1"/>
    <col min="3857" max="3857" width="24.7109375" style="20" customWidth="1"/>
    <col min="3858" max="4096" width="9.140625" style="20"/>
    <col min="4097" max="4097" width="23.7109375" style="20" customWidth="1"/>
    <col min="4098" max="4112" width="6.28515625" style="20" customWidth="1"/>
    <col min="4113" max="4113" width="24.7109375" style="20" customWidth="1"/>
    <col min="4114" max="4352" width="9.140625" style="20"/>
    <col min="4353" max="4353" width="23.7109375" style="20" customWidth="1"/>
    <col min="4354" max="4368" width="6.28515625" style="20" customWidth="1"/>
    <col min="4369" max="4369" width="24.7109375" style="20" customWidth="1"/>
    <col min="4370" max="4608" width="9.140625" style="20"/>
    <col min="4609" max="4609" width="23.7109375" style="20" customWidth="1"/>
    <col min="4610" max="4624" width="6.28515625" style="20" customWidth="1"/>
    <col min="4625" max="4625" width="24.7109375" style="20" customWidth="1"/>
    <col min="4626" max="4864" width="9.140625" style="20"/>
    <col min="4865" max="4865" width="23.7109375" style="20" customWidth="1"/>
    <col min="4866" max="4880" width="6.28515625" style="20" customWidth="1"/>
    <col min="4881" max="4881" width="24.7109375" style="20" customWidth="1"/>
    <col min="4882" max="5120" width="9.140625" style="20"/>
    <col min="5121" max="5121" width="23.7109375" style="20" customWidth="1"/>
    <col min="5122" max="5136" width="6.28515625" style="20" customWidth="1"/>
    <col min="5137" max="5137" width="24.7109375" style="20" customWidth="1"/>
    <col min="5138" max="5376" width="9.140625" style="20"/>
    <col min="5377" max="5377" width="23.7109375" style="20" customWidth="1"/>
    <col min="5378" max="5392" width="6.28515625" style="20" customWidth="1"/>
    <col min="5393" max="5393" width="24.7109375" style="20" customWidth="1"/>
    <col min="5394" max="5632" width="9.140625" style="20"/>
    <col min="5633" max="5633" width="23.7109375" style="20" customWidth="1"/>
    <col min="5634" max="5648" width="6.28515625" style="20" customWidth="1"/>
    <col min="5649" max="5649" width="24.7109375" style="20" customWidth="1"/>
    <col min="5650" max="5888" width="9.140625" style="20"/>
    <col min="5889" max="5889" width="23.7109375" style="20" customWidth="1"/>
    <col min="5890" max="5904" width="6.28515625" style="20" customWidth="1"/>
    <col min="5905" max="5905" width="24.7109375" style="20" customWidth="1"/>
    <col min="5906" max="6144" width="9.140625" style="20"/>
    <col min="6145" max="6145" width="23.7109375" style="20" customWidth="1"/>
    <col min="6146" max="6160" width="6.28515625" style="20" customWidth="1"/>
    <col min="6161" max="6161" width="24.7109375" style="20" customWidth="1"/>
    <col min="6162" max="6400" width="9.140625" style="20"/>
    <col min="6401" max="6401" width="23.7109375" style="20" customWidth="1"/>
    <col min="6402" max="6416" width="6.28515625" style="20" customWidth="1"/>
    <col min="6417" max="6417" width="24.7109375" style="20" customWidth="1"/>
    <col min="6418" max="6656" width="9.140625" style="20"/>
    <col min="6657" max="6657" width="23.7109375" style="20" customWidth="1"/>
    <col min="6658" max="6672" width="6.28515625" style="20" customWidth="1"/>
    <col min="6673" max="6673" width="24.7109375" style="20" customWidth="1"/>
    <col min="6674" max="6912" width="9.140625" style="20"/>
    <col min="6913" max="6913" width="23.7109375" style="20" customWidth="1"/>
    <col min="6914" max="6928" width="6.28515625" style="20" customWidth="1"/>
    <col min="6929" max="6929" width="24.7109375" style="20" customWidth="1"/>
    <col min="6930" max="7168" width="9.140625" style="20"/>
    <col min="7169" max="7169" width="23.7109375" style="20" customWidth="1"/>
    <col min="7170" max="7184" width="6.28515625" style="20" customWidth="1"/>
    <col min="7185" max="7185" width="24.7109375" style="20" customWidth="1"/>
    <col min="7186" max="7424" width="9.140625" style="20"/>
    <col min="7425" max="7425" width="23.7109375" style="20" customWidth="1"/>
    <col min="7426" max="7440" width="6.28515625" style="20" customWidth="1"/>
    <col min="7441" max="7441" width="24.7109375" style="20" customWidth="1"/>
    <col min="7442" max="7680" width="9.140625" style="20"/>
    <col min="7681" max="7681" width="23.7109375" style="20" customWidth="1"/>
    <col min="7682" max="7696" width="6.28515625" style="20" customWidth="1"/>
    <col min="7697" max="7697" width="24.7109375" style="20" customWidth="1"/>
    <col min="7698" max="7936" width="9.140625" style="20"/>
    <col min="7937" max="7937" width="23.7109375" style="20" customWidth="1"/>
    <col min="7938" max="7952" width="6.28515625" style="20" customWidth="1"/>
    <col min="7953" max="7953" width="24.7109375" style="20" customWidth="1"/>
    <col min="7954" max="8192" width="9.140625" style="20"/>
    <col min="8193" max="8193" width="23.7109375" style="20" customWidth="1"/>
    <col min="8194" max="8208" width="6.28515625" style="20" customWidth="1"/>
    <col min="8209" max="8209" width="24.7109375" style="20" customWidth="1"/>
    <col min="8210" max="8448" width="9.140625" style="20"/>
    <col min="8449" max="8449" width="23.7109375" style="20" customWidth="1"/>
    <col min="8450" max="8464" width="6.28515625" style="20" customWidth="1"/>
    <col min="8465" max="8465" width="24.7109375" style="20" customWidth="1"/>
    <col min="8466" max="8704" width="9.140625" style="20"/>
    <col min="8705" max="8705" width="23.7109375" style="20" customWidth="1"/>
    <col min="8706" max="8720" width="6.28515625" style="20" customWidth="1"/>
    <col min="8721" max="8721" width="24.7109375" style="20" customWidth="1"/>
    <col min="8722" max="8960" width="9.140625" style="20"/>
    <col min="8961" max="8961" width="23.7109375" style="20" customWidth="1"/>
    <col min="8962" max="8976" width="6.28515625" style="20" customWidth="1"/>
    <col min="8977" max="8977" width="24.7109375" style="20" customWidth="1"/>
    <col min="8978" max="9216" width="9.140625" style="20"/>
    <col min="9217" max="9217" width="23.7109375" style="20" customWidth="1"/>
    <col min="9218" max="9232" width="6.28515625" style="20" customWidth="1"/>
    <col min="9233" max="9233" width="24.7109375" style="20" customWidth="1"/>
    <col min="9234" max="9472" width="9.140625" style="20"/>
    <col min="9473" max="9473" width="23.7109375" style="20" customWidth="1"/>
    <col min="9474" max="9488" width="6.28515625" style="20" customWidth="1"/>
    <col min="9489" max="9489" width="24.7109375" style="20" customWidth="1"/>
    <col min="9490" max="9728" width="9.140625" style="20"/>
    <col min="9729" max="9729" width="23.7109375" style="20" customWidth="1"/>
    <col min="9730" max="9744" width="6.28515625" style="20" customWidth="1"/>
    <col min="9745" max="9745" width="24.7109375" style="20" customWidth="1"/>
    <col min="9746" max="9984" width="9.140625" style="20"/>
    <col min="9985" max="9985" width="23.7109375" style="20" customWidth="1"/>
    <col min="9986" max="10000" width="6.28515625" style="20" customWidth="1"/>
    <col min="10001" max="10001" width="24.7109375" style="20" customWidth="1"/>
    <col min="10002" max="10240" width="9.140625" style="20"/>
    <col min="10241" max="10241" width="23.7109375" style="20" customWidth="1"/>
    <col min="10242" max="10256" width="6.28515625" style="20" customWidth="1"/>
    <col min="10257" max="10257" width="24.7109375" style="20" customWidth="1"/>
    <col min="10258" max="10496" width="9.140625" style="20"/>
    <col min="10497" max="10497" width="23.7109375" style="20" customWidth="1"/>
    <col min="10498" max="10512" width="6.28515625" style="20" customWidth="1"/>
    <col min="10513" max="10513" width="24.7109375" style="20" customWidth="1"/>
    <col min="10514" max="10752" width="9.140625" style="20"/>
    <col min="10753" max="10753" width="23.7109375" style="20" customWidth="1"/>
    <col min="10754" max="10768" width="6.28515625" style="20" customWidth="1"/>
    <col min="10769" max="10769" width="24.7109375" style="20" customWidth="1"/>
    <col min="10770" max="11008" width="9.140625" style="20"/>
    <col min="11009" max="11009" width="23.7109375" style="20" customWidth="1"/>
    <col min="11010" max="11024" width="6.28515625" style="20" customWidth="1"/>
    <col min="11025" max="11025" width="24.7109375" style="20" customWidth="1"/>
    <col min="11026" max="11264" width="9.140625" style="20"/>
    <col min="11265" max="11265" width="23.7109375" style="20" customWidth="1"/>
    <col min="11266" max="11280" width="6.28515625" style="20" customWidth="1"/>
    <col min="11281" max="11281" width="24.7109375" style="20" customWidth="1"/>
    <col min="11282" max="11520" width="9.140625" style="20"/>
    <col min="11521" max="11521" width="23.7109375" style="20" customWidth="1"/>
    <col min="11522" max="11536" width="6.28515625" style="20" customWidth="1"/>
    <col min="11537" max="11537" width="24.7109375" style="20" customWidth="1"/>
    <col min="11538" max="11776" width="9.140625" style="20"/>
    <col min="11777" max="11777" width="23.7109375" style="20" customWidth="1"/>
    <col min="11778" max="11792" width="6.28515625" style="20" customWidth="1"/>
    <col min="11793" max="11793" width="24.7109375" style="20" customWidth="1"/>
    <col min="11794" max="12032" width="9.140625" style="20"/>
    <col min="12033" max="12033" width="23.7109375" style="20" customWidth="1"/>
    <col min="12034" max="12048" width="6.28515625" style="20" customWidth="1"/>
    <col min="12049" max="12049" width="24.7109375" style="20" customWidth="1"/>
    <col min="12050" max="12288" width="9.140625" style="20"/>
    <col min="12289" max="12289" width="23.7109375" style="20" customWidth="1"/>
    <col min="12290" max="12304" width="6.28515625" style="20" customWidth="1"/>
    <col min="12305" max="12305" width="24.7109375" style="20" customWidth="1"/>
    <col min="12306" max="12544" width="9.140625" style="20"/>
    <col min="12545" max="12545" width="23.7109375" style="20" customWidth="1"/>
    <col min="12546" max="12560" width="6.28515625" style="20" customWidth="1"/>
    <col min="12561" max="12561" width="24.7109375" style="20" customWidth="1"/>
    <col min="12562" max="12800" width="9.140625" style="20"/>
    <col min="12801" max="12801" width="23.7109375" style="20" customWidth="1"/>
    <col min="12802" max="12816" width="6.28515625" style="20" customWidth="1"/>
    <col min="12817" max="12817" width="24.7109375" style="20" customWidth="1"/>
    <col min="12818" max="13056" width="9.140625" style="20"/>
    <col min="13057" max="13057" width="23.7109375" style="20" customWidth="1"/>
    <col min="13058" max="13072" width="6.28515625" style="20" customWidth="1"/>
    <col min="13073" max="13073" width="24.7109375" style="20" customWidth="1"/>
    <col min="13074" max="13312" width="9.140625" style="20"/>
    <col min="13313" max="13313" width="23.7109375" style="20" customWidth="1"/>
    <col min="13314" max="13328" width="6.28515625" style="20" customWidth="1"/>
    <col min="13329" max="13329" width="24.7109375" style="20" customWidth="1"/>
    <col min="13330" max="13568" width="9.140625" style="20"/>
    <col min="13569" max="13569" width="23.7109375" style="20" customWidth="1"/>
    <col min="13570" max="13584" width="6.28515625" style="20" customWidth="1"/>
    <col min="13585" max="13585" width="24.7109375" style="20" customWidth="1"/>
    <col min="13586" max="13824" width="9.140625" style="20"/>
    <col min="13825" max="13825" width="23.7109375" style="20" customWidth="1"/>
    <col min="13826" max="13840" width="6.28515625" style="20" customWidth="1"/>
    <col min="13841" max="13841" width="24.7109375" style="20" customWidth="1"/>
    <col min="13842" max="14080" width="9.140625" style="20"/>
    <col min="14081" max="14081" width="23.7109375" style="20" customWidth="1"/>
    <col min="14082" max="14096" width="6.28515625" style="20" customWidth="1"/>
    <col min="14097" max="14097" width="24.7109375" style="20" customWidth="1"/>
    <col min="14098" max="14336" width="9.140625" style="20"/>
    <col min="14337" max="14337" width="23.7109375" style="20" customWidth="1"/>
    <col min="14338" max="14352" width="6.28515625" style="20" customWidth="1"/>
    <col min="14353" max="14353" width="24.7109375" style="20" customWidth="1"/>
    <col min="14354" max="14592" width="9.140625" style="20"/>
    <col min="14593" max="14593" width="23.7109375" style="20" customWidth="1"/>
    <col min="14594" max="14608" width="6.28515625" style="20" customWidth="1"/>
    <col min="14609" max="14609" width="24.7109375" style="20" customWidth="1"/>
    <col min="14610" max="14848" width="9.140625" style="20"/>
    <col min="14849" max="14849" width="23.7109375" style="20" customWidth="1"/>
    <col min="14850" max="14864" width="6.28515625" style="20" customWidth="1"/>
    <col min="14865" max="14865" width="24.7109375" style="20" customWidth="1"/>
    <col min="14866" max="15104" width="9.140625" style="20"/>
    <col min="15105" max="15105" width="23.7109375" style="20" customWidth="1"/>
    <col min="15106" max="15120" width="6.28515625" style="20" customWidth="1"/>
    <col min="15121" max="15121" width="24.7109375" style="20" customWidth="1"/>
    <col min="15122" max="15360" width="9.140625" style="20"/>
    <col min="15361" max="15361" width="23.7109375" style="20" customWidth="1"/>
    <col min="15362" max="15376" width="6.28515625" style="20" customWidth="1"/>
    <col min="15377" max="15377" width="24.7109375" style="20" customWidth="1"/>
    <col min="15378" max="15616" width="9.140625" style="20"/>
    <col min="15617" max="15617" width="23.7109375" style="20" customWidth="1"/>
    <col min="15618" max="15632" width="6.28515625" style="20" customWidth="1"/>
    <col min="15633" max="15633" width="24.7109375" style="20" customWidth="1"/>
    <col min="15634" max="15872" width="9.140625" style="20"/>
    <col min="15873" max="15873" width="23.7109375" style="20" customWidth="1"/>
    <col min="15874" max="15888" width="6.28515625" style="20" customWidth="1"/>
    <col min="15889" max="15889" width="24.7109375" style="20" customWidth="1"/>
    <col min="15890" max="16128" width="9.140625" style="20"/>
    <col min="16129" max="16129" width="23.7109375" style="20" customWidth="1"/>
    <col min="16130" max="16144" width="6.28515625" style="20" customWidth="1"/>
    <col min="16145" max="16145" width="24.7109375" style="20" customWidth="1"/>
    <col min="16146" max="16384" width="9.140625" style="20"/>
  </cols>
  <sheetData>
    <row r="1" spans="1:17" s="40" customFormat="1" ht="24" customHeight="1" x14ac:dyDescent="0.2">
      <c r="A1" s="1146" t="s">
        <v>748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  <c r="O1" s="1146"/>
      <c r="P1" s="1146"/>
      <c r="Q1" s="1146"/>
    </row>
    <row r="2" spans="1:17" s="40" customFormat="1" x14ac:dyDescent="0.2">
      <c r="A2" s="1342" t="s">
        <v>749</v>
      </c>
      <c r="B2" s="1342"/>
      <c r="C2" s="1342"/>
      <c r="D2" s="1342"/>
      <c r="E2" s="1342"/>
      <c r="F2" s="1342"/>
      <c r="G2" s="1342"/>
      <c r="H2" s="1342"/>
      <c r="I2" s="1342"/>
      <c r="J2" s="1342"/>
      <c r="K2" s="1342"/>
      <c r="L2" s="1342"/>
      <c r="M2" s="1342"/>
      <c r="N2" s="1342"/>
      <c r="O2" s="1342"/>
      <c r="P2" s="1342"/>
      <c r="Q2" s="1342"/>
    </row>
    <row r="3" spans="1:17" s="40" customFormat="1" x14ac:dyDescent="0.2">
      <c r="A3" s="1147" t="s">
        <v>1123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  <c r="O3" s="1147"/>
      <c r="P3" s="1147"/>
      <c r="Q3" s="1147"/>
    </row>
    <row r="4" spans="1:17" s="40" customFormat="1" ht="22.5" customHeight="1" x14ac:dyDescent="0.3">
      <c r="A4" s="806" t="s">
        <v>276</v>
      </c>
      <c r="B4" s="829"/>
      <c r="C4" s="829"/>
      <c r="D4" s="810"/>
      <c r="E4" s="829"/>
      <c r="F4" s="829"/>
      <c r="G4" s="810"/>
      <c r="H4" s="829"/>
      <c r="I4" s="829"/>
      <c r="J4" s="810"/>
      <c r="K4" s="829"/>
      <c r="L4" s="829"/>
      <c r="M4" s="810"/>
      <c r="N4" s="810"/>
      <c r="O4" s="810"/>
      <c r="P4" s="811"/>
      <c r="Q4" s="818" t="s">
        <v>277</v>
      </c>
    </row>
    <row r="5" spans="1:17" ht="21.75" customHeight="1" thickBot="1" x14ac:dyDescent="0.25">
      <c r="A5" s="1370" t="s">
        <v>443</v>
      </c>
      <c r="B5" s="1187">
        <v>2014</v>
      </c>
      <c r="C5" s="1187"/>
      <c r="D5" s="1188"/>
      <c r="E5" s="1187">
        <v>2013</v>
      </c>
      <c r="F5" s="1187"/>
      <c r="G5" s="1188"/>
      <c r="H5" s="1213">
        <v>2012</v>
      </c>
      <c r="I5" s="1214"/>
      <c r="J5" s="1215"/>
      <c r="K5" s="1213">
        <v>2011</v>
      </c>
      <c r="L5" s="1214"/>
      <c r="M5" s="1215"/>
      <c r="N5" s="1213">
        <v>2010</v>
      </c>
      <c r="O5" s="1214"/>
      <c r="P5" s="1215"/>
      <c r="Q5" s="1339" t="s">
        <v>444</v>
      </c>
    </row>
    <row r="6" spans="1:17" ht="31.5" customHeight="1" thickTop="1" x14ac:dyDescent="0.2">
      <c r="A6" s="1371"/>
      <c r="B6" s="255" t="s">
        <v>46</v>
      </c>
      <c r="C6" s="158" t="s">
        <v>1394</v>
      </c>
      <c r="D6" s="158" t="s">
        <v>517</v>
      </c>
      <c r="E6" s="255" t="s">
        <v>46</v>
      </c>
      <c r="F6" s="158" t="s">
        <v>1394</v>
      </c>
      <c r="G6" s="158" t="s">
        <v>517</v>
      </c>
      <c r="H6" s="255" t="s">
        <v>46</v>
      </c>
      <c r="I6" s="158" t="s">
        <v>1394</v>
      </c>
      <c r="J6" s="158" t="s">
        <v>517</v>
      </c>
      <c r="K6" s="255" t="s">
        <v>46</v>
      </c>
      <c r="L6" s="158" t="s">
        <v>1394</v>
      </c>
      <c r="M6" s="158" t="s">
        <v>517</v>
      </c>
      <c r="N6" s="255" t="s">
        <v>46</v>
      </c>
      <c r="O6" s="158" t="s">
        <v>1394</v>
      </c>
      <c r="P6" s="158" t="s">
        <v>517</v>
      </c>
      <c r="Q6" s="1340"/>
    </row>
    <row r="7" spans="1:17" ht="35.25" customHeight="1" thickBot="1" x14ac:dyDescent="0.25">
      <c r="A7" s="458" t="s">
        <v>445</v>
      </c>
      <c r="B7" s="635">
        <f t="shared" ref="B7:B12" si="0">SUM(C7:D7)</f>
        <v>741</v>
      </c>
      <c r="C7" s="636">
        <v>302</v>
      </c>
      <c r="D7" s="636">
        <v>439</v>
      </c>
      <c r="E7" s="635">
        <f t="shared" ref="E7:E12" si="1">SUM(F7:G7)</f>
        <v>698</v>
      </c>
      <c r="F7" s="636">
        <v>251</v>
      </c>
      <c r="G7" s="636">
        <v>447</v>
      </c>
      <c r="H7" s="636">
        <f>J7+I7</f>
        <v>659</v>
      </c>
      <c r="I7" s="636">
        <v>284</v>
      </c>
      <c r="J7" s="636">
        <v>375</v>
      </c>
      <c r="K7" s="635">
        <f t="shared" ref="K7:K12" si="2">SUM(L7:M7)</f>
        <v>673</v>
      </c>
      <c r="L7" s="636">
        <v>279</v>
      </c>
      <c r="M7" s="636">
        <v>394</v>
      </c>
      <c r="N7" s="635">
        <f t="shared" ref="N7:N12" si="3">SUM(O7:P7)</f>
        <v>673</v>
      </c>
      <c r="O7" s="636">
        <v>266</v>
      </c>
      <c r="P7" s="636">
        <v>407</v>
      </c>
      <c r="Q7" s="276" t="s">
        <v>446</v>
      </c>
    </row>
    <row r="8" spans="1:17" ht="35.25" customHeight="1" thickTop="1" thickBot="1" x14ac:dyDescent="0.25">
      <c r="A8" s="459" t="s">
        <v>1030</v>
      </c>
      <c r="B8" s="538">
        <f t="shared" si="0"/>
        <v>69</v>
      </c>
      <c r="C8" s="577">
        <v>28</v>
      </c>
      <c r="D8" s="577">
        <v>41</v>
      </c>
      <c r="E8" s="538">
        <f t="shared" si="1"/>
        <v>72</v>
      </c>
      <c r="F8" s="577">
        <v>32</v>
      </c>
      <c r="G8" s="577">
        <v>40</v>
      </c>
      <c r="H8" s="577" t="s">
        <v>1100</v>
      </c>
      <c r="I8" s="577" t="s">
        <v>1100</v>
      </c>
      <c r="J8" s="577" t="s">
        <v>1100</v>
      </c>
      <c r="K8" s="538">
        <f t="shared" si="2"/>
        <v>52</v>
      </c>
      <c r="L8" s="577">
        <v>25</v>
      </c>
      <c r="M8" s="577">
        <v>27</v>
      </c>
      <c r="N8" s="538">
        <f t="shared" si="3"/>
        <v>64</v>
      </c>
      <c r="O8" s="577">
        <v>23</v>
      </c>
      <c r="P8" s="577">
        <v>41</v>
      </c>
      <c r="Q8" s="277" t="s">
        <v>447</v>
      </c>
    </row>
    <row r="9" spans="1:17" ht="35.25" customHeight="1" thickBot="1" x14ac:dyDescent="0.25">
      <c r="A9" s="460" t="s">
        <v>448</v>
      </c>
      <c r="B9" s="635">
        <f t="shared" si="0"/>
        <v>445</v>
      </c>
      <c r="C9" s="636">
        <v>152</v>
      </c>
      <c r="D9" s="636">
        <v>293</v>
      </c>
      <c r="E9" s="635">
        <f t="shared" si="1"/>
        <v>399</v>
      </c>
      <c r="F9" s="636">
        <v>131</v>
      </c>
      <c r="G9" s="636">
        <v>268</v>
      </c>
      <c r="H9" s="636" t="s">
        <v>1100</v>
      </c>
      <c r="I9" s="636" t="s">
        <v>1100</v>
      </c>
      <c r="J9" s="636" t="s">
        <v>1100</v>
      </c>
      <c r="K9" s="635">
        <f t="shared" si="2"/>
        <v>323</v>
      </c>
      <c r="L9" s="636">
        <v>117</v>
      </c>
      <c r="M9" s="636">
        <v>206</v>
      </c>
      <c r="N9" s="635">
        <f t="shared" si="3"/>
        <v>307</v>
      </c>
      <c r="O9" s="636">
        <v>101</v>
      </c>
      <c r="P9" s="636">
        <v>206</v>
      </c>
      <c r="Q9" s="276" t="s">
        <v>449</v>
      </c>
    </row>
    <row r="10" spans="1:17" ht="35.25" customHeight="1" thickTop="1" thickBot="1" x14ac:dyDescent="0.25">
      <c r="A10" s="459" t="s">
        <v>450</v>
      </c>
      <c r="B10" s="538">
        <f t="shared" si="0"/>
        <v>1031</v>
      </c>
      <c r="C10" s="577">
        <v>140</v>
      </c>
      <c r="D10" s="577">
        <v>891</v>
      </c>
      <c r="E10" s="538">
        <f t="shared" si="1"/>
        <v>890</v>
      </c>
      <c r="F10" s="577">
        <v>89</v>
      </c>
      <c r="G10" s="577">
        <v>801</v>
      </c>
      <c r="H10" s="577" t="s">
        <v>1100</v>
      </c>
      <c r="I10" s="577" t="s">
        <v>1100</v>
      </c>
      <c r="J10" s="577" t="s">
        <v>1100</v>
      </c>
      <c r="K10" s="538">
        <f t="shared" si="2"/>
        <v>819</v>
      </c>
      <c r="L10" s="577">
        <v>104</v>
      </c>
      <c r="M10" s="577">
        <v>715</v>
      </c>
      <c r="N10" s="538">
        <f t="shared" si="3"/>
        <v>870</v>
      </c>
      <c r="O10" s="577">
        <v>99</v>
      </c>
      <c r="P10" s="577">
        <v>771</v>
      </c>
      <c r="Q10" s="277" t="s">
        <v>451</v>
      </c>
    </row>
    <row r="11" spans="1:17" ht="35.25" customHeight="1" thickBot="1" x14ac:dyDescent="0.25">
      <c r="A11" s="460" t="s">
        <v>452</v>
      </c>
      <c r="B11" s="635">
        <f t="shared" si="0"/>
        <v>30</v>
      </c>
      <c r="C11" s="636">
        <v>7</v>
      </c>
      <c r="D11" s="636">
        <v>23</v>
      </c>
      <c r="E11" s="635">
        <f t="shared" si="1"/>
        <v>28</v>
      </c>
      <c r="F11" s="636">
        <v>10</v>
      </c>
      <c r="G11" s="636">
        <v>18</v>
      </c>
      <c r="H11" s="636" t="s">
        <v>1100</v>
      </c>
      <c r="I11" s="636" t="s">
        <v>1100</v>
      </c>
      <c r="J11" s="636" t="s">
        <v>1100</v>
      </c>
      <c r="K11" s="635">
        <f t="shared" si="2"/>
        <v>26</v>
      </c>
      <c r="L11" s="636">
        <v>6</v>
      </c>
      <c r="M11" s="636">
        <v>20</v>
      </c>
      <c r="N11" s="635">
        <f t="shared" si="3"/>
        <v>24</v>
      </c>
      <c r="O11" s="636">
        <v>4</v>
      </c>
      <c r="P11" s="636">
        <v>20</v>
      </c>
      <c r="Q11" s="276" t="s">
        <v>453</v>
      </c>
    </row>
    <row r="12" spans="1:17" ht="35.25" customHeight="1" thickTop="1" x14ac:dyDescent="0.2">
      <c r="A12" s="461" t="s">
        <v>454</v>
      </c>
      <c r="B12" s="637">
        <f t="shared" si="0"/>
        <v>50</v>
      </c>
      <c r="C12" s="580">
        <v>11</v>
      </c>
      <c r="D12" s="580">
        <v>39</v>
      </c>
      <c r="E12" s="637">
        <f t="shared" si="1"/>
        <v>46</v>
      </c>
      <c r="F12" s="580">
        <v>16</v>
      </c>
      <c r="G12" s="580">
        <v>30</v>
      </c>
      <c r="H12" s="580" t="s">
        <v>1100</v>
      </c>
      <c r="I12" s="580" t="s">
        <v>1100</v>
      </c>
      <c r="J12" s="580" t="s">
        <v>1100</v>
      </c>
      <c r="K12" s="637">
        <f t="shared" si="2"/>
        <v>56</v>
      </c>
      <c r="L12" s="580">
        <v>16</v>
      </c>
      <c r="M12" s="580">
        <v>40</v>
      </c>
      <c r="N12" s="637">
        <f t="shared" si="3"/>
        <v>32</v>
      </c>
      <c r="O12" s="580">
        <v>7</v>
      </c>
      <c r="P12" s="580">
        <v>25</v>
      </c>
      <c r="Q12" s="278" t="s">
        <v>455</v>
      </c>
    </row>
    <row r="13" spans="1:17" s="215" customFormat="1" ht="38.25" customHeight="1" x14ac:dyDescent="0.2">
      <c r="A13" s="177" t="s">
        <v>66</v>
      </c>
      <c r="B13" s="638">
        <f t="shared" ref="B13:O13" si="4">SUM(B7:B12)</f>
        <v>2366</v>
      </c>
      <c r="C13" s="638">
        <f t="shared" si="4"/>
        <v>640</v>
      </c>
      <c r="D13" s="638">
        <f t="shared" si="4"/>
        <v>1726</v>
      </c>
      <c r="E13" s="638">
        <f t="shared" si="4"/>
        <v>2133</v>
      </c>
      <c r="F13" s="638">
        <f t="shared" si="4"/>
        <v>529</v>
      </c>
      <c r="G13" s="638">
        <f t="shared" si="4"/>
        <v>1604</v>
      </c>
      <c r="H13" s="638">
        <v>2133</v>
      </c>
      <c r="I13" s="638">
        <v>529</v>
      </c>
      <c r="J13" s="638">
        <v>1604</v>
      </c>
      <c r="K13" s="638">
        <f t="shared" si="4"/>
        <v>1949</v>
      </c>
      <c r="L13" s="638">
        <f t="shared" si="4"/>
        <v>547</v>
      </c>
      <c r="M13" s="638">
        <f t="shared" si="4"/>
        <v>1402</v>
      </c>
      <c r="N13" s="638">
        <f t="shared" si="4"/>
        <v>1970</v>
      </c>
      <c r="O13" s="638">
        <f t="shared" si="4"/>
        <v>500</v>
      </c>
      <c r="P13" s="638">
        <f>SUM(P7:P12)</f>
        <v>1470</v>
      </c>
      <c r="Q13" s="216" t="s">
        <v>67</v>
      </c>
    </row>
    <row r="14" spans="1:17" x14ac:dyDescent="0.2">
      <c r="A14" s="2" t="s">
        <v>1102</v>
      </c>
      <c r="Q14" s="827" t="s">
        <v>1101</v>
      </c>
    </row>
    <row r="17" spans="1:8" x14ac:dyDescent="0.2">
      <c r="A17" s="49" t="s">
        <v>507</v>
      </c>
      <c r="B17" s="342">
        <f t="shared" ref="B17:B22" si="5">B7/$H$13%</f>
        <v>34.73980309423348</v>
      </c>
      <c r="H17" s="342">
        <f t="shared" ref="H17:H22" si="6">H7/$H$13%</f>
        <v>30.89545241443976</v>
      </c>
    </row>
    <row r="18" spans="1:8" x14ac:dyDescent="0.2">
      <c r="A18" s="49" t="s">
        <v>506</v>
      </c>
      <c r="B18" s="342">
        <f t="shared" si="5"/>
        <v>3.2348804500703237</v>
      </c>
      <c r="H18" s="342" t="e">
        <f t="shared" si="6"/>
        <v>#VALUE!</v>
      </c>
    </row>
    <row r="19" spans="1:8" x14ac:dyDescent="0.2">
      <c r="A19" s="49" t="s">
        <v>505</v>
      </c>
      <c r="B19" s="342">
        <f t="shared" si="5"/>
        <v>20.862634786685422</v>
      </c>
      <c r="H19" s="342" t="e">
        <f t="shared" si="6"/>
        <v>#VALUE!</v>
      </c>
    </row>
    <row r="20" spans="1:8" x14ac:dyDescent="0.2">
      <c r="A20" s="49" t="s">
        <v>504</v>
      </c>
      <c r="B20" s="342">
        <f t="shared" si="5"/>
        <v>48.335677449601505</v>
      </c>
      <c r="H20" s="342" t="e">
        <f t="shared" si="6"/>
        <v>#VALUE!</v>
      </c>
    </row>
    <row r="21" spans="1:8" x14ac:dyDescent="0.2">
      <c r="A21" s="49" t="s">
        <v>503</v>
      </c>
      <c r="B21" s="342">
        <f t="shared" si="5"/>
        <v>1.4064697609001409</v>
      </c>
      <c r="H21" s="342" t="e">
        <f t="shared" si="6"/>
        <v>#VALUE!</v>
      </c>
    </row>
    <row r="22" spans="1:8" x14ac:dyDescent="0.2">
      <c r="A22" s="49" t="s">
        <v>502</v>
      </c>
      <c r="B22" s="342">
        <f t="shared" si="5"/>
        <v>2.3441162681669012</v>
      </c>
      <c r="H22" s="342" t="e">
        <f t="shared" si="6"/>
        <v>#VALUE!</v>
      </c>
    </row>
  </sheetData>
  <mergeCells count="10">
    <mergeCell ref="Q5:Q6"/>
    <mergeCell ref="A1:Q1"/>
    <mergeCell ref="A2:Q2"/>
    <mergeCell ref="A3:Q3"/>
    <mergeCell ref="A5:A6"/>
    <mergeCell ref="K5:M5"/>
    <mergeCell ref="H5:J5"/>
    <mergeCell ref="N5:P5"/>
    <mergeCell ref="B5:D5"/>
    <mergeCell ref="E5:G5"/>
  </mergeCells>
  <printOptions horizontalCentered="1" verticalCentered="1"/>
  <pageMargins left="0" right="0" top="0.98425196850393704" bottom="0.98425196850393704" header="0.51181102362204722" footer="0.51181102362204722"/>
  <pageSetup paperSize="9" scale="95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view="pageBreakPreview" zoomScale="80" zoomScaleNormal="100" zoomScaleSheetLayoutView="80" workbookViewId="0">
      <selection activeCell="M15" sqref="M15"/>
    </sheetView>
  </sheetViews>
  <sheetFormatPr defaultRowHeight="15" x14ac:dyDescent="0.25"/>
  <cols>
    <col min="1" max="1" width="25.7109375" style="103" customWidth="1"/>
    <col min="2" max="2" width="10.5703125" style="105" customWidth="1"/>
    <col min="3" max="12" width="8.7109375" style="103" customWidth="1"/>
    <col min="13" max="13" width="10.7109375" style="105" customWidth="1"/>
    <col min="14" max="14" width="25.7109375" style="103" customWidth="1"/>
    <col min="15" max="257" width="9.140625" style="40"/>
    <col min="258" max="258" width="25.7109375" style="40" customWidth="1"/>
    <col min="259" max="259" width="10.7109375" style="40" customWidth="1"/>
    <col min="260" max="268" width="8.7109375" style="40" customWidth="1"/>
    <col min="269" max="269" width="10.7109375" style="40" customWidth="1"/>
    <col min="270" max="270" width="25.7109375" style="40" customWidth="1"/>
    <col min="271" max="513" width="9.140625" style="40"/>
    <col min="514" max="514" width="25.7109375" style="40" customWidth="1"/>
    <col min="515" max="515" width="10.7109375" style="40" customWidth="1"/>
    <col min="516" max="524" width="8.7109375" style="40" customWidth="1"/>
    <col min="525" max="525" width="10.7109375" style="40" customWidth="1"/>
    <col min="526" max="526" width="25.7109375" style="40" customWidth="1"/>
    <col min="527" max="769" width="9.140625" style="40"/>
    <col min="770" max="770" width="25.7109375" style="40" customWidth="1"/>
    <col min="771" max="771" width="10.7109375" style="40" customWidth="1"/>
    <col min="772" max="780" width="8.7109375" style="40" customWidth="1"/>
    <col min="781" max="781" width="10.7109375" style="40" customWidth="1"/>
    <col min="782" max="782" width="25.7109375" style="40" customWidth="1"/>
    <col min="783" max="1025" width="9.140625" style="40"/>
    <col min="1026" max="1026" width="25.7109375" style="40" customWidth="1"/>
    <col min="1027" max="1027" width="10.7109375" style="40" customWidth="1"/>
    <col min="1028" max="1036" width="8.7109375" style="40" customWidth="1"/>
    <col min="1037" max="1037" width="10.7109375" style="40" customWidth="1"/>
    <col min="1038" max="1038" width="25.7109375" style="40" customWidth="1"/>
    <col min="1039" max="1281" width="9.140625" style="40"/>
    <col min="1282" max="1282" width="25.7109375" style="40" customWidth="1"/>
    <col min="1283" max="1283" width="10.7109375" style="40" customWidth="1"/>
    <col min="1284" max="1292" width="8.7109375" style="40" customWidth="1"/>
    <col min="1293" max="1293" width="10.7109375" style="40" customWidth="1"/>
    <col min="1294" max="1294" width="25.7109375" style="40" customWidth="1"/>
    <col min="1295" max="1537" width="9.140625" style="40"/>
    <col min="1538" max="1538" width="25.7109375" style="40" customWidth="1"/>
    <col min="1539" max="1539" width="10.7109375" style="40" customWidth="1"/>
    <col min="1540" max="1548" width="8.7109375" style="40" customWidth="1"/>
    <col min="1549" max="1549" width="10.7109375" style="40" customWidth="1"/>
    <col min="1550" max="1550" width="25.7109375" style="40" customWidth="1"/>
    <col min="1551" max="1793" width="9.140625" style="40"/>
    <col min="1794" max="1794" width="25.7109375" style="40" customWidth="1"/>
    <col min="1795" max="1795" width="10.7109375" style="40" customWidth="1"/>
    <col min="1796" max="1804" width="8.7109375" style="40" customWidth="1"/>
    <col min="1805" max="1805" width="10.7109375" style="40" customWidth="1"/>
    <col min="1806" max="1806" width="25.7109375" style="40" customWidth="1"/>
    <col min="1807" max="2049" width="9.140625" style="40"/>
    <col min="2050" max="2050" width="25.7109375" style="40" customWidth="1"/>
    <col min="2051" max="2051" width="10.7109375" style="40" customWidth="1"/>
    <col min="2052" max="2060" width="8.7109375" style="40" customWidth="1"/>
    <col min="2061" max="2061" width="10.7109375" style="40" customWidth="1"/>
    <col min="2062" max="2062" width="25.7109375" style="40" customWidth="1"/>
    <col min="2063" max="2305" width="9.140625" style="40"/>
    <col min="2306" max="2306" width="25.7109375" style="40" customWidth="1"/>
    <col min="2307" max="2307" width="10.7109375" style="40" customWidth="1"/>
    <col min="2308" max="2316" width="8.7109375" style="40" customWidth="1"/>
    <col min="2317" max="2317" width="10.7109375" style="40" customWidth="1"/>
    <col min="2318" max="2318" width="25.7109375" style="40" customWidth="1"/>
    <col min="2319" max="2561" width="9.140625" style="40"/>
    <col min="2562" max="2562" width="25.7109375" style="40" customWidth="1"/>
    <col min="2563" max="2563" width="10.7109375" style="40" customWidth="1"/>
    <col min="2564" max="2572" width="8.7109375" style="40" customWidth="1"/>
    <col min="2573" max="2573" width="10.7109375" style="40" customWidth="1"/>
    <col min="2574" max="2574" width="25.7109375" style="40" customWidth="1"/>
    <col min="2575" max="2817" width="9.140625" style="40"/>
    <col min="2818" max="2818" width="25.7109375" style="40" customWidth="1"/>
    <col min="2819" max="2819" width="10.7109375" style="40" customWidth="1"/>
    <col min="2820" max="2828" width="8.7109375" style="40" customWidth="1"/>
    <col min="2829" max="2829" width="10.7109375" style="40" customWidth="1"/>
    <col min="2830" max="2830" width="25.7109375" style="40" customWidth="1"/>
    <col min="2831" max="3073" width="9.140625" style="40"/>
    <col min="3074" max="3074" width="25.7109375" style="40" customWidth="1"/>
    <col min="3075" max="3075" width="10.7109375" style="40" customWidth="1"/>
    <col min="3076" max="3084" width="8.7109375" style="40" customWidth="1"/>
    <col min="3085" max="3085" width="10.7109375" style="40" customWidth="1"/>
    <col min="3086" max="3086" width="25.7109375" style="40" customWidth="1"/>
    <col min="3087" max="3329" width="9.140625" style="40"/>
    <col min="3330" max="3330" width="25.7109375" style="40" customWidth="1"/>
    <col min="3331" max="3331" width="10.7109375" style="40" customWidth="1"/>
    <col min="3332" max="3340" width="8.7109375" style="40" customWidth="1"/>
    <col min="3341" max="3341" width="10.7109375" style="40" customWidth="1"/>
    <col min="3342" max="3342" width="25.7109375" style="40" customWidth="1"/>
    <col min="3343" max="3585" width="9.140625" style="40"/>
    <col min="3586" max="3586" width="25.7109375" style="40" customWidth="1"/>
    <col min="3587" max="3587" width="10.7109375" style="40" customWidth="1"/>
    <col min="3588" max="3596" width="8.7109375" style="40" customWidth="1"/>
    <col min="3597" max="3597" width="10.7109375" style="40" customWidth="1"/>
    <col min="3598" max="3598" width="25.7109375" style="40" customWidth="1"/>
    <col min="3599" max="3841" width="9.140625" style="40"/>
    <col min="3842" max="3842" width="25.7109375" style="40" customWidth="1"/>
    <col min="3843" max="3843" width="10.7109375" style="40" customWidth="1"/>
    <col min="3844" max="3852" width="8.7109375" style="40" customWidth="1"/>
    <col min="3853" max="3853" width="10.7109375" style="40" customWidth="1"/>
    <col min="3854" max="3854" width="25.7109375" style="40" customWidth="1"/>
    <col min="3855" max="4097" width="9.140625" style="40"/>
    <col min="4098" max="4098" width="25.7109375" style="40" customWidth="1"/>
    <col min="4099" max="4099" width="10.7109375" style="40" customWidth="1"/>
    <col min="4100" max="4108" width="8.7109375" style="40" customWidth="1"/>
    <col min="4109" max="4109" width="10.7109375" style="40" customWidth="1"/>
    <col min="4110" max="4110" width="25.7109375" style="40" customWidth="1"/>
    <col min="4111" max="4353" width="9.140625" style="40"/>
    <col min="4354" max="4354" width="25.7109375" style="40" customWidth="1"/>
    <col min="4355" max="4355" width="10.7109375" style="40" customWidth="1"/>
    <col min="4356" max="4364" width="8.7109375" style="40" customWidth="1"/>
    <col min="4365" max="4365" width="10.7109375" style="40" customWidth="1"/>
    <col min="4366" max="4366" width="25.7109375" style="40" customWidth="1"/>
    <col min="4367" max="4609" width="9.140625" style="40"/>
    <col min="4610" max="4610" width="25.7109375" style="40" customWidth="1"/>
    <col min="4611" max="4611" width="10.7109375" style="40" customWidth="1"/>
    <col min="4612" max="4620" width="8.7109375" style="40" customWidth="1"/>
    <col min="4621" max="4621" width="10.7109375" style="40" customWidth="1"/>
    <col min="4622" max="4622" width="25.7109375" style="40" customWidth="1"/>
    <col min="4623" max="4865" width="9.140625" style="40"/>
    <col min="4866" max="4866" width="25.7109375" style="40" customWidth="1"/>
    <col min="4867" max="4867" width="10.7109375" style="40" customWidth="1"/>
    <col min="4868" max="4876" width="8.7109375" style="40" customWidth="1"/>
    <col min="4877" max="4877" width="10.7109375" style="40" customWidth="1"/>
    <col min="4878" max="4878" width="25.7109375" style="40" customWidth="1"/>
    <col min="4879" max="5121" width="9.140625" style="40"/>
    <col min="5122" max="5122" width="25.7109375" style="40" customWidth="1"/>
    <col min="5123" max="5123" width="10.7109375" style="40" customWidth="1"/>
    <col min="5124" max="5132" width="8.7109375" style="40" customWidth="1"/>
    <col min="5133" max="5133" width="10.7109375" style="40" customWidth="1"/>
    <col min="5134" max="5134" width="25.7109375" style="40" customWidth="1"/>
    <col min="5135" max="5377" width="9.140625" style="40"/>
    <col min="5378" max="5378" width="25.7109375" style="40" customWidth="1"/>
    <col min="5379" max="5379" width="10.7109375" style="40" customWidth="1"/>
    <col min="5380" max="5388" width="8.7109375" style="40" customWidth="1"/>
    <col min="5389" max="5389" width="10.7109375" style="40" customWidth="1"/>
    <col min="5390" max="5390" width="25.7109375" style="40" customWidth="1"/>
    <col min="5391" max="5633" width="9.140625" style="40"/>
    <col min="5634" max="5634" width="25.7109375" style="40" customWidth="1"/>
    <col min="5635" max="5635" width="10.7109375" style="40" customWidth="1"/>
    <col min="5636" max="5644" width="8.7109375" style="40" customWidth="1"/>
    <col min="5645" max="5645" width="10.7109375" style="40" customWidth="1"/>
    <col min="5646" max="5646" width="25.7109375" style="40" customWidth="1"/>
    <col min="5647" max="5889" width="9.140625" style="40"/>
    <col min="5890" max="5890" width="25.7109375" style="40" customWidth="1"/>
    <col min="5891" max="5891" width="10.7109375" style="40" customWidth="1"/>
    <col min="5892" max="5900" width="8.7109375" style="40" customWidth="1"/>
    <col min="5901" max="5901" width="10.7109375" style="40" customWidth="1"/>
    <col min="5902" max="5902" width="25.7109375" style="40" customWidth="1"/>
    <col min="5903" max="6145" width="9.140625" style="40"/>
    <col min="6146" max="6146" width="25.7109375" style="40" customWidth="1"/>
    <col min="6147" max="6147" width="10.7109375" style="40" customWidth="1"/>
    <col min="6148" max="6156" width="8.7109375" style="40" customWidth="1"/>
    <col min="6157" max="6157" width="10.7109375" style="40" customWidth="1"/>
    <col min="6158" max="6158" width="25.7109375" style="40" customWidth="1"/>
    <col min="6159" max="6401" width="9.140625" style="40"/>
    <col min="6402" max="6402" width="25.7109375" style="40" customWidth="1"/>
    <col min="6403" max="6403" width="10.7109375" style="40" customWidth="1"/>
    <col min="6404" max="6412" width="8.7109375" style="40" customWidth="1"/>
    <col min="6413" max="6413" width="10.7109375" style="40" customWidth="1"/>
    <col min="6414" max="6414" width="25.7109375" style="40" customWidth="1"/>
    <col min="6415" max="6657" width="9.140625" style="40"/>
    <col min="6658" max="6658" width="25.7109375" style="40" customWidth="1"/>
    <col min="6659" max="6659" width="10.7109375" style="40" customWidth="1"/>
    <col min="6660" max="6668" width="8.7109375" style="40" customWidth="1"/>
    <col min="6669" max="6669" width="10.7109375" style="40" customWidth="1"/>
    <col min="6670" max="6670" width="25.7109375" style="40" customWidth="1"/>
    <col min="6671" max="6913" width="9.140625" style="40"/>
    <col min="6914" max="6914" width="25.7109375" style="40" customWidth="1"/>
    <col min="6915" max="6915" width="10.7109375" style="40" customWidth="1"/>
    <col min="6916" max="6924" width="8.7109375" style="40" customWidth="1"/>
    <col min="6925" max="6925" width="10.7109375" style="40" customWidth="1"/>
    <col min="6926" max="6926" width="25.7109375" style="40" customWidth="1"/>
    <col min="6927" max="7169" width="9.140625" style="40"/>
    <col min="7170" max="7170" width="25.7109375" style="40" customWidth="1"/>
    <col min="7171" max="7171" width="10.7109375" style="40" customWidth="1"/>
    <col min="7172" max="7180" width="8.7109375" style="40" customWidth="1"/>
    <col min="7181" max="7181" width="10.7109375" style="40" customWidth="1"/>
    <col min="7182" max="7182" width="25.7109375" style="40" customWidth="1"/>
    <col min="7183" max="7425" width="9.140625" style="40"/>
    <col min="7426" max="7426" width="25.7109375" style="40" customWidth="1"/>
    <col min="7427" max="7427" width="10.7109375" style="40" customWidth="1"/>
    <col min="7428" max="7436" width="8.7109375" style="40" customWidth="1"/>
    <col min="7437" max="7437" width="10.7109375" style="40" customWidth="1"/>
    <col min="7438" max="7438" width="25.7109375" style="40" customWidth="1"/>
    <col min="7439" max="7681" width="9.140625" style="40"/>
    <col min="7682" max="7682" width="25.7109375" style="40" customWidth="1"/>
    <col min="7683" max="7683" width="10.7109375" style="40" customWidth="1"/>
    <col min="7684" max="7692" width="8.7109375" style="40" customWidth="1"/>
    <col min="7693" max="7693" width="10.7109375" style="40" customWidth="1"/>
    <col min="7694" max="7694" width="25.7109375" style="40" customWidth="1"/>
    <col min="7695" max="7937" width="9.140625" style="40"/>
    <col min="7938" max="7938" width="25.7109375" style="40" customWidth="1"/>
    <col min="7939" max="7939" width="10.7109375" style="40" customWidth="1"/>
    <col min="7940" max="7948" width="8.7109375" style="40" customWidth="1"/>
    <col min="7949" max="7949" width="10.7109375" style="40" customWidth="1"/>
    <col min="7950" max="7950" width="25.7109375" style="40" customWidth="1"/>
    <col min="7951" max="8193" width="9.140625" style="40"/>
    <col min="8194" max="8194" width="25.7109375" style="40" customWidth="1"/>
    <col min="8195" max="8195" width="10.7109375" style="40" customWidth="1"/>
    <col min="8196" max="8204" width="8.7109375" style="40" customWidth="1"/>
    <col min="8205" max="8205" width="10.7109375" style="40" customWidth="1"/>
    <col min="8206" max="8206" width="25.7109375" style="40" customWidth="1"/>
    <col min="8207" max="8449" width="9.140625" style="40"/>
    <col min="8450" max="8450" width="25.7109375" style="40" customWidth="1"/>
    <col min="8451" max="8451" width="10.7109375" style="40" customWidth="1"/>
    <col min="8452" max="8460" width="8.7109375" style="40" customWidth="1"/>
    <col min="8461" max="8461" width="10.7109375" style="40" customWidth="1"/>
    <col min="8462" max="8462" width="25.7109375" style="40" customWidth="1"/>
    <col min="8463" max="8705" width="9.140625" style="40"/>
    <col min="8706" max="8706" width="25.7109375" style="40" customWidth="1"/>
    <col min="8707" max="8707" width="10.7109375" style="40" customWidth="1"/>
    <col min="8708" max="8716" width="8.7109375" style="40" customWidth="1"/>
    <col min="8717" max="8717" width="10.7109375" style="40" customWidth="1"/>
    <col min="8718" max="8718" width="25.7109375" style="40" customWidth="1"/>
    <col min="8719" max="8961" width="9.140625" style="40"/>
    <col min="8962" max="8962" width="25.7109375" style="40" customWidth="1"/>
    <col min="8963" max="8963" width="10.7109375" style="40" customWidth="1"/>
    <col min="8964" max="8972" width="8.7109375" style="40" customWidth="1"/>
    <col min="8973" max="8973" width="10.7109375" style="40" customWidth="1"/>
    <col min="8974" max="8974" width="25.7109375" style="40" customWidth="1"/>
    <col min="8975" max="9217" width="9.140625" style="40"/>
    <col min="9218" max="9218" width="25.7109375" style="40" customWidth="1"/>
    <col min="9219" max="9219" width="10.7109375" style="40" customWidth="1"/>
    <col min="9220" max="9228" width="8.7109375" style="40" customWidth="1"/>
    <col min="9229" max="9229" width="10.7109375" style="40" customWidth="1"/>
    <col min="9230" max="9230" width="25.7109375" style="40" customWidth="1"/>
    <col min="9231" max="9473" width="9.140625" style="40"/>
    <col min="9474" max="9474" width="25.7109375" style="40" customWidth="1"/>
    <col min="9475" max="9475" width="10.7109375" style="40" customWidth="1"/>
    <col min="9476" max="9484" width="8.7109375" style="40" customWidth="1"/>
    <col min="9485" max="9485" width="10.7109375" style="40" customWidth="1"/>
    <col min="9486" max="9486" width="25.7109375" style="40" customWidth="1"/>
    <col min="9487" max="9729" width="9.140625" style="40"/>
    <col min="9730" max="9730" width="25.7109375" style="40" customWidth="1"/>
    <col min="9731" max="9731" width="10.7109375" style="40" customWidth="1"/>
    <col min="9732" max="9740" width="8.7109375" style="40" customWidth="1"/>
    <col min="9741" max="9741" width="10.7109375" style="40" customWidth="1"/>
    <col min="9742" max="9742" width="25.7109375" style="40" customWidth="1"/>
    <col min="9743" max="9985" width="9.140625" style="40"/>
    <col min="9986" max="9986" width="25.7109375" style="40" customWidth="1"/>
    <col min="9987" max="9987" width="10.7109375" style="40" customWidth="1"/>
    <col min="9988" max="9996" width="8.7109375" style="40" customWidth="1"/>
    <col min="9997" max="9997" width="10.7109375" style="40" customWidth="1"/>
    <col min="9998" max="9998" width="25.7109375" style="40" customWidth="1"/>
    <col min="9999" max="10241" width="9.140625" style="40"/>
    <col min="10242" max="10242" width="25.7109375" style="40" customWidth="1"/>
    <col min="10243" max="10243" width="10.7109375" style="40" customWidth="1"/>
    <col min="10244" max="10252" width="8.7109375" style="40" customWidth="1"/>
    <col min="10253" max="10253" width="10.7109375" style="40" customWidth="1"/>
    <col min="10254" max="10254" width="25.7109375" style="40" customWidth="1"/>
    <col min="10255" max="10497" width="9.140625" style="40"/>
    <col min="10498" max="10498" width="25.7109375" style="40" customWidth="1"/>
    <col min="10499" max="10499" width="10.7109375" style="40" customWidth="1"/>
    <col min="10500" max="10508" width="8.7109375" style="40" customWidth="1"/>
    <col min="10509" max="10509" width="10.7109375" style="40" customWidth="1"/>
    <col min="10510" max="10510" width="25.7109375" style="40" customWidth="1"/>
    <col min="10511" max="10753" width="9.140625" style="40"/>
    <col min="10754" max="10754" width="25.7109375" style="40" customWidth="1"/>
    <col min="10755" max="10755" width="10.7109375" style="40" customWidth="1"/>
    <col min="10756" max="10764" width="8.7109375" style="40" customWidth="1"/>
    <col min="10765" max="10765" width="10.7109375" style="40" customWidth="1"/>
    <col min="10766" max="10766" width="25.7109375" style="40" customWidth="1"/>
    <col min="10767" max="11009" width="9.140625" style="40"/>
    <col min="11010" max="11010" width="25.7109375" style="40" customWidth="1"/>
    <col min="11011" max="11011" width="10.7109375" style="40" customWidth="1"/>
    <col min="11012" max="11020" width="8.7109375" style="40" customWidth="1"/>
    <col min="11021" max="11021" width="10.7109375" style="40" customWidth="1"/>
    <col min="11022" max="11022" width="25.7109375" style="40" customWidth="1"/>
    <col min="11023" max="11265" width="9.140625" style="40"/>
    <col min="11266" max="11266" width="25.7109375" style="40" customWidth="1"/>
    <col min="11267" max="11267" width="10.7109375" style="40" customWidth="1"/>
    <col min="11268" max="11276" width="8.7109375" style="40" customWidth="1"/>
    <col min="11277" max="11277" width="10.7109375" style="40" customWidth="1"/>
    <col min="11278" max="11278" width="25.7109375" style="40" customWidth="1"/>
    <col min="11279" max="11521" width="9.140625" style="40"/>
    <col min="11522" max="11522" width="25.7109375" style="40" customWidth="1"/>
    <col min="11523" max="11523" width="10.7109375" style="40" customWidth="1"/>
    <col min="11524" max="11532" width="8.7109375" style="40" customWidth="1"/>
    <col min="11533" max="11533" width="10.7109375" style="40" customWidth="1"/>
    <col min="11534" max="11534" width="25.7109375" style="40" customWidth="1"/>
    <col min="11535" max="11777" width="9.140625" style="40"/>
    <col min="11778" max="11778" width="25.7109375" style="40" customWidth="1"/>
    <col min="11779" max="11779" width="10.7109375" style="40" customWidth="1"/>
    <col min="11780" max="11788" width="8.7109375" style="40" customWidth="1"/>
    <col min="11789" max="11789" width="10.7109375" style="40" customWidth="1"/>
    <col min="11790" max="11790" width="25.7109375" style="40" customWidth="1"/>
    <col min="11791" max="12033" width="9.140625" style="40"/>
    <col min="12034" max="12034" width="25.7109375" style="40" customWidth="1"/>
    <col min="12035" max="12035" width="10.7109375" style="40" customWidth="1"/>
    <col min="12036" max="12044" width="8.7109375" style="40" customWidth="1"/>
    <col min="12045" max="12045" width="10.7109375" style="40" customWidth="1"/>
    <col min="12046" max="12046" width="25.7109375" style="40" customWidth="1"/>
    <col min="12047" max="12289" width="9.140625" style="40"/>
    <col min="12290" max="12290" width="25.7109375" style="40" customWidth="1"/>
    <col min="12291" max="12291" width="10.7109375" style="40" customWidth="1"/>
    <col min="12292" max="12300" width="8.7109375" style="40" customWidth="1"/>
    <col min="12301" max="12301" width="10.7109375" style="40" customWidth="1"/>
    <col min="12302" max="12302" width="25.7109375" style="40" customWidth="1"/>
    <col min="12303" max="12545" width="9.140625" style="40"/>
    <col min="12546" max="12546" width="25.7109375" style="40" customWidth="1"/>
    <col min="12547" max="12547" width="10.7109375" style="40" customWidth="1"/>
    <col min="12548" max="12556" width="8.7109375" style="40" customWidth="1"/>
    <col min="12557" max="12557" width="10.7109375" style="40" customWidth="1"/>
    <col min="12558" max="12558" width="25.7109375" style="40" customWidth="1"/>
    <col min="12559" max="12801" width="9.140625" style="40"/>
    <col min="12802" max="12802" width="25.7109375" style="40" customWidth="1"/>
    <col min="12803" max="12803" width="10.7109375" style="40" customWidth="1"/>
    <col min="12804" max="12812" width="8.7109375" style="40" customWidth="1"/>
    <col min="12813" max="12813" width="10.7109375" style="40" customWidth="1"/>
    <col min="12814" max="12814" width="25.7109375" style="40" customWidth="1"/>
    <col min="12815" max="13057" width="9.140625" style="40"/>
    <col min="13058" max="13058" width="25.7109375" style="40" customWidth="1"/>
    <col min="13059" max="13059" width="10.7109375" style="40" customWidth="1"/>
    <col min="13060" max="13068" width="8.7109375" style="40" customWidth="1"/>
    <col min="13069" max="13069" width="10.7109375" style="40" customWidth="1"/>
    <col min="13070" max="13070" width="25.7109375" style="40" customWidth="1"/>
    <col min="13071" max="13313" width="9.140625" style="40"/>
    <col min="13314" max="13314" width="25.7109375" style="40" customWidth="1"/>
    <col min="13315" max="13315" width="10.7109375" style="40" customWidth="1"/>
    <col min="13316" max="13324" width="8.7109375" style="40" customWidth="1"/>
    <col min="13325" max="13325" width="10.7109375" style="40" customWidth="1"/>
    <col min="13326" max="13326" width="25.7109375" style="40" customWidth="1"/>
    <col min="13327" max="13569" width="9.140625" style="40"/>
    <col min="13570" max="13570" width="25.7109375" style="40" customWidth="1"/>
    <col min="13571" max="13571" width="10.7109375" style="40" customWidth="1"/>
    <col min="13572" max="13580" width="8.7109375" style="40" customWidth="1"/>
    <col min="13581" max="13581" width="10.7109375" style="40" customWidth="1"/>
    <col min="13582" max="13582" width="25.7109375" style="40" customWidth="1"/>
    <col min="13583" max="13825" width="9.140625" style="40"/>
    <col min="13826" max="13826" width="25.7109375" style="40" customWidth="1"/>
    <col min="13827" max="13827" width="10.7109375" style="40" customWidth="1"/>
    <col min="13828" max="13836" width="8.7109375" style="40" customWidth="1"/>
    <col min="13837" max="13837" width="10.7109375" style="40" customWidth="1"/>
    <col min="13838" max="13838" width="25.7109375" style="40" customWidth="1"/>
    <col min="13839" max="14081" width="9.140625" style="40"/>
    <col min="14082" max="14082" width="25.7109375" style="40" customWidth="1"/>
    <col min="14083" max="14083" width="10.7109375" style="40" customWidth="1"/>
    <col min="14084" max="14092" width="8.7109375" style="40" customWidth="1"/>
    <col min="14093" max="14093" width="10.7109375" style="40" customWidth="1"/>
    <col min="14094" max="14094" width="25.7109375" style="40" customWidth="1"/>
    <col min="14095" max="14337" width="9.140625" style="40"/>
    <col min="14338" max="14338" width="25.7109375" style="40" customWidth="1"/>
    <col min="14339" max="14339" width="10.7109375" style="40" customWidth="1"/>
    <col min="14340" max="14348" width="8.7109375" style="40" customWidth="1"/>
    <col min="14349" max="14349" width="10.7109375" style="40" customWidth="1"/>
    <col min="14350" max="14350" width="25.7109375" style="40" customWidth="1"/>
    <col min="14351" max="14593" width="9.140625" style="40"/>
    <col min="14594" max="14594" width="25.7109375" style="40" customWidth="1"/>
    <col min="14595" max="14595" width="10.7109375" style="40" customWidth="1"/>
    <col min="14596" max="14604" width="8.7109375" style="40" customWidth="1"/>
    <col min="14605" max="14605" width="10.7109375" style="40" customWidth="1"/>
    <col min="14606" max="14606" width="25.7109375" style="40" customWidth="1"/>
    <col min="14607" max="14849" width="9.140625" style="40"/>
    <col min="14850" max="14850" width="25.7109375" style="40" customWidth="1"/>
    <col min="14851" max="14851" width="10.7109375" style="40" customWidth="1"/>
    <col min="14852" max="14860" width="8.7109375" style="40" customWidth="1"/>
    <col min="14861" max="14861" width="10.7109375" style="40" customWidth="1"/>
    <col min="14862" max="14862" width="25.7109375" style="40" customWidth="1"/>
    <col min="14863" max="15105" width="9.140625" style="40"/>
    <col min="15106" max="15106" width="25.7109375" style="40" customWidth="1"/>
    <col min="15107" max="15107" width="10.7109375" style="40" customWidth="1"/>
    <col min="15108" max="15116" width="8.7109375" style="40" customWidth="1"/>
    <col min="15117" max="15117" width="10.7109375" style="40" customWidth="1"/>
    <col min="15118" max="15118" width="25.7109375" style="40" customWidth="1"/>
    <col min="15119" max="15361" width="9.140625" style="40"/>
    <col min="15362" max="15362" width="25.7109375" style="40" customWidth="1"/>
    <col min="15363" max="15363" width="10.7109375" style="40" customWidth="1"/>
    <col min="15364" max="15372" width="8.7109375" style="40" customWidth="1"/>
    <col min="15373" max="15373" width="10.7109375" style="40" customWidth="1"/>
    <col min="15374" max="15374" width="25.7109375" style="40" customWidth="1"/>
    <col min="15375" max="15617" width="9.140625" style="40"/>
    <col min="15618" max="15618" width="25.7109375" style="40" customWidth="1"/>
    <col min="15619" max="15619" width="10.7109375" style="40" customWidth="1"/>
    <col min="15620" max="15628" width="8.7109375" style="40" customWidth="1"/>
    <col min="15629" max="15629" width="10.7109375" style="40" customWidth="1"/>
    <col min="15630" max="15630" width="25.7109375" style="40" customWidth="1"/>
    <col min="15631" max="15873" width="9.140625" style="40"/>
    <col min="15874" max="15874" width="25.7109375" style="40" customWidth="1"/>
    <col min="15875" max="15875" width="10.7109375" style="40" customWidth="1"/>
    <col min="15876" max="15884" width="8.7109375" style="40" customWidth="1"/>
    <col min="15885" max="15885" width="10.7109375" style="40" customWidth="1"/>
    <col min="15886" max="15886" width="25.7109375" style="40" customWidth="1"/>
    <col min="15887" max="16129" width="9.140625" style="40"/>
    <col min="16130" max="16130" width="25.7109375" style="40" customWidth="1"/>
    <col min="16131" max="16131" width="10.7109375" style="40" customWidth="1"/>
    <col min="16132" max="16140" width="8.7109375" style="40" customWidth="1"/>
    <col min="16141" max="16141" width="10.7109375" style="40" customWidth="1"/>
    <col min="16142" max="16142" width="25.7109375" style="40" customWidth="1"/>
    <col min="16143" max="16384" width="9.140625" style="40"/>
  </cols>
  <sheetData>
    <row r="1" spans="1:14" s="34" customFormat="1" ht="21.95" customHeight="1" x14ac:dyDescent="0.2">
      <c r="A1" s="1146" t="s">
        <v>750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</row>
    <row r="2" spans="1:14" s="36" customFormat="1" ht="19.5" customHeight="1" x14ac:dyDescent="0.2">
      <c r="A2" s="1147" t="s">
        <v>751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</row>
    <row r="3" spans="1:14" s="264" customFormat="1" ht="17.25" customHeight="1" x14ac:dyDescent="0.25">
      <c r="A3" s="1147">
        <v>2014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</row>
    <row r="4" spans="1:14" s="264" customFormat="1" ht="18" customHeight="1" x14ac:dyDescent="0.25">
      <c r="A4" s="1147" t="s">
        <v>772</v>
      </c>
      <c r="B4" s="1147"/>
      <c r="C4" s="1147"/>
      <c r="D4" s="1147"/>
      <c r="E4" s="1147"/>
      <c r="F4" s="1147"/>
      <c r="G4" s="1147"/>
      <c r="H4" s="1147"/>
      <c r="I4" s="1147"/>
      <c r="J4" s="1147"/>
      <c r="K4" s="1147"/>
      <c r="L4" s="1147"/>
      <c r="M4" s="1147"/>
      <c r="N4" s="1147"/>
    </row>
    <row r="5" spans="1:14" ht="15.75" x14ac:dyDescent="0.3">
      <c r="A5" s="806" t="s">
        <v>456</v>
      </c>
      <c r="B5" s="824"/>
      <c r="C5" s="825"/>
      <c r="D5" s="825"/>
      <c r="E5" s="810"/>
      <c r="F5" s="810"/>
      <c r="G5" s="810"/>
      <c r="H5" s="810"/>
      <c r="I5" s="810"/>
      <c r="J5" s="407"/>
      <c r="K5" s="825"/>
      <c r="L5" s="810"/>
      <c r="M5" s="824"/>
      <c r="N5" s="826" t="s">
        <v>457</v>
      </c>
    </row>
    <row r="6" spans="1:14" ht="26.25" customHeight="1" thickBot="1" x14ac:dyDescent="0.25">
      <c r="A6" s="1411" t="s">
        <v>779</v>
      </c>
      <c r="B6" s="1411" t="s">
        <v>727</v>
      </c>
      <c r="C6" s="1284" t="s">
        <v>783</v>
      </c>
      <c r="D6" s="1288" t="s">
        <v>787</v>
      </c>
      <c r="E6" s="1289"/>
      <c r="F6" s="1289"/>
      <c r="G6" s="1289"/>
      <c r="H6" s="1289"/>
      <c r="I6" s="1289"/>
      <c r="J6" s="1289"/>
      <c r="K6" s="1289"/>
      <c r="L6" s="1290"/>
      <c r="M6" s="1324" t="s">
        <v>726</v>
      </c>
      <c r="N6" s="1324" t="s">
        <v>780</v>
      </c>
    </row>
    <row r="7" spans="1:14" ht="40.5" customHeight="1" thickTop="1" x14ac:dyDescent="0.2">
      <c r="A7" s="1412"/>
      <c r="B7" s="1413"/>
      <c r="C7" s="1285"/>
      <c r="D7" s="146" t="s">
        <v>785</v>
      </c>
      <c r="E7" s="162" t="s">
        <v>279</v>
      </c>
      <c r="F7" s="667" t="s">
        <v>224</v>
      </c>
      <c r="G7" s="667" t="s">
        <v>106</v>
      </c>
      <c r="H7" s="667" t="s">
        <v>104</v>
      </c>
      <c r="I7" s="667" t="s">
        <v>102</v>
      </c>
      <c r="J7" s="667" t="s">
        <v>100</v>
      </c>
      <c r="K7" s="667" t="s">
        <v>98</v>
      </c>
      <c r="L7" s="179" t="s">
        <v>798</v>
      </c>
      <c r="M7" s="1325"/>
      <c r="N7" s="1325"/>
    </row>
    <row r="8" spans="1:14" ht="12.75" customHeight="1" thickBot="1" x14ac:dyDescent="0.25">
      <c r="A8" s="1410" t="s">
        <v>596</v>
      </c>
      <c r="B8" s="399" t="s">
        <v>775</v>
      </c>
      <c r="C8" s="525">
        <f>SUM(D8:L8)</f>
        <v>22</v>
      </c>
      <c r="D8" s="575">
        <v>0</v>
      </c>
      <c r="E8" s="575">
        <v>17</v>
      </c>
      <c r="F8" s="575">
        <v>4</v>
      </c>
      <c r="G8" s="575">
        <v>0</v>
      </c>
      <c r="H8" s="575">
        <v>0</v>
      </c>
      <c r="I8" s="575">
        <v>1</v>
      </c>
      <c r="J8" s="575">
        <v>0</v>
      </c>
      <c r="K8" s="575">
        <v>0</v>
      </c>
      <c r="L8" s="575">
        <v>0</v>
      </c>
      <c r="M8" s="161" t="s">
        <v>245</v>
      </c>
      <c r="N8" s="1181" t="s">
        <v>1012</v>
      </c>
    </row>
    <row r="9" spans="1:14" ht="12.75" customHeight="1" thickTop="1" thickBot="1" x14ac:dyDescent="0.25">
      <c r="A9" s="1384"/>
      <c r="B9" s="400" t="s">
        <v>776</v>
      </c>
      <c r="C9" s="525">
        <f t="shared" ref="C9:C43" si="0">SUM(D9:L9)</f>
        <v>1</v>
      </c>
      <c r="D9" s="535">
        <v>0</v>
      </c>
      <c r="E9" s="535">
        <v>1</v>
      </c>
      <c r="F9" s="535">
        <v>0</v>
      </c>
      <c r="G9" s="535">
        <v>0</v>
      </c>
      <c r="H9" s="535">
        <v>0</v>
      </c>
      <c r="I9" s="535">
        <v>0</v>
      </c>
      <c r="J9" s="535">
        <v>0</v>
      </c>
      <c r="K9" s="535">
        <v>0</v>
      </c>
      <c r="L9" s="535">
        <v>0</v>
      </c>
      <c r="M9" s="159" t="s">
        <v>771</v>
      </c>
      <c r="N9" s="1173"/>
    </row>
    <row r="10" spans="1:14" s="37" customFormat="1" ht="12.75" customHeight="1" thickTop="1" thickBot="1" x14ac:dyDescent="0.25">
      <c r="A10" s="1385"/>
      <c r="B10" s="400" t="s">
        <v>66</v>
      </c>
      <c r="C10" s="525">
        <f t="shared" si="0"/>
        <v>23</v>
      </c>
      <c r="D10" s="578">
        <f t="shared" ref="D10:L10" si="1">SUM(D8:D9)</f>
        <v>0</v>
      </c>
      <c r="E10" s="578">
        <f t="shared" si="1"/>
        <v>18</v>
      </c>
      <c r="F10" s="578">
        <f t="shared" si="1"/>
        <v>4</v>
      </c>
      <c r="G10" s="578">
        <f t="shared" si="1"/>
        <v>0</v>
      </c>
      <c r="H10" s="578">
        <f t="shared" si="1"/>
        <v>0</v>
      </c>
      <c r="I10" s="578">
        <f t="shared" si="1"/>
        <v>1</v>
      </c>
      <c r="J10" s="578">
        <f t="shared" si="1"/>
        <v>0</v>
      </c>
      <c r="K10" s="578">
        <f t="shared" si="1"/>
        <v>0</v>
      </c>
      <c r="L10" s="578">
        <f t="shared" si="1"/>
        <v>0</v>
      </c>
      <c r="M10" s="159" t="s">
        <v>248</v>
      </c>
      <c r="N10" s="1173"/>
    </row>
    <row r="11" spans="1:14" ht="12.75" customHeight="1" thickTop="1" thickBot="1" x14ac:dyDescent="0.25">
      <c r="A11" s="1380" t="s">
        <v>370</v>
      </c>
      <c r="B11" s="403" t="s">
        <v>775</v>
      </c>
      <c r="C11" s="639">
        <f>SUM(D11:L11)</f>
        <v>8</v>
      </c>
      <c r="D11" s="577">
        <v>0</v>
      </c>
      <c r="E11" s="577">
        <v>6</v>
      </c>
      <c r="F11" s="577">
        <v>0</v>
      </c>
      <c r="G11" s="577">
        <v>1</v>
      </c>
      <c r="H11" s="577">
        <v>0</v>
      </c>
      <c r="I11" s="577">
        <v>0</v>
      </c>
      <c r="J11" s="577">
        <v>1</v>
      </c>
      <c r="K11" s="577">
        <v>0</v>
      </c>
      <c r="L11" s="577">
        <v>0</v>
      </c>
      <c r="M11" s="395" t="s">
        <v>245</v>
      </c>
      <c r="N11" s="1171" t="s">
        <v>371</v>
      </c>
    </row>
    <row r="12" spans="1:14" ht="12.75" customHeight="1" thickTop="1" thickBot="1" x14ac:dyDescent="0.25">
      <c r="A12" s="1381"/>
      <c r="B12" s="404" t="s">
        <v>776</v>
      </c>
      <c r="C12" s="639">
        <f t="shared" si="0"/>
        <v>4</v>
      </c>
      <c r="D12" s="577">
        <v>0</v>
      </c>
      <c r="E12" s="577">
        <v>2</v>
      </c>
      <c r="F12" s="577">
        <v>1</v>
      </c>
      <c r="G12" s="577">
        <v>0</v>
      </c>
      <c r="H12" s="577">
        <v>0</v>
      </c>
      <c r="I12" s="577">
        <v>0</v>
      </c>
      <c r="J12" s="577">
        <v>1</v>
      </c>
      <c r="K12" s="577">
        <v>0</v>
      </c>
      <c r="L12" s="577">
        <v>0</v>
      </c>
      <c r="M12" s="160" t="s">
        <v>771</v>
      </c>
      <c r="N12" s="1171"/>
    </row>
    <row r="13" spans="1:14" s="37" customFormat="1" ht="12.75" customHeight="1" thickTop="1" thickBot="1" x14ac:dyDescent="0.25">
      <c r="A13" s="1382"/>
      <c r="B13" s="404" t="s">
        <v>66</v>
      </c>
      <c r="C13" s="639">
        <f t="shared" si="0"/>
        <v>12</v>
      </c>
      <c r="D13" s="576">
        <v>0</v>
      </c>
      <c r="E13" s="576">
        <f t="shared" ref="E13:L13" si="2">SUM(E11:E12)</f>
        <v>8</v>
      </c>
      <c r="F13" s="576">
        <f t="shared" si="2"/>
        <v>1</v>
      </c>
      <c r="G13" s="576">
        <f t="shared" si="2"/>
        <v>1</v>
      </c>
      <c r="H13" s="576">
        <f t="shared" si="2"/>
        <v>0</v>
      </c>
      <c r="I13" s="576">
        <f t="shared" si="2"/>
        <v>0</v>
      </c>
      <c r="J13" s="576">
        <f t="shared" si="2"/>
        <v>2</v>
      </c>
      <c r="K13" s="576">
        <f t="shared" si="2"/>
        <v>0</v>
      </c>
      <c r="L13" s="576">
        <f t="shared" si="2"/>
        <v>0</v>
      </c>
      <c r="M13" s="160" t="s">
        <v>248</v>
      </c>
      <c r="N13" s="1171"/>
    </row>
    <row r="14" spans="1:14" ht="12.75" customHeight="1" thickTop="1" thickBot="1" x14ac:dyDescent="0.25">
      <c r="A14" s="1383" t="s">
        <v>597</v>
      </c>
      <c r="B14" s="405" t="s">
        <v>775</v>
      </c>
      <c r="C14" s="525">
        <f t="shared" si="0"/>
        <v>63</v>
      </c>
      <c r="D14" s="535">
        <v>0</v>
      </c>
      <c r="E14" s="535">
        <v>34</v>
      </c>
      <c r="F14" s="535">
        <v>6</v>
      </c>
      <c r="G14" s="535">
        <v>4</v>
      </c>
      <c r="H14" s="535">
        <v>3</v>
      </c>
      <c r="I14" s="535">
        <v>5</v>
      </c>
      <c r="J14" s="535">
        <v>5</v>
      </c>
      <c r="K14" s="535">
        <v>5</v>
      </c>
      <c r="L14" s="535">
        <v>1</v>
      </c>
      <c r="M14" s="161" t="s">
        <v>245</v>
      </c>
      <c r="N14" s="1173" t="s">
        <v>588</v>
      </c>
    </row>
    <row r="15" spans="1:14" ht="12.75" customHeight="1" thickTop="1" thickBot="1" x14ac:dyDescent="0.25">
      <c r="A15" s="1384"/>
      <c r="B15" s="406" t="s">
        <v>776</v>
      </c>
      <c r="C15" s="525">
        <f>SUM(D15:L15)</f>
        <v>3</v>
      </c>
      <c r="D15" s="535">
        <v>0</v>
      </c>
      <c r="E15" s="535">
        <v>1</v>
      </c>
      <c r="F15" s="535">
        <v>2</v>
      </c>
      <c r="G15" s="535">
        <v>0</v>
      </c>
      <c r="H15" s="535">
        <v>0</v>
      </c>
      <c r="I15" s="535">
        <v>0</v>
      </c>
      <c r="J15" s="535">
        <v>0</v>
      </c>
      <c r="K15" s="535">
        <v>0</v>
      </c>
      <c r="L15" s="535">
        <v>0</v>
      </c>
      <c r="M15" s="159" t="s">
        <v>771</v>
      </c>
      <c r="N15" s="1173"/>
    </row>
    <row r="16" spans="1:14" s="37" customFormat="1" ht="12.75" customHeight="1" thickTop="1" thickBot="1" x14ac:dyDescent="0.25">
      <c r="A16" s="1385"/>
      <c r="B16" s="406" t="s">
        <v>66</v>
      </c>
      <c r="C16" s="525">
        <f t="shared" si="0"/>
        <v>66</v>
      </c>
      <c r="D16" s="578">
        <v>0</v>
      </c>
      <c r="E16" s="578">
        <f t="shared" ref="E16:L16" si="3">SUM(E14:E15)</f>
        <v>35</v>
      </c>
      <c r="F16" s="578">
        <f t="shared" si="3"/>
        <v>8</v>
      </c>
      <c r="G16" s="578">
        <f t="shared" si="3"/>
        <v>4</v>
      </c>
      <c r="H16" s="578">
        <f t="shared" si="3"/>
        <v>3</v>
      </c>
      <c r="I16" s="578">
        <f t="shared" si="3"/>
        <v>5</v>
      </c>
      <c r="J16" s="578">
        <f t="shared" si="3"/>
        <v>5</v>
      </c>
      <c r="K16" s="578">
        <f t="shared" si="3"/>
        <v>5</v>
      </c>
      <c r="L16" s="578">
        <f t="shared" si="3"/>
        <v>1</v>
      </c>
      <c r="M16" s="159" t="s">
        <v>248</v>
      </c>
      <c r="N16" s="1173"/>
    </row>
    <row r="17" spans="1:14" ht="12.75" customHeight="1" thickTop="1" thickBot="1" x14ac:dyDescent="0.25">
      <c r="A17" s="1380" t="s">
        <v>372</v>
      </c>
      <c r="B17" s="403" t="s">
        <v>775</v>
      </c>
      <c r="C17" s="639">
        <f t="shared" si="0"/>
        <v>3</v>
      </c>
      <c r="D17" s="577">
        <v>0</v>
      </c>
      <c r="E17" s="577">
        <v>0</v>
      </c>
      <c r="F17" s="577">
        <v>0</v>
      </c>
      <c r="G17" s="577">
        <v>0</v>
      </c>
      <c r="H17" s="577">
        <v>0</v>
      </c>
      <c r="I17" s="577">
        <v>1</v>
      </c>
      <c r="J17" s="577">
        <v>1</v>
      </c>
      <c r="K17" s="577">
        <v>1</v>
      </c>
      <c r="L17" s="577">
        <v>0</v>
      </c>
      <c r="M17" s="395" t="s">
        <v>245</v>
      </c>
      <c r="N17" s="1171" t="s">
        <v>373</v>
      </c>
    </row>
    <row r="18" spans="1:14" ht="12.75" customHeight="1" thickTop="1" thickBot="1" x14ac:dyDescent="0.25">
      <c r="A18" s="1381"/>
      <c r="B18" s="404" t="s">
        <v>776</v>
      </c>
      <c r="C18" s="639">
        <f t="shared" si="0"/>
        <v>12</v>
      </c>
      <c r="D18" s="577">
        <v>0</v>
      </c>
      <c r="E18" s="577">
        <v>5</v>
      </c>
      <c r="F18" s="577">
        <v>3</v>
      </c>
      <c r="G18" s="577">
        <v>1</v>
      </c>
      <c r="H18" s="577">
        <v>1</v>
      </c>
      <c r="I18" s="577">
        <v>2</v>
      </c>
      <c r="J18" s="577">
        <v>0</v>
      </c>
      <c r="K18" s="577">
        <v>0</v>
      </c>
      <c r="L18" s="577">
        <v>0</v>
      </c>
      <c r="M18" s="160" t="s">
        <v>771</v>
      </c>
      <c r="N18" s="1171"/>
    </row>
    <row r="19" spans="1:14" s="37" customFormat="1" ht="12.75" customHeight="1" thickTop="1" thickBot="1" x14ac:dyDescent="0.25">
      <c r="A19" s="1382"/>
      <c r="B19" s="404" t="s">
        <v>66</v>
      </c>
      <c r="C19" s="639">
        <f t="shared" si="0"/>
        <v>15</v>
      </c>
      <c r="D19" s="576">
        <v>0</v>
      </c>
      <c r="E19" s="576">
        <f t="shared" ref="E19:L19" si="4">SUM(E17:E18)</f>
        <v>5</v>
      </c>
      <c r="F19" s="576">
        <f t="shared" si="4"/>
        <v>3</v>
      </c>
      <c r="G19" s="576">
        <f t="shared" si="4"/>
        <v>1</v>
      </c>
      <c r="H19" s="576">
        <f t="shared" si="4"/>
        <v>1</v>
      </c>
      <c r="I19" s="576">
        <f t="shared" si="4"/>
        <v>3</v>
      </c>
      <c r="J19" s="576">
        <f t="shared" si="4"/>
        <v>1</v>
      </c>
      <c r="K19" s="576">
        <f t="shared" si="4"/>
        <v>1</v>
      </c>
      <c r="L19" s="576">
        <f t="shared" si="4"/>
        <v>0</v>
      </c>
      <c r="M19" s="160" t="s">
        <v>248</v>
      </c>
      <c r="N19" s="1171"/>
    </row>
    <row r="20" spans="1:14" ht="12.75" customHeight="1" thickTop="1" thickBot="1" x14ac:dyDescent="0.25">
      <c r="A20" s="1383" t="s">
        <v>598</v>
      </c>
      <c r="B20" s="405" t="s">
        <v>775</v>
      </c>
      <c r="C20" s="525">
        <f t="shared" si="0"/>
        <v>24</v>
      </c>
      <c r="D20" s="535">
        <v>0</v>
      </c>
      <c r="E20" s="535">
        <v>9</v>
      </c>
      <c r="F20" s="535">
        <v>4</v>
      </c>
      <c r="G20" s="535">
        <v>2</v>
      </c>
      <c r="H20" s="535">
        <v>3</v>
      </c>
      <c r="I20" s="535">
        <v>2</v>
      </c>
      <c r="J20" s="535">
        <v>2</v>
      </c>
      <c r="K20" s="535">
        <v>2</v>
      </c>
      <c r="L20" s="535">
        <v>0</v>
      </c>
      <c r="M20" s="161" t="s">
        <v>245</v>
      </c>
      <c r="N20" s="1173" t="s">
        <v>589</v>
      </c>
    </row>
    <row r="21" spans="1:14" ht="12.75" customHeight="1" thickTop="1" thickBot="1" x14ac:dyDescent="0.25">
      <c r="A21" s="1384"/>
      <c r="B21" s="406" t="s">
        <v>776</v>
      </c>
      <c r="C21" s="525">
        <f t="shared" si="0"/>
        <v>1</v>
      </c>
      <c r="D21" s="535">
        <v>0</v>
      </c>
      <c r="E21" s="535">
        <v>0</v>
      </c>
      <c r="F21" s="535">
        <v>1</v>
      </c>
      <c r="G21" s="535">
        <v>0</v>
      </c>
      <c r="H21" s="535">
        <v>0</v>
      </c>
      <c r="I21" s="535">
        <v>0</v>
      </c>
      <c r="J21" s="535">
        <v>0</v>
      </c>
      <c r="K21" s="535">
        <v>0</v>
      </c>
      <c r="L21" s="535">
        <v>0</v>
      </c>
      <c r="M21" s="159" t="s">
        <v>771</v>
      </c>
      <c r="N21" s="1173"/>
    </row>
    <row r="22" spans="1:14" s="37" customFormat="1" ht="12.75" customHeight="1" thickTop="1" thickBot="1" x14ac:dyDescent="0.25">
      <c r="A22" s="1385"/>
      <c r="B22" s="406" t="s">
        <v>66</v>
      </c>
      <c r="C22" s="525">
        <f t="shared" si="0"/>
        <v>25</v>
      </c>
      <c r="D22" s="578">
        <v>0</v>
      </c>
      <c r="E22" s="578">
        <f t="shared" ref="E22:L22" si="5">SUM(E20:E21)</f>
        <v>9</v>
      </c>
      <c r="F22" s="578">
        <f t="shared" si="5"/>
        <v>5</v>
      </c>
      <c r="G22" s="578">
        <f t="shared" si="5"/>
        <v>2</v>
      </c>
      <c r="H22" s="578">
        <f t="shared" si="5"/>
        <v>3</v>
      </c>
      <c r="I22" s="578">
        <f t="shared" si="5"/>
        <v>2</v>
      </c>
      <c r="J22" s="578">
        <f t="shared" si="5"/>
        <v>2</v>
      </c>
      <c r="K22" s="578">
        <f t="shared" si="5"/>
        <v>2</v>
      </c>
      <c r="L22" s="578">
        <f t="shared" si="5"/>
        <v>0</v>
      </c>
      <c r="M22" s="159" t="s">
        <v>248</v>
      </c>
      <c r="N22" s="1173"/>
    </row>
    <row r="23" spans="1:14" s="37" customFormat="1" ht="12.75" customHeight="1" thickTop="1" thickBot="1" x14ac:dyDescent="0.25">
      <c r="A23" s="1372" t="s">
        <v>778</v>
      </c>
      <c r="B23" s="393" t="s">
        <v>775</v>
      </c>
      <c r="C23" s="639">
        <v>0</v>
      </c>
      <c r="D23" s="645">
        <v>0</v>
      </c>
      <c r="E23" s="645">
        <v>0</v>
      </c>
      <c r="F23" s="645">
        <v>0</v>
      </c>
      <c r="G23" s="645">
        <v>0</v>
      </c>
      <c r="H23" s="645">
        <v>0</v>
      </c>
      <c r="I23" s="645">
        <v>0</v>
      </c>
      <c r="J23" s="645">
        <v>0</v>
      </c>
      <c r="K23" s="645">
        <v>0</v>
      </c>
      <c r="L23" s="645">
        <v>0</v>
      </c>
      <c r="M23" s="967" t="s">
        <v>245</v>
      </c>
      <c r="N23" s="1407" t="s">
        <v>777</v>
      </c>
    </row>
    <row r="24" spans="1:14" s="37" customFormat="1" ht="12.75" customHeight="1" thickTop="1" thickBot="1" x14ac:dyDescent="0.25">
      <c r="A24" s="1373"/>
      <c r="B24" s="393" t="s">
        <v>776</v>
      </c>
      <c r="C24" s="639">
        <v>0</v>
      </c>
      <c r="D24" s="645">
        <v>0</v>
      </c>
      <c r="E24" s="645">
        <v>0</v>
      </c>
      <c r="F24" s="645">
        <v>0</v>
      </c>
      <c r="G24" s="645">
        <v>0</v>
      </c>
      <c r="H24" s="645">
        <v>0</v>
      </c>
      <c r="I24" s="645">
        <v>0</v>
      </c>
      <c r="J24" s="645">
        <v>0</v>
      </c>
      <c r="K24" s="645">
        <v>0</v>
      </c>
      <c r="L24" s="645">
        <v>0</v>
      </c>
      <c r="M24" s="967" t="s">
        <v>771</v>
      </c>
      <c r="N24" s="1408"/>
    </row>
    <row r="25" spans="1:14" s="37" customFormat="1" ht="12.75" customHeight="1" thickTop="1" thickBot="1" x14ac:dyDescent="0.25">
      <c r="A25" s="1374"/>
      <c r="B25" s="393" t="s">
        <v>66</v>
      </c>
      <c r="C25" s="639">
        <v>0</v>
      </c>
      <c r="D25" s="645">
        <v>0</v>
      </c>
      <c r="E25" s="645">
        <v>0</v>
      </c>
      <c r="F25" s="645">
        <v>0</v>
      </c>
      <c r="G25" s="645"/>
      <c r="H25" s="645">
        <v>0</v>
      </c>
      <c r="I25" s="645">
        <v>0</v>
      </c>
      <c r="J25" s="645">
        <v>0</v>
      </c>
      <c r="K25" s="645">
        <v>0</v>
      </c>
      <c r="L25" s="645">
        <v>0</v>
      </c>
      <c r="M25" s="967" t="s">
        <v>248</v>
      </c>
      <c r="N25" s="1409"/>
    </row>
    <row r="26" spans="1:14" s="37" customFormat="1" ht="12.75" customHeight="1" thickTop="1" thickBot="1" x14ac:dyDescent="0.25">
      <c r="A26" s="1375" t="s">
        <v>599</v>
      </c>
      <c r="B26" s="361" t="s">
        <v>775</v>
      </c>
      <c r="C26" s="525">
        <v>0</v>
      </c>
      <c r="D26" s="574">
        <v>0</v>
      </c>
      <c r="E26" s="574">
        <v>0</v>
      </c>
      <c r="F26" s="574">
        <v>0</v>
      </c>
      <c r="G26" s="574">
        <v>0</v>
      </c>
      <c r="H26" s="574">
        <v>0</v>
      </c>
      <c r="I26" s="574">
        <v>0</v>
      </c>
      <c r="J26" s="574">
        <v>0</v>
      </c>
      <c r="K26" s="574">
        <v>0</v>
      </c>
      <c r="L26" s="574">
        <v>0</v>
      </c>
      <c r="M26" s="161" t="s">
        <v>245</v>
      </c>
      <c r="N26" s="1173" t="s">
        <v>590</v>
      </c>
    </row>
    <row r="27" spans="1:14" s="37" customFormat="1" ht="12.75" customHeight="1" thickTop="1" thickBot="1" x14ac:dyDescent="0.25">
      <c r="A27" s="1376"/>
      <c r="B27" s="389" t="s">
        <v>776</v>
      </c>
      <c r="C27" s="525">
        <v>0</v>
      </c>
      <c r="D27" s="574">
        <v>0</v>
      </c>
      <c r="E27" s="574">
        <v>0</v>
      </c>
      <c r="F27" s="574">
        <v>0</v>
      </c>
      <c r="G27" s="574">
        <v>0</v>
      </c>
      <c r="H27" s="574">
        <v>0</v>
      </c>
      <c r="I27" s="574">
        <v>0</v>
      </c>
      <c r="J27" s="574">
        <v>0</v>
      </c>
      <c r="K27" s="574">
        <v>0</v>
      </c>
      <c r="L27" s="574">
        <v>0</v>
      </c>
      <c r="M27" s="159" t="s">
        <v>771</v>
      </c>
      <c r="N27" s="1173"/>
    </row>
    <row r="28" spans="1:14" s="37" customFormat="1" ht="12.75" customHeight="1" thickTop="1" thickBot="1" x14ac:dyDescent="0.25">
      <c r="A28" s="1377"/>
      <c r="B28" s="389" t="s">
        <v>66</v>
      </c>
      <c r="C28" s="525">
        <v>0</v>
      </c>
      <c r="D28" s="574">
        <v>0</v>
      </c>
      <c r="E28" s="574">
        <v>0</v>
      </c>
      <c r="F28" s="574">
        <v>0</v>
      </c>
      <c r="G28" s="574">
        <v>0</v>
      </c>
      <c r="H28" s="574">
        <v>0</v>
      </c>
      <c r="I28" s="574">
        <v>0</v>
      </c>
      <c r="J28" s="574">
        <v>0</v>
      </c>
      <c r="K28" s="574">
        <v>0</v>
      </c>
      <c r="L28" s="574">
        <v>0</v>
      </c>
      <c r="M28" s="159" t="s">
        <v>248</v>
      </c>
      <c r="N28" s="1173"/>
    </row>
    <row r="29" spans="1:14" ht="12.75" customHeight="1" thickTop="1" thickBot="1" x14ac:dyDescent="0.25">
      <c r="A29" s="1402" t="s">
        <v>609</v>
      </c>
      <c r="B29" s="402" t="s">
        <v>775</v>
      </c>
      <c r="C29" s="529">
        <f>SUM(D29:L29)</f>
        <v>0</v>
      </c>
      <c r="D29" s="576">
        <v>0</v>
      </c>
      <c r="E29" s="576">
        <v>0</v>
      </c>
      <c r="F29" s="576">
        <v>0</v>
      </c>
      <c r="G29" s="576">
        <v>0</v>
      </c>
      <c r="H29" s="576">
        <v>0</v>
      </c>
      <c r="I29" s="576">
        <v>0</v>
      </c>
      <c r="J29" s="576">
        <v>0</v>
      </c>
      <c r="K29" s="576">
        <v>0</v>
      </c>
      <c r="L29" s="576">
        <v>0</v>
      </c>
      <c r="M29" s="1018" t="s">
        <v>245</v>
      </c>
      <c r="N29" s="1303" t="s">
        <v>603</v>
      </c>
    </row>
    <row r="30" spans="1:14" ht="12.75" customHeight="1" thickTop="1" thickBot="1" x14ac:dyDescent="0.25">
      <c r="A30" s="1403"/>
      <c r="B30" s="402" t="s">
        <v>776</v>
      </c>
      <c r="C30" s="529">
        <f>SUM(D30:L30)</f>
        <v>0</v>
      </c>
      <c r="D30" s="576">
        <v>0</v>
      </c>
      <c r="E30" s="576">
        <v>0</v>
      </c>
      <c r="F30" s="576">
        <v>0</v>
      </c>
      <c r="G30" s="576">
        <v>0</v>
      </c>
      <c r="H30" s="576">
        <v>0</v>
      </c>
      <c r="I30" s="576">
        <v>0</v>
      </c>
      <c r="J30" s="576">
        <v>0</v>
      </c>
      <c r="K30" s="576">
        <v>0</v>
      </c>
      <c r="L30" s="576">
        <v>0</v>
      </c>
      <c r="M30" s="1017" t="s">
        <v>771</v>
      </c>
      <c r="N30" s="1303"/>
    </row>
    <row r="31" spans="1:14" s="37" customFormat="1" ht="12.75" customHeight="1" thickTop="1" thickBot="1" x14ac:dyDescent="0.25">
      <c r="A31" s="1403"/>
      <c r="B31" s="402" t="s">
        <v>66</v>
      </c>
      <c r="C31" s="529">
        <f>SUM(D31:L31)</f>
        <v>0</v>
      </c>
      <c r="D31" s="576">
        <v>0</v>
      </c>
      <c r="E31" s="576">
        <v>0</v>
      </c>
      <c r="F31" s="576">
        <v>0</v>
      </c>
      <c r="G31" s="576">
        <v>0</v>
      </c>
      <c r="H31" s="576">
        <v>0</v>
      </c>
      <c r="I31" s="576">
        <v>0</v>
      </c>
      <c r="J31" s="576">
        <v>0</v>
      </c>
      <c r="K31" s="576">
        <v>0</v>
      </c>
      <c r="L31" s="576">
        <v>0</v>
      </c>
      <c r="M31" s="1017" t="s">
        <v>248</v>
      </c>
      <c r="N31" s="1308"/>
    </row>
    <row r="32" spans="1:14" s="37" customFormat="1" ht="12.75" customHeight="1" thickTop="1" thickBot="1" x14ac:dyDescent="0.25">
      <c r="A32" s="1378" t="s">
        <v>607</v>
      </c>
      <c r="B32" s="389" t="s">
        <v>775</v>
      </c>
      <c r="C32" s="527">
        <v>0</v>
      </c>
      <c r="D32" s="578">
        <v>0</v>
      </c>
      <c r="E32" s="578">
        <v>0</v>
      </c>
      <c r="F32" s="578">
        <v>0</v>
      </c>
      <c r="G32" s="578">
        <v>0</v>
      </c>
      <c r="H32" s="578">
        <v>0</v>
      </c>
      <c r="I32" s="578">
        <v>0</v>
      </c>
      <c r="J32" s="578">
        <v>0</v>
      </c>
      <c r="K32" s="578">
        <v>0</v>
      </c>
      <c r="L32" s="578">
        <v>0</v>
      </c>
      <c r="M32" s="1016" t="s">
        <v>245</v>
      </c>
      <c r="N32" s="1173" t="s">
        <v>591</v>
      </c>
    </row>
    <row r="33" spans="1:17" s="37" customFormat="1" ht="12.75" customHeight="1" thickTop="1" thickBot="1" x14ac:dyDescent="0.25">
      <c r="A33" s="1379"/>
      <c r="B33" s="356" t="s">
        <v>776</v>
      </c>
      <c r="C33" s="1014">
        <v>0</v>
      </c>
      <c r="D33" s="1015">
        <v>0</v>
      </c>
      <c r="E33" s="1015">
        <v>0</v>
      </c>
      <c r="F33" s="1015">
        <v>0</v>
      </c>
      <c r="G33" s="1015">
        <v>0</v>
      </c>
      <c r="H33" s="1015">
        <v>0</v>
      </c>
      <c r="I33" s="1015">
        <v>0</v>
      </c>
      <c r="J33" s="1015">
        <v>0</v>
      </c>
      <c r="K33" s="1015">
        <v>0</v>
      </c>
      <c r="L33" s="1015">
        <v>0</v>
      </c>
      <c r="M33" s="159" t="s">
        <v>771</v>
      </c>
      <c r="N33" s="1173"/>
    </row>
    <row r="34" spans="1:17" s="37" customFormat="1" ht="12.75" customHeight="1" thickTop="1" thickBot="1" x14ac:dyDescent="0.25">
      <c r="A34" s="1379"/>
      <c r="B34" s="389" t="s">
        <v>66</v>
      </c>
      <c r="C34" s="1014">
        <v>0</v>
      </c>
      <c r="D34" s="1015">
        <v>0</v>
      </c>
      <c r="E34" s="1015">
        <v>0</v>
      </c>
      <c r="F34" s="1015">
        <v>0</v>
      </c>
      <c r="G34" s="1015">
        <v>0</v>
      </c>
      <c r="H34" s="1015">
        <v>0</v>
      </c>
      <c r="I34" s="1015">
        <v>0</v>
      </c>
      <c r="J34" s="1015">
        <v>0</v>
      </c>
      <c r="K34" s="1015">
        <v>0</v>
      </c>
      <c r="L34" s="1015">
        <v>0</v>
      </c>
      <c r="M34" s="159" t="s">
        <v>248</v>
      </c>
      <c r="N34" s="1173"/>
    </row>
    <row r="35" spans="1:17" ht="12.75" customHeight="1" thickTop="1" thickBot="1" x14ac:dyDescent="0.25">
      <c r="A35" s="1404" t="s">
        <v>1015</v>
      </c>
      <c r="B35" s="401" t="s">
        <v>775</v>
      </c>
      <c r="C35" s="639">
        <f>SUM(D35:L35)</f>
        <v>252</v>
      </c>
      <c r="D35" s="645">
        <v>1</v>
      </c>
      <c r="E35" s="645">
        <v>212</v>
      </c>
      <c r="F35" s="645">
        <v>7</v>
      </c>
      <c r="G35" s="645">
        <v>2</v>
      </c>
      <c r="H35" s="645">
        <v>4</v>
      </c>
      <c r="I35" s="645">
        <v>2</v>
      </c>
      <c r="J35" s="645">
        <v>4</v>
      </c>
      <c r="K35" s="645">
        <v>6</v>
      </c>
      <c r="L35" s="645">
        <v>14</v>
      </c>
      <c r="M35" s="967" t="s">
        <v>245</v>
      </c>
      <c r="N35" s="1171" t="s">
        <v>592</v>
      </c>
    </row>
    <row r="36" spans="1:17" ht="12.75" customHeight="1" thickTop="1" thickBot="1" x14ac:dyDescent="0.25">
      <c r="A36" s="1405"/>
      <c r="B36" s="402" t="s">
        <v>776</v>
      </c>
      <c r="C36" s="639">
        <f>SUM(D36:L36)</f>
        <v>209</v>
      </c>
      <c r="D36" s="645">
        <v>1</v>
      </c>
      <c r="E36" s="645">
        <v>187</v>
      </c>
      <c r="F36" s="645">
        <v>7</v>
      </c>
      <c r="G36" s="645">
        <v>4</v>
      </c>
      <c r="H36" s="645">
        <v>3</v>
      </c>
      <c r="I36" s="645">
        <v>2</v>
      </c>
      <c r="J36" s="645">
        <v>4</v>
      </c>
      <c r="K36" s="645">
        <v>0</v>
      </c>
      <c r="L36" s="645">
        <v>1</v>
      </c>
      <c r="M36" s="160" t="s">
        <v>771</v>
      </c>
      <c r="N36" s="1171"/>
    </row>
    <row r="37" spans="1:17" s="37" customFormat="1" ht="12.75" customHeight="1" thickTop="1" x14ac:dyDescent="0.2">
      <c r="A37" s="1406"/>
      <c r="B37" s="1012" t="s">
        <v>66</v>
      </c>
      <c r="C37" s="642">
        <f>SUM(D37:L37)</f>
        <v>461</v>
      </c>
      <c r="D37" s="1009">
        <f>D35+D36</f>
        <v>2</v>
      </c>
      <c r="E37" s="1009">
        <f t="shared" ref="E37:L37" si="6">E35+E36</f>
        <v>399</v>
      </c>
      <c r="F37" s="1009">
        <f t="shared" si="6"/>
        <v>14</v>
      </c>
      <c r="G37" s="1009">
        <f t="shared" si="6"/>
        <v>6</v>
      </c>
      <c r="H37" s="1009">
        <f t="shared" si="6"/>
        <v>7</v>
      </c>
      <c r="I37" s="1009">
        <f t="shared" si="6"/>
        <v>4</v>
      </c>
      <c r="J37" s="1009">
        <f t="shared" si="6"/>
        <v>8</v>
      </c>
      <c r="K37" s="1009">
        <f t="shared" si="6"/>
        <v>6</v>
      </c>
      <c r="L37" s="1009">
        <f t="shared" si="6"/>
        <v>15</v>
      </c>
      <c r="M37" s="966" t="s">
        <v>248</v>
      </c>
      <c r="N37" s="1175"/>
    </row>
    <row r="38" spans="1:17" ht="12.75" customHeight="1" thickBot="1" x14ac:dyDescent="0.25">
      <c r="A38" s="1386" t="s">
        <v>1016</v>
      </c>
      <c r="B38" s="399" t="s">
        <v>775</v>
      </c>
      <c r="C38" s="533">
        <f t="shared" ref="C38:D40" si="7">C8+C11+C14+C17+C20+C29+C35</f>
        <v>372</v>
      </c>
      <c r="D38" s="533">
        <f t="shared" si="7"/>
        <v>1</v>
      </c>
      <c r="E38" s="533">
        <f t="shared" ref="E38:L38" si="8">E8+E11+E14+E17+E20+E29+E35</f>
        <v>278</v>
      </c>
      <c r="F38" s="533">
        <f t="shared" si="8"/>
        <v>21</v>
      </c>
      <c r="G38" s="533">
        <f t="shared" si="8"/>
        <v>9</v>
      </c>
      <c r="H38" s="533">
        <f t="shared" si="8"/>
        <v>10</v>
      </c>
      <c r="I38" s="533">
        <f t="shared" si="8"/>
        <v>11</v>
      </c>
      <c r="J38" s="533">
        <f t="shared" si="8"/>
        <v>13</v>
      </c>
      <c r="K38" s="533">
        <f t="shared" si="8"/>
        <v>14</v>
      </c>
      <c r="L38" s="533">
        <f t="shared" si="8"/>
        <v>15</v>
      </c>
      <c r="M38" s="396" t="s">
        <v>245</v>
      </c>
      <c r="N38" s="1389" t="s">
        <v>788</v>
      </c>
    </row>
    <row r="39" spans="1:17" ht="12.75" customHeight="1" thickTop="1" thickBot="1" x14ac:dyDescent="0.25">
      <c r="A39" s="1387"/>
      <c r="B39" s="400" t="s">
        <v>776</v>
      </c>
      <c r="C39" s="525">
        <f t="shared" si="7"/>
        <v>230</v>
      </c>
      <c r="D39" s="525">
        <f t="shared" si="7"/>
        <v>1</v>
      </c>
      <c r="E39" s="525">
        <f t="shared" ref="E39:L39" si="9">E9+E12+E15+E18+E21+E30+E36</f>
        <v>196</v>
      </c>
      <c r="F39" s="525">
        <f t="shared" si="9"/>
        <v>14</v>
      </c>
      <c r="G39" s="525">
        <f t="shared" si="9"/>
        <v>5</v>
      </c>
      <c r="H39" s="525">
        <f t="shared" si="9"/>
        <v>4</v>
      </c>
      <c r="I39" s="525">
        <f t="shared" si="9"/>
        <v>4</v>
      </c>
      <c r="J39" s="525">
        <f t="shared" si="9"/>
        <v>5</v>
      </c>
      <c r="K39" s="525">
        <f t="shared" si="9"/>
        <v>0</v>
      </c>
      <c r="L39" s="525">
        <f t="shared" si="9"/>
        <v>1</v>
      </c>
      <c r="M39" s="159" t="s">
        <v>771</v>
      </c>
      <c r="N39" s="1390"/>
    </row>
    <row r="40" spans="1:17" s="37" customFormat="1" ht="12.75" customHeight="1" thickTop="1" x14ac:dyDescent="0.2">
      <c r="A40" s="1388"/>
      <c r="B40" s="1010" t="s">
        <v>66</v>
      </c>
      <c r="C40" s="643">
        <f t="shared" si="7"/>
        <v>602</v>
      </c>
      <c r="D40" s="643">
        <f t="shared" si="7"/>
        <v>2</v>
      </c>
      <c r="E40" s="643">
        <f t="shared" ref="E40:L40" si="10">E10+E13+E16+E19+E22+E31+E37</f>
        <v>474</v>
      </c>
      <c r="F40" s="643">
        <f t="shared" si="10"/>
        <v>35</v>
      </c>
      <c r="G40" s="643">
        <f t="shared" si="10"/>
        <v>14</v>
      </c>
      <c r="H40" s="643">
        <f t="shared" si="10"/>
        <v>14</v>
      </c>
      <c r="I40" s="643">
        <f t="shared" si="10"/>
        <v>15</v>
      </c>
      <c r="J40" s="643">
        <f t="shared" si="10"/>
        <v>18</v>
      </c>
      <c r="K40" s="643">
        <f t="shared" si="10"/>
        <v>14</v>
      </c>
      <c r="L40" s="643">
        <f t="shared" si="10"/>
        <v>16</v>
      </c>
      <c r="M40" s="397" t="s">
        <v>248</v>
      </c>
      <c r="N40" s="1391"/>
    </row>
    <row r="41" spans="1:17" ht="12.75" customHeight="1" thickBot="1" x14ac:dyDescent="0.25">
      <c r="A41" s="1392" t="s">
        <v>1114</v>
      </c>
      <c r="B41" s="1013" t="s">
        <v>775</v>
      </c>
      <c r="C41" s="639">
        <f t="shared" si="0"/>
        <v>27</v>
      </c>
      <c r="D41" s="644">
        <v>0</v>
      </c>
      <c r="E41" s="644">
        <v>11</v>
      </c>
      <c r="F41" s="644">
        <v>2</v>
      </c>
      <c r="G41" s="644">
        <v>1</v>
      </c>
      <c r="H41" s="644">
        <v>0</v>
      </c>
      <c r="I41" s="644">
        <v>0</v>
      </c>
      <c r="J41" s="644">
        <v>0</v>
      </c>
      <c r="K41" s="644">
        <v>3</v>
      </c>
      <c r="L41" s="644">
        <v>10</v>
      </c>
      <c r="M41" s="967" t="s">
        <v>245</v>
      </c>
      <c r="N41" s="1395" t="s">
        <v>1112</v>
      </c>
    </row>
    <row r="42" spans="1:17" ht="12.75" customHeight="1" thickTop="1" thickBot="1" x14ac:dyDescent="0.25">
      <c r="A42" s="1393"/>
      <c r="B42" s="402" t="s">
        <v>776</v>
      </c>
      <c r="C42" s="639">
        <f t="shared" si="0"/>
        <v>31</v>
      </c>
      <c r="D42" s="577">
        <v>0</v>
      </c>
      <c r="E42" s="577">
        <v>22</v>
      </c>
      <c r="F42" s="577">
        <v>2</v>
      </c>
      <c r="G42" s="577">
        <v>2</v>
      </c>
      <c r="H42" s="577">
        <v>1</v>
      </c>
      <c r="I42" s="577">
        <v>0</v>
      </c>
      <c r="J42" s="577">
        <v>2</v>
      </c>
      <c r="K42" s="577">
        <v>1</v>
      </c>
      <c r="L42" s="577">
        <v>1</v>
      </c>
      <c r="M42" s="160" t="s">
        <v>771</v>
      </c>
      <c r="N42" s="1171"/>
    </row>
    <row r="43" spans="1:17" s="37" customFormat="1" ht="12.75" customHeight="1" thickTop="1" x14ac:dyDescent="0.2">
      <c r="A43" s="1394"/>
      <c r="B43" s="1012" t="s">
        <v>66</v>
      </c>
      <c r="C43" s="642">
        <f t="shared" si="0"/>
        <v>58</v>
      </c>
      <c r="D43" s="642">
        <f t="shared" ref="D43:L43" si="11">D41+D42</f>
        <v>0</v>
      </c>
      <c r="E43" s="642">
        <f t="shared" si="11"/>
        <v>33</v>
      </c>
      <c r="F43" s="642">
        <f t="shared" si="11"/>
        <v>4</v>
      </c>
      <c r="G43" s="642">
        <f t="shared" si="11"/>
        <v>3</v>
      </c>
      <c r="H43" s="642">
        <f t="shared" si="11"/>
        <v>1</v>
      </c>
      <c r="I43" s="642">
        <f t="shared" si="11"/>
        <v>0</v>
      </c>
      <c r="J43" s="642">
        <f t="shared" si="11"/>
        <v>2</v>
      </c>
      <c r="K43" s="642">
        <f t="shared" si="11"/>
        <v>4</v>
      </c>
      <c r="L43" s="642">
        <f t="shared" si="11"/>
        <v>11</v>
      </c>
      <c r="M43" s="966" t="s">
        <v>248</v>
      </c>
      <c r="N43" s="1175"/>
    </row>
    <row r="44" spans="1:17" ht="12.75" customHeight="1" thickBot="1" x14ac:dyDescent="0.25">
      <c r="A44" s="1396" t="s">
        <v>782</v>
      </c>
      <c r="B44" s="399" t="s">
        <v>775</v>
      </c>
      <c r="C44" s="533">
        <f>C38+C41</f>
        <v>399</v>
      </c>
      <c r="D44" s="533">
        <f t="shared" ref="D44:L44" si="12">D38+D41</f>
        <v>1</v>
      </c>
      <c r="E44" s="533">
        <f t="shared" si="12"/>
        <v>289</v>
      </c>
      <c r="F44" s="533">
        <f t="shared" si="12"/>
        <v>23</v>
      </c>
      <c r="G44" s="533">
        <f t="shared" si="12"/>
        <v>10</v>
      </c>
      <c r="H44" s="533">
        <f t="shared" si="12"/>
        <v>10</v>
      </c>
      <c r="I44" s="533">
        <f t="shared" si="12"/>
        <v>11</v>
      </c>
      <c r="J44" s="533">
        <f t="shared" si="12"/>
        <v>13</v>
      </c>
      <c r="K44" s="533">
        <f t="shared" si="12"/>
        <v>17</v>
      </c>
      <c r="L44" s="533">
        <f t="shared" si="12"/>
        <v>25</v>
      </c>
      <c r="M44" s="396" t="s">
        <v>245</v>
      </c>
      <c r="N44" s="1399" t="s">
        <v>67</v>
      </c>
    </row>
    <row r="45" spans="1:17" ht="12.75" customHeight="1" thickTop="1" thickBot="1" x14ac:dyDescent="0.25">
      <c r="A45" s="1397"/>
      <c r="B45" s="400" t="s">
        <v>776</v>
      </c>
      <c r="C45" s="533">
        <f t="shared" ref="C45:L45" si="13">C39+C42</f>
        <v>261</v>
      </c>
      <c r="D45" s="533">
        <f t="shared" si="13"/>
        <v>1</v>
      </c>
      <c r="E45" s="533">
        <f t="shared" si="13"/>
        <v>218</v>
      </c>
      <c r="F45" s="533">
        <f t="shared" si="13"/>
        <v>16</v>
      </c>
      <c r="G45" s="533">
        <f t="shared" si="13"/>
        <v>7</v>
      </c>
      <c r="H45" s="533">
        <f t="shared" si="13"/>
        <v>5</v>
      </c>
      <c r="I45" s="533">
        <f t="shared" si="13"/>
        <v>4</v>
      </c>
      <c r="J45" s="533">
        <f t="shared" si="13"/>
        <v>7</v>
      </c>
      <c r="K45" s="533">
        <f t="shared" si="13"/>
        <v>1</v>
      </c>
      <c r="L45" s="533">
        <f t="shared" si="13"/>
        <v>2</v>
      </c>
      <c r="M45" s="159" t="s">
        <v>771</v>
      </c>
      <c r="N45" s="1400"/>
    </row>
    <row r="46" spans="1:17" ht="12.75" customHeight="1" thickTop="1" x14ac:dyDescent="0.2">
      <c r="A46" s="1398"/>
      <c r="B46" s="1010" t="s">
        <v>66</v>
      </c>
      <c r="C46" s="1011">
        <f t="shared" ref="C46:L46" si="14">C40+C43</f>
        <v>660</v>
      </c>
      <c r="D46" s="1011">
        <f t="shared" si="14"/>
        <v>2</v>
      </c>
      <c r="E46" s="1011">
        <f t="shared" si="14"/>
        <v>507</v>
      </c>
      <c r="F46" s="1011">
        <f t="shared" si="14"/>
        <v>39</v>
      </c>
      <c r="G46" s="1011">
        <f t="shared" si="14"/>
        <v>17</v>
      </c>
      <c r="H46" s="1011">
        <f t="shared" si="14"/>
        <v>15</v>
      </c>
      <c r="I46" s="1011">
        <f t="shared" si="14"/>
        <v>15</v>
      </c>
      <c r="J46" s="1011">
        <f t="shared" si="14"/>
        <v>20</v>
      </c>
      <c r="K46" s="1011">
        <f t="shared" si="14"/>
        <v>18</v>
      </c>
      <c r="L46" s="1011">
        <f t="shared" si="14"/>
        <v>27</v>
      </c>
      <c r="M46" s="397" t="s">
        <v>248</v>
      </c>
      <c r="N46" s="1401"/>
    </row>
    <row r="47" spans="1:17" x14ac:dyDescent="0.25">
      <c r="A47" s="1264" t="s">
        <v>1115</v>
      </c>
      <c r="B47" s="1264"/>
      <c r="C47" s="1264"/>
      <c r="D47" s="1264"/>
      <c r="E47" s="1264"/>
      <c r="F47" s="1264"/>
      <c r="G47" s="1264"/>
      <c r="H47" s="1264"/>
      <c r="I47" s="1264"/>
      <c r="J47" s="1264"/>
      <c r="K47" s="407"/>
      <c r="L47" s="407"/>
      <c r="M47" s="407"/>
      <c r="N47" s="408" t="s">
        <v>1113</v>
      </c>
      <c r="O47" s="301"/>
      <c r="P47" s="301"/>
      <c r="Q47" s="301"/>
    </row>
    <row r="48" spans="1:17" x14ac:dyDescent="0.25">
      <c r="A48" s="398"/>
      <c r="B48" s="398"/>
      <c r="C48" s="398"/>
      <c r="D48" s="398"/>
      <c r="E48" s="398"/>
      <c r="F48" s="398"/>
      <c r="G48" s="398"/>
      <c r="H48" s="398"/>
      <c r="I48" s="398"/>
      <c r="J48" s="398"/>
      <c r="K48" s="398"/>
      <c r="L48" s="398"/>
      <c r="M48" s="398"/>
      <c r="N48" s="398"/>
    </row>
    <row r="49" spans="1:17" x14ac:dyDescent="0.25">
      <c r="A49" s="398"/>
      <c r="B49" s="398"/>
      <c r="C49" s="398"/>
      <c r="D49" s="398"/>
      <c r="E49" s="398"/>
      <c r="F49" s="398"/>
      <c r="G49" s="398"/>
      <c r="H49" s="398"/>
      <c r="I49" s="398"/>
      <c r="J49" s="398"/>
      <c r="K49" s="398"/>
      <c r="L49" s="398"/>
      <c r="M49" s="398"/>
      <c r="N49" s="398"/>
    </row>
    <row r="50" spans="1:17" x14ac:dyDescent="0.25">
      <c r="B50" s="103"/>
      <c r="M50" s="103"/>
    </row>
    <row r="51" spans="1:17" x14ac:dyDescent="0.25">
      <c r="A51" s="302"/>
      <c r="B51" s="103"/>
      <c r="M51" s="103"/>
    </row>
    <row r="52" spans="1:17" x14ac:dyDescent="0.25">
      <c r="A52" s="302"/>
      <c r="B52" s="103"/>
      <c r="M52" s="103"/>
    </row>
    <row r="53" spans="1:17" s="103" customFormat="1" x14ac:dyDescent="0.25">
      <c r="A53" s="302"/>
      <c r="O53" s="40"/>
      <c r="P53" s="40"/>
      <c r="Q53" s="40"/>
    </row>
    <row r="54" spans="1:17" s="103" customFormat="1" x14ac:dyDescent="0.25">
      <c r="A54" s="33"/>
      <c r="O54" s="40"/>
      <c r="P54" s="40"/>
      <c r="Q54" s="40"/>
    </row>
    <row r="55" spans="1:17" s="103" customFormat="1" x14ac:dyDescent="0.25">
      <c r="A55" s="302"/>
      <c r="O55" s="40"/>
      <c r="P55" s="40"/>
      <c r="Q55" s="40"/>
    </row>
    <row r="56" spans="1:17" s="103" customFormat="1" x14ac:dyDescent="0.25">
      <c r="A56" s="33"/>
      <c r="O56" s="40"/>
      <c r="P56" s="40"/>
      <c r="Q56" s="40"/>
    </row>
    <row r="57" spans="1:17" s="103" customFormat="1" x14ac:dyDescent="0.25">
      <c r="A57" s="33"/>
      <c r="O57" s="40"/>
      <c r="P57" s="40"/>
      <c r="Q57" s="40"/>
    </row>
    <row r="58" spans="1:17" s="103" customFormat="1" ht="15.75" customHeight="1" x14ac:dyDescent="0.25">
      <c r="O58" s="40"/>
      <c r="P58" s="40"/>
      <c r="Q58" s="40"/>
    </row>
    <row r="59" spans="1:17" s="103" customFormat="1" x14ac:dyDescent="0.25">
      <c r="O59" s="40"/>
      <c r="P59" s="40"/>
      <c r="Q59" s="40"/>
    </row>
    <row r="60" spans="1:17" s="103" customFormat="1" x14ac:dyDescent="0.25">
      <c r="O60" s="40"/>
      <c r="P60" s="40"/>
      <c r="Q60" s="40"/>
    </row>
    <row r="61" spans="1:17" s="103" customFormat="1" x14ac:dyDescent="0.25">
      <c r="O61" s="40"/>
      <c r="P61" s="40"/>
      <c r="Q61" s="40"/>
    </row>
    <row r="62" spans="1:17" s="103" customFormat="1" x14ac:dyDescent="0.25">
      <c r="A62" s="40"/>
      <c r="O62" s="40"/>
      <c r="P62" s="40"/>
      <c r="Q62" s="40"/>
    </row>
    <row r="63" spans="1:17" s="103" customFormat="1" x14ac:dyDescent="0.25">
      <c r="O63" s="40"/>
      <c r="P63" s="40"/>
      <c r="Q63" s="40"/>
    </row>
    <row r="64" spans="1:17" s="103" customFormat="1" ht="16.5" customHeight="1" x14ac:dyDescent="0.25">
      <c r="O64" s="40"/>
      <c r="P64" s="40"/>
      <c r="Q64" s="40"/>
    </row>
    <row r="65" spans="15:17" s="103" customFormat="1" x14ac:dyDescent="0.25">
      <c r="O65" s="40"/>
      <c r="P65" s="40"/>
      <c r="Q65" s="40"/>
    </row>
    <row r="66" spans="15:17" s="103" customFormat="1" x14ac:dyDescent="0.25">
      <c r="O66" s="40"/>
      <c r="P66" s="40"/>
      <c r="Q66" s="40"/>
    </row>
    <row r="67" spans="15:17" s="103" customFormat="1" x14ac:dyDescent="0.25">
      <c r="O67" s="40"/>
      <c r="P67" s="40"/>
      <c r="Q67" s="40"/>
    </row>
    <row r="68" spans="15:17" s="103" customFormat="1" x14ac:dyDescent="0.25">
      <c r="O68" s="40"/>
      <c r="P68" s="40"/>
      <c r="Q68" s="40"/>
    </row>
    <row r="69" spans="15:17" s="103" customFormat="1" x14ac:dyDescent="0.25">
      <c r="O69" s="40"/>
      <c r="P69" s="40"/>
      <c r="Q69" s="40"/>
    </row>
    <row r="70" spans="15:17" s="103" customFormat="1" ht="16.5" customHeight="1" x14ac:dyDescent="0.25">
      <c r="O70" s="40"/>
      <c r="P70" s="40"/>
      <c r="Q70" s="40"/>
    </row>
    <row r="71" spans="15:17" s="103" customFormat="1" x14ac:dyDescent="0.25">
      <c r="O71" s="40"/>
      <c r="P71" s="40"/>
      <c r="Q71" s="40"/>
    </row>
    <row r="72" spans="15:17" s="103" customFormat="1" x14ac:dyDescent="0.25">
      <c r="O72" s="40"/>
      <c r="P72" s="40"/>
      <c r="Q72" s="40"/>
    </row>
    <row r="73" spans="15:17" s="103" customFormat="1" ht="16.5" customHeight="1" x14ac:dyDescent="0.25">
      <c r="O73" s="40"/>
      <c r="P73" s="40"/>
      <c r="Q73" s="40"/>
    </row>
    <row r="74" spans="15:17" s="103" customFormat="1" x14ac:dyDescent="0.25">
      <c r="O74" s="40"/>
      <c r="P74" s="40"/>
      <c r="Q74" s="40"/>
    </row>
    <row r="75" spans="15:17" s="103" customFormat="1" x14ac:dyDescent="0.25">
      <c r="O75" s="40"/>
      <c r="P75" s="40"/>
      <c r="Q75" s="40"/>
    </row>
    <row r="76" spans="15:17" s="103" customFormat="1" x14ac:dyDescent="0.25">
      <c r="O76" s="40"/>
      <c r="P76" s="40"/>
      <c r="Q76" s="40"/>
    </row>
    <row r="77" spans="15:17" s="103" customFormat="1" x14ac:dyDescent="0.25">
      <c r="O77" s="40"/>
      <c r="P77" s="40"/>
      <c r="Q77" s="40"/>
    </row>
    <row r="78" spans="15:17" s="103" customFormat="1" x14ac:dyDescent="0.25">
      <c r="O78" s="40"/>
      <c r="P78" s="40"/>
      <c r="Q78" s="40"/>
    </row>
    <row r="79" spans="15:17" s="103" customFormat="1" x14ac:dyDescent="0.25">
      <c r="O79" s="40"/>
      <c r="P79" s="40"/>
      <c r="Q79" s="40"/>
    </row>
    <row r="80" spans="15:17" s="103" customFormat="1" x14ac:dyDescent="0.25">
      <c r="O80" s="40"/>
      <c r="P80" s="40"/>
      <c r="Q80" s="40"/>
    </row>
    <row r="81" spans="15:17" s="103" customFormat="1" x14ac:dyDescent="0.25">
      <c r="O81" s="40"/>
      <c r="P81" s="40"/>
      <c r="Q81" s="40"/>
    </row>
    <row r="82" spans="15:17" s="103" customFormat="1" x14ac:dyDescent="0.25">
      <c r="O82" s="40"/>
      <c r="P82" s="40"/>
      <c r="Q82" s="40"/>
    </row>
    <row r="83" spans="15:17" s="103" customFormat="1" x14ac:dyDescent="0.25">
      <c r="O83" s="40"/>
      <c r="P83" s="40"/>
      <c r="Q83" s="40"/>
    </row>
    <row r="84" spans="15:17" s="103" customFormat="1" x14ac:dyDescent="0.25">
      <c r="O84" s="40"/>
      <c r="P84" s="40"/>
      <c r="Q84" s="40"/>
    </row>
    <row r="85" spans="15:17" s="103" customFormat="1" x14ac:dyDescent="0.25">
      <c r="O85" s="40"/>
      <c r="P85" s="40"/>
      <c r="Q85" s="40"/>
    </row>
    <row r="86" spans="15:17" s="103" customFormat="1" x14ac:dyDescent="0.25">
      <c r="O86" s="40"/>
      <c r="P86" s="40"/>
      <c r="Q86" s="40"/>
    </row>
    <row r="87" spans="15:17" s="103" customFormat="1" x14ac:dyDescent="0.25">
      <c r="O87" s="40"/>
      <c r="P87" s="40"/>
      <c r="Q87" s="40"/>
    </row>
    <row r="88" spans="15:17" s="103" customFormat="1" x14ac:dyDescent="0.25">
      <c r="O88" s="40"/>
      <c r="P88" s="40"/>
      <c r="Q88" s="40"/>
    </row>
    <row r="89" spans="15:17" s="103" customFormat="1" x14ac:dyDescent="0.25">
      <c r="O89" s="40"/>
      <c r="P89" s="40"/>
      <c r="Q89" s="40"/>
    </row>
    <row r="90" spans="15:17" s="103" customFormat="1" x14ac:dyDescent="0.25">
      <c r="O90" s="40"/>
      <c r="P90" s="40"/>
      <c r="Q90" s="40"/>
    </row>
    <row r="91" spans="15:17" s="103" customFormat="1" x14ac:dyDescent="0.25">
      <c r="O91" s="40"/>
      <c r="P91" s="40"/>
      <c r="Q91" s="40"/>
    </row>
    <row r="92" spans="15:17" s="103" customFormat="1" x14ac:dyDescent="0.25">
      <c r="O92" s="40"/>
      <c r="P92" s="40"/>
      <c r="Q92" s="40"/>
    </row>
    <row r="93" spans="15:17" s="103" customFormat="1" x14ac:dyDescent="0.25">
      <c r="O93" s="40"/>
      <c r="P93" s="40"/>
      <c r="Q93" s="40"/>
    </row>
    <row r="94" spans="15:17" s="103" customFormat="1" x14ac:dyDescent="0.25">
      <c r="O94" s="40"/>
      <c r="P94" s="40"/>
      <c r="Q94" s="40"/>
    </row>
    <row r="95" spans="15:17" s="103" customFormat="1" x14ac:dyDescent="0.25">
      <c r="O95" s="40"/>
      <c r="P95" s="40"/>
      <c r="Q95" s="40"/>
    </row>
    <row r="96" spans="15:17" s="103" customFormat="1" x14ac:dyDescent="0.25">
      <c r="O96" s="40"/>
      <c r="P96" s="40"/>
      <c r="Q96" s="40"/>
    </row>
    <row r="97" spans="15:17" s="103" customFormat="1" x14ac:dyDescent="0.25">
      <c r="O97" s="40"/>
      <c r="P97" s="40"/>
      <c r="Q97" s="40"/>
    </row>
    <row r="98" spans="15:17" s="103" customFormat="1" x14ac:dyDescent="0.25">
      <c r="O98" s="40"/>
      <c r="P98" s="40"/>
      <c r="Q98" s="40"/>
    </row>
    <row r="99" spans="15:17" s="103" customFormat="1" x14ac:dyDescent="0.25">
      <c r="O99" s="40"/>
      <c r="P99" s="40"/>
      <c r="Q99" s="40"/>
    </row>
    <row r="100" spans="15:17" s="103" customFormat="1" x14ac:dyDescent="0.25">
      <c r="O100" s="40"/>
      <c r="P100" s="40"/>
      <c r="Q100" s="40"/>
    </row>
    <row r="101" spans="15:17" s="103" customFormat="1" x14ac:dyDescent="0.25">
      <c r="O101" s="40"/>
      <c r="P101" s="40"/>
      <c r="Q101" s="40"/>
    </row>
    <row r="102" spans="15:17" s="103" customFormat="1" x14ac:dyDescent="0.25">
      <c r="O102" s="40"/>
      <c r="P102" s="40"/>
      <c r="Q102" s="40"/>
    </row>
    <row r="103" spans="15:17" s="103" customFormat="1" x14ac:dyDescent="0.25">
      <c r="O103" s="40"/>
      <c r="P103" s="40"/>
      <c r="Q103" s="40"/>
    </row>
    <row r="104" spans="15:17" s="103" customFormat="1" x14ac:dyDescent="0.25">
      <c r="O104" s="40"/>
      <c r="P104" s="40"/>
      <c r="Q104" s="40"/>
    </row>
    <row r="105" spans="15:17" s="103" customFormat="1" x14ac:dyDescent="0.25">
      <c r="O105" s="40"/>
      <c r="P105" s="40"/>
      <c r="Q105" s="40"/>
    </row>
    <row r="106" spans="15:17" s="103" customFormat="1" x14ac:dyDescent="0.25">
      <c r="O106" s="40"/>
      <c r="P106" s="40"/>
      <c r="Q106" s="40"/>
    </row>
    <row r="107" spans="15:17" s="103" customFormat="1" x14ac:dyDescent="0.25">
      <c r="O107" s="40"/>
      <c r="P107" s="40"/>
      <c r="Q107" s="40"/>
    </row>
    <row r="108" spans="15:17" s="103" customFormat="1" x14ac:dyDescent="0.25">
      <c r="O108" s="40"/>
      <c r="P108" s="40"/>
      <c r="Q108" s="40"/>
    </row>
    <row r="109" spans="15:17" s="103" customFormat="1" x14ac:dyDescent="0.25">
      <c r="O109" s="40"/>
      <c r="P109" s="40"/>
      <c r="Q109" s="40"/>
    </row>
    <row r="110" spans="15:17" s="103" customFormat="1" x14ac:dyDescent="0.25">
      <c r="O110" s="40"/>
      <c r="P110" s="40"/>
      <c r="Q110" s="40"/>
    </row>
    <row r="111" spans="15:17" s="103" customFormat="1" x14ac:dyDescent="0.25">
      <c r="O111" s="40"/>
      <c r="P111" s="40"/>
      <c r="Q111" s="40"/>
    </row>
    <row r="112" spans="15:17" s="103" customFormat="1" x14ac:dyDescent="0.25">
      <c r="O112" s="40"/>
      <c r="P112" s="40"/>
      <c r="Q112" s="40"/>
    </row>
    <row r="113" spans="15:17" s="103" customFormat="1" x14ac:dyDescent="0.25">
      <c r="O113" s="40"/>
      <c r="P113" s="40"/>
      <c r="Q113" s="40"/>
    </row>
    <row r="114" spans="15:17" s="103" customFormat="1" x14ac:dyDescent="0.25">
      <c r="O114" s="40"/>
      <c r="P114" s="40"/>
      <c r="Q114" s="40"/>
    </row>
    <row r="115" spans="15:17" s="103" customFormat="1" x14ac:dyDescent="0.25">
      <c r="O115" s="40"/>
      <c r="P115" s="40"/>
      <c r="Q115" s="40"/>
    </row>
    <row r="116" spans="15:17" s="103" customFormat="1" x14ac:dyDescent="0.25">
      <c r="O116" s="40"/>
      <c r="P116" s="40"/>
      <c r="Q116" s="40"/>
    </row>
    <row r="117" spans="15:17" s="103" customFormat="1" x14ac:dyDescent="0.25">
      <c r="O117" s="40"/>
      <c r="P117" s="40"/>
      <c r="Q117" s="40"/>
    </row>
    <row r="118" spans="15:17" s="103" customFormat="1" x14ac:dyDescent="0.25">
      <c r="O118" s="40"/>
      <c r="P118" s="40"/>
      <c r="Q118" s="40"/>
    </row>
    <row r="119" spans="15:17" s="103" customFormat="1" x14ac:dyDescent="0.25">
      <c r="O119" s="40"/>
      <c r="P119" s="40"/>
      <c r="Q119" s="40"/>
    </row>
    <row r="120" spans="15:17" s="103" customFormat="1" x14ac:dyDescent="0.25">
      <c r="O120" s="40"/>
      <c r="P120" s="40"/>
      <c r="Q120" s="40"/>
    </row>
    <row r="121" spans="15:17" s="103" customFormat="1" x14ac:dyDescent="0.25">
      <c r="O121" s="40"/>
      <c r="P121" s="40"/>
      <c r="Q121" s="40"/>
    </row>
    <row r="122" spans="15:17" s="103" customFormat="1" x14ac:dyDescent="0.25">
      <c r="O122" s="40"/>
      <c r="P122" s="40"/>
      <c r="Q122" s="40"/>
    </row>
    <row r="123" spans="15:17" s="103" customFormat="1" x14ac:dyDescent="0.25">
      <c r="O123" s="40"/>
      <c r="P123" s="40"/>
      <c r="Q123" s="40"/>
    </row>
    <row r="124" spans="15:17" s="103" customFormat="1" x14ac:dyDescent="0.25">
      <c r="O124" s="40"/>
      <c r="P124" s="40"/>
      <c r="Q124" s="40"/>
    </row>
    <row r="125" spans="15:17" s="103" customFormat="1" x14ac:dyDescent="0.25">
      <c r="O125" s="40"/>
      <c r="P125" s="40"/>
      <c r="Q125" s="40"/>
    </row>
    <row r="126" spans="15:17" s="103" customFormat="1" x14ac:dyDescent="0.25">
      <c r="O126" s="40"/>
      <c r="P126" s="40"/>
      <c r="Q126" s="40"/>
    </row>
    <row r="127" spans="15:17" s="103" customFormat="1" x14ac:dyDescent="0.25">
      <c r="O127" s="40"/>
      <c r="P127" s="40"/>
      <c r="Q127" s="40"/>
    </row>
    <row r="128" spans="15:17" s="103" customFormat="1" x14ac:dyDescent="0.25">
      <c r="O128" s="40"/>
      <c r="P128" s="40"/>
      <c r="Q128" s="40"/>
    </row>
    <row r="129" spans="15:17" s="103" customFormat="1" x14ac:dyDescent="0.25">
      <c r="O129" s="40"/>
      <c r="P129" s="40"/>
      <c r="Q129" s="40"/>
    </row>
    <row r="130" spans="15:17" s="103" customFormat="1" x14ac:dyDescent="0.25">
      <c r="O130" s="40"/>
      <c r="P130" s="40"/>
      <c r="Q130" s="40"/>
    </row>
    <row r="131" spans="15:17" s="103" customFormat="1" x14ac:dyDescent="0.25">
      <c r="O131" s="40"/>
      <c r="P131" s="40"/>
      <c r="Q131" s="40"/>
    </row>
    <row r="132" spans="15:17" s="103" customFormat="1" x14ac:dyDescent="0.25">
      <c r="O132" s="40"/>
      <c r="P132" s="40"/>
      <c r="Q132" s="40"/>
    </row>
    <row r="133" spans="15:17" s="103" customFormat="1" x14ac:dyDescent="0.25">
      <c r="O133" s="40"/>
      <c r="P133" s="40"/>
      <c r="Q133" s="40"/>
    </row>
    <row r="134" spans="15:17" s="103" customFormat="1" x14ac:dyDescent="0.25">
      <c r="O134" s="40"/>
      <c r="P134" s="40"/>
      <c r="Q134" s="40"/>
    </row>
    <row r="135" spans="15:17" s="103" customFormat="1" x14ac:dyDescent="0.25">
      <c r="O135" s="40"/>
      <c r="P135" s="40"/>
      <c r="Q135" s="40"/>
    </row>
    <row r="136" spans="15:17" s="103" customFormat="1" x14ac:dyDescent="0.25">
      <c r="O136" s="40"/>
      <c r="P136" s="40"/>
      <c r="Q136" s="40"/>
    </row>
    <row r="137" spans="15:17" s="103" customFormat="1" x14ac:dyDescent="0.25">
      <c r="O137" s="40"/>
      <c r="P137" s="40"/>
      <c r="Q137" s="40"/>
    </row>
    <row r="138" spans="15:17" s="103" customFormat="1" x14ac:dyDescent="0.25">
      <c r="O138" s="40"/>
      <c r="P138" s="40"/>
      <c r="Q138" s="40"/>
    </row>
    <row r="139" spans="15:17" s="103" customFormat="1" x14ac:dyDescent="0.25">
      <c r="O139" s="40"/>
      <c r="P139" s="40"/>
      <c r="Q139" s="40"/>
    </row>
    <row r="140" spans="15:17" s="103" customFormat="1" x14ac:dyDescent="0.25">
      <c r="O140" s="40"/>
      <c r="P140" s="40"/>
      <c r="Q140" s="40"/>
    </row>
    <row r="141" spans="15:17" s="103" customFormat="1" x14ac:dyDescent="0.25">
      <c r="O141" s="40"/>
      <c r="P141" s="40"/>
      <c r="Q141" s="40"/>
    </row>
    <row r="142" spans="15:17" s="103" customFormat="1" x14ac:dyDescent="0.25">
      <c r="O142" s="40"/>
      <c r="P142" s="40"/>
      <c r="Q142" s="40"/>
    </row>
    <row r="143" spans="15:17" s="103" customFormat="1" x14ac:dyDescent="0.25">
      <c r="O143" s="40"/>
      <c r="P143" s="40"/>
      <c r="Q143" s="40"/>
    </row>
    <row r="144" spans="15:17" s="103" customFormat="1" x14ac:dyDescent="0.25">
      <c r="O144" s="40"/>
      <c r="P144" s="40"/>
      <c r="Q144" s="40"/>
    </row>
    <row r="145" spans="15:17" s="103" customFormat="1" x14ac:dyDescent="0.25">
      <c r="O145" s="40"/>
      <c r="P145" s="40"/>
      <c r="Q145" s="40"/>
    </row>
    <row r="146" spans="15:17" s="103" customFormat="1" x14ac:dyDescent="0.25">
      <c r="O146" s="40"/>
      <c r="P146" s="40"/>
      <c r="Q146" s="40"/>
    </row>
    <row r="147" spans="15:17" s="103" customFormat="1" x14ac:dyDescent="0.25">
      <c r="O147" s="40"/>
      <c r="P147" s="40"/>
      <c r="Q147" s="40"/>
    </row>
    <row r="148" spans="15:17" s="103" customFormat="1" x14ac:dyDescent="0.25">
      <c r="O148" s="40"/>
      <c r="P148" s="40"/>
      <c r="Q148" s="40"/>
    </row>
    <row r="149" spans="15:17" s="103" customFormat="1" x14ac:dyDescent="0.25">
      <c r="O149" s="40"/>
      <c r="P149" s="40"/>
      <c r="Q149" s="40"/>
    </row>
    <row r="150" spans="15:17" s="103" customFormat="1" x14ac:dyDescent="0.25">
      <c r="O150" s="40"/>
      <c r="P150" s="40"/>
      <c r="Q150" s="40"/>
    </row>
    <row r="151" spans="15:17" s="103" customFormat="1" x14ac:dyDescent="0.25">
      <c r="O151" s="40"/>
      <c r="P151" s="40"/>
      <c r="Q151" s="40"/>
    </row>
    <row r="152" spans="15:17" s="103" customFormat="1" x14ac:dyDescent="0.25">
      <c r="O152" s="40"/>
      <c r="P152" s="40"/>
      <c r="Q152" s="40"/>
    </row>
    <row r="153" spans="15:17" s="103" customFormat="1" x14ac:dyDescent="0.25">
      <c r="O153" s="40"/>
      <c r="P153" s="40"/>
      <c r="Q153" s="40"/>
    </row>
    <row r="154" spans="15:17" s="103" customFormat="1" x14ac:dyDescent="0.25">
      <c r="O154" s="40"/>
      <c r="P154" s="40"/>
      <c r="Q154" s="40"/>
    </row>
    <row r="155" spans="15:17" s="103" customFormat="1" x14ac:dyDescent="0.25">
      <c r="O155" s="40"/>
      <c r="P155" s="40"/>
      <c r="Q155" s="40"/>
    </row>
    <row r="156" spans="15:17" s="103" customFormat="1" x14ac:dyDescent="0.25">
      <c r="O156" s="40"/>
      <c r="P156" s="40"/>
      <c r="Q156" s="40"/>
    </row>
    <row r="157" spans="15:17" s="103" customFormat="1" x14ac:dyDescent="0.25">
      <c r="O157" s="40"/>
      <c r="P157" s="40"/>
      <c r="Q157" s="40"/>
    </row>
    <row r="158" spans="15:17" s="103" customFormat="1" x14ac:dyDescent="0.25">
      <c r="O158" s="40"/>
      <c r="P158" s="40"/>
      <c r="Q158" s="40"/>
    </row>
    <row r="159" spans="15:17" s="103" customFormat="1" x14ac:dyDescent="0.25">
      <c r="O159" s="40"/>
      <c r="P159" s="40"/>
      <c r="Q159" s="40"/>
    </row>
    <row r="160" spans="15:17" s="103" customFormat="1" x14ac:dyDescent="0.25">
      <c r="O160" s="40"/>
      <c r="P160" s="40"/>
      <c r="Q160" s="40"/>
    </row>
    <row r="161" spans="15:17" s="103" customFormat="1" x14ac:dyDescent="0.25">
      <c r="O161" s="40"/>
      <c r="P161" s="40"/>
      <c r="Q161" s="40"/>
    </row>
    <row r="162" spans="15:17" s="103" customFormat="1" x14ac:dyDescent="0.25">
      <c r="O162" s="40"/>
      <c r="P162" s="40"/>
      <c r="Q162" s="40"/>
    </row>
    <row r="163" spans="15:17" s="103" customFormat="1" x14ac:dyDescent="0.25">
      <c r="O163" s="40"/>
      <c r="P163" s="40"/>
      <c r="Q163" s="40"/>
    </row>
    <row r="164" spans="15:17" s="103" customFormat="1" x14ac:dyDescent="0.25">
      <c r="O164" s="40"/>
      <c r="P164" s="40"/>
      <c r="Q164" s="40"/>
    </row>
    <row r="165" spans="15:17" s="103" customFormat="1" x14ac:dyDescent="0.25">
      <c r="O165" s="40"/>
      <c r="P165" s="40"/>
      <c r="Q165" s="40"/>
    </row>
    <row r="166" spans="15:17" s="103" customFormat="1" x14ac:dyDescent="0.25">
      <c r="O166" s="40"/>
      <c r="P166" s="40"/>
      <c r="Q166" s="40"/>
    </row>
    <row r="167" spans="15:17" s="103" customFormat="1" x14ac:dyDescent="0.25">
      <c r="O167" s="40"/>
      <c r="P167" s="40"/>
      <c r="Q167" s="40"/>
    </row>
    <row r="168" spans="15:17" s="103" customFormat="1" x14ac:dyDescent="0.25">
      <c r="O168" s="40"/>
      <c r="P168" s="40"/>
      <c r="Q168" s="40"/>
    </row>
    <row r="169" spans="15:17" s="103" customFormat="1" x14ac:dyDescent="0.25">
      <c r="O169" s="40"/>
      <c r="P169" s="40"/>
      <c r="Q169" s="40"/>
    </row>
    <row r="170" spans="15:17" s="103" customFormat="1" x14ac:dyDescent="0.25">
      <c r="O170" s="40"/>
      <c r="P170" s="40"/>
      <c r="Q170" s="40"/>
    </row>
    <row r="171" spans="15:17" s="103" customFormat="1" x14ac:dyDescent="0.25">
      <c r="O171" s="40"/>
      <c r="P171" s="40"/>
      <c r="Q171" s="40"/>
    </row>
    <row r="172" spans="15:17" s="103" customFormat="1" x14ac:dyDescent="0.25">
      <c r="O172" s="40"/>
      <c r="P172" s="40"/>
      <c r="Q172" s="40"/>
    </row>
    <row r="173" spans="15:17" s="103" customFormat="1" x14ac:dyDescent="0.25">
      <c r="O173" s="40"/>
      <c r="P173" s="40"/>
      <c r="Q173" s="40"/>
    </row>
    <row r="174" spans="15:17" s="103" customFormat="1" x14ac:dyDescent="0.25">
      <c r="O174" s="40"/>
      <c r="P174" s="40"/>
      <c r="Q174" s="40"/>
    </row>
    <row r="175" spans="15:17" s="103" customFormat="1" x14ac:dyDescent="0.25">
      <c r="O175" s="40"/>
      <c r="P175" s="40"/>
      <c r="Q175" s="40"/>
    </row>
    <row r="176" spans="15:17" s="103" customFormat="1" x14ac:dyDescent="0.25">
      <c r="O176" s="40"/>
      <c r="P176" s="40"/>
      <c r="Q176" s="40"/>
    </row>
    <row r="177" spans="15:17" s="103" customFormat="1" x14ac:dyDescent="0.25">
      <c r="O177" s="40"/>
      <c r="P177" s="40"/>
      <c r="Q177" s="40"/>
    </row>
    <row r="178" spans="15:17" s="103" customFormat="1" x14ac:dyDescent="0.25">
      <c r="O178" s="40"/>
      <c r="P178" s="40"/>
      <c r="Q178" s="40"/>
    </row>
    <row r="179" spans="15:17" s="103" customFormat="1" x14ac:dyDescent="0.25">
      <c r="O179" s="40"/>
      <c r="P179" s="40"/>
      <c r="Q179" s="40"/>
    </row>
    <row r="180" spans="15:17" s="103" customFormat="1" x14ac:dyDescent="0.25">
      <c r="O180" s="40"/>
      <c r="P180" s="40"/>
      <c r="Q180" s="40"/>
    </row>
    <row r="181" spans="15:17" s="103" customFormat="1" x14ac:dyDescent="0.25">
      <c r="O181" s="40"/>
      <c r="P181" s="40"/>
      <c r="Q181" s="40"/>
    </row>
    <row r="182" spans="15:17" s="103" customFormat="1" x14ac:dyDescent="0.25">
      <c r="O182" s="40"/>
      <c r="P182" s="40"/>
      <c r="Q182" s="40"/>
    </row>
    <row r="183" spans="15:17" s="103" customFormat="1" x14ac:dyDescent="0.25">
      <c r="O183" s="40"/>
      <c r="P183" s="40"/>
      <c r="Q183" s="40"/>
    </row>
    <row r="184" spans="15:17" s="103" customFormat="1" x14ac:dyDescent="0.25">
      <c r="O184" s="40"/>
      <c r="P184" s="40"/>
      <c r="Q184" s="40"/>
    </row>
    <row r="185" spans="15:17" s="103" customFormat="1" x14ac:dyDescent="0.25">
      <c r="O185" s="40"/>
      <c r="P185" s="40"/>
      <c r="Q185" s="40"/>
    </row>
    <row r="186" spans="15:17" s="103" customFormat="1" x14ac:dyDescent="0.25">
      <c r="O186" s="40"/>
      <c r="P186" s="40"/>
      <c r="Q186" s="40"/>
    </row>
  </sheetData>
  <mergeCells count="37">
    <mergeCell ref="A1:N1"/>
    <mergeCell ref="A2:N2"/>
    <mergeCell ref="A3:N3"/>
    <mergeCell ref="A6:A7"/>
    <mergeCell ref="B6:B7"/>
    <mergeCell ref="C6:C7"/>
    <mergeCell ref="D6:L6"/>
    <mergeCell ref="M6:M7"/>
    <mergeCell ref="N6:N7"/>
    <mergeCell ref="A4:N4"/>
    <mergeCell ref="A8:A10"/>
    <mergeCell ref="N8:N10"/>
    <mergeCell ref="A11:A13"/>
    <mergeCell ref="N11:N13"/>
    <mergeCell ref="A14:A16"/>
    <mergeCell ref="N14:N16"/>
    <mergeCell ref="A17:A19"/>
    <mergeCell ref="N17:N19"/>
    <mergeCell ref="A20:A22"/>
    <mergeCell ref="N20:N22"/>
    <mergeCell ref="A47:J47"/>
    <mergeCell ref="A38:A40"/>
    <mergeCell ref="N38:N40"/>
    <mergeCell ref="A41:A43"/>
    <mergeCell ref="N41:N43"/>
    <mergeCell ref="A44:A46"/>
    <mergeCell ref="N44:N46"/>
    <mergeCell ref="A29:A31"/>
    <mergeCell ref="N29:N31"/>
    <mergeCell ref="A35:A37"/>
    <mergeCell ref="N35:N37"/>
    <mergeCell ref="N23:N25"/>
    <mergeCell ref="A23:A25"/>
    <mergeCell ref="N26:N28"/>
    <mergeCell ref="A26:A28"/>
    <mergeCell ref="N32:N34"/>
    <mergeCell ref="A32:A34"/>
  </mergeCells>
  <printOptions horizontalCentered="1" verticalCentered="1"/>
  <pageMargins left="0" right="0" top="0" bottom="0" header="0.51181102362204722" footer="0.51181102362204722"/>
  <pageSetup paperSize="9" scale="85" orientation="landscape" r:id="rId1"/>
  <headerFooter alignWithMargins="0"/>
  <rowBreaks count="1" manualBreakCount="1">
    <brk id="47" max="12" man="1"/>
  </rowBreaks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view="pageBreakPreview" zoomScale="80" zoomScaleNormal="100" zoomScaleSheetLayoutView="80" workbookViewId="0">
      <selection activeCell="M24" sqref="M24"/>
    </sheetView>
  </sheetViews>
  <sheetFormatPr defaultRowHeight="15" x14ac:dyDescent="0.25"/>
  <cols>
    <col min="1" max="1" width="25.7109375" style="103" customWidth="1"/>
    <col min="2" max="2" width="10.7109375" style="105" customWidth="1"/>
    <col min="3" max="12" width="8.7109375" style="103" customWidth="1"/>
    <col min="13" max="13" width="10.7109375" style="105" customWidth="1"/>
    <col min="14" max="14" width="25.7109375" style="103" customWidth="1"/>
    <col min="15" max="257" width="9.140625" style="40"/>
    <col min="258" max="258" width="25.7109375" style="40" customWidth="1"/>
    <col min="259" max="259" width="10.7109375" style="40" customWidth="1"/>
    <col min="260" max="268" width="8.7109375" style="40" customWidth="1"/>
    <col min="269" max="269" width="10.7109375" style="40" customWidth="1"/>
    <col min="270" max="270" width="25.7109375" style="40" customWidth="1"/>
    <col min="271" max="513" width="9.140625" style="40"/>
    <col min="514" max="514" width="25.7109375" style="40" customWidth="1"/>
    <col min="515" max="515" width="10.7109375" style="40" customWidth="1"/>
    <col min="516" max="524" width="8.7109375" style="40" customWidth="1"/>
    <col min="525" max="525" width="10.7109375" style="40" customWidth="1"/>
    <col min="526" max="526" width="25.7109375" style="40" customWidth="1"/>
    <col min="527" max="769" width="9.140625" style="40"/>
    <col min="770" max="770" width="25.7109375" style="40" customWidth="1"/>
    <col min="771" max="771" width="10.7109375" style="40" customWidth="1"/>
    <col min="772" max="780" width="8.7109375" style="40" customWidth="1"/>
    <col min="781" max="781" width="10.7109375" style="40" customWidth="1"/>
    <col min="782" max="782" width="25.7109375" style="40" customWidth="1"/>
    <col min="783" max="1025" width="9.140625" style="40"/>
    <col min="1026" max="1026" width="25.7109375" style="40" customWidth="1"/>
    <col min="1027" max="1027" width="10.7109375" style="40" customWidth="1"/>
    <col min="1028" max="1036" width="8.7109375" style="40" customWidth="1"/>
    <col min="1037" max="1037" width="10.7109375" style="40" customWidth="1"/>
    <col min="1038" max="1038" width="25.7109375" style="40" customWidth="1"/>
    <col min="1039" max="1281" width="9.140625" style="40"/>
    <col min="1282" max="1282" width="25.7109375" style="40" customWidth="1"/>
    <col min="1283" max="1283" width="10.7109375" style="40" customWidth="1"/>
    <col min="1284" max="1292" width="8.7109375" style="40" customWidth="1"/>
    <col min="1293" max="1293" width="10.7109375" style="40" customWidth="1"/>
    <col min="1294" max="1294" width="25.7109375" style="40" customWidth="1"/>
    <col min="1295" max="1537" width="9.140625" style="40"/>
    <col min="1538" max="1538" width="25.7109375" style="40" customWidth="1"/>
    <col min="1539" max="1539" width="10.7109375" style="40" customWidth="1"/>
    <col min="1540" max="1548" width="8.7109375" style="40" customWidth="1"/>
    <col min="1549" max="1549" width="10.7109375" style="40" customWidth="1"/>
    <col min="1550" max="1550" width="25.7109375" style="40" customWidth="1"/>
    <col min="1551" max="1793" width="9.140625" style="40"/>
    <col min="1794" max="1794" width="25.7109375" style="40" customWidth="1"/>
    <col min="1795" max="1795" width="10.7109375" style="40" customWidth="1"/>
    <col min="1796" max="1804" width="8.7109375" style="40" customWidth="1"/>
    <col min="1805" max="1805" width="10.7109375" style="40" customWidth="1"/>
    <col min="1806" max="1806" width="25.7109375" style="40" customWidth="1"/>
    <col min="1807" max="2049" width="9.140625" style="40"/>
    <col min="2050" max="2050" width="25.7109375" style="40" customWidth="1"/>
    <col min="2051" max="2051" width="10.7109375" style="40" customWidth="1"/>
    <col min="2052" max="2060" width="8.7109375" style="40" customWidth="1"/>
    <col min="2061" max="2061" width="10.7109375" style="40" customWidth="1"/>
    <col min="2062" max="2062" width="25.7109375" style="40" customWidth="1"/>
    <col min="2063" max="2305" width="9.140625" style="40"/>
    <col min="2306" max="2306" width="25.7109375" style="40" customWidth="1"/>
    <col min="2307" max="2307" width="10.7109375" style="40" customWidth="1"/>
    <col min="2308" max="2316" width="8.7109375" style="40" customWidth="1"/>
    <col min="2317" max="2317" width="10.7109375" style="40" customWidth="1"/>
    <col min="2318" max="2318" width="25.7109375" style="40" customWidth="1"/>
    <col min="2319" max="2561" width="9.140625" style="40"/>
    <col min="2562" max="2562" width="25.7109375" style="40" customWidth="1"/>
    <col min="2563" max="2563" width="10.7109375" style="40" customWidth="1"/>
    <col min="2564" max="2572" width="8.7109375" style="40" customWidth="1"/>
    <col min="2573" max="2573" width="10.7109375" style="40" customWidth="1"/>
    <col min="2574" max="2574" width="25.7109375" style="40" customWidth="1"/>
    <col min="2575" max="2817" width="9.140625" style="40"/>
    <col min="2818" max="2818" width="25.7109375" style="40" customWidth="1"/>
    <col min="2819" max="2819" width="10.7109375" style="40" customWidth="1"/>
    <col min="2820" max="2828" width="8.7109375" style="40" customWidth="1"/>
    <col min="2829" max="2829" width="10.7109375" style="40" customWidth="1"/>
    <col min="2830" max="2830" width="25.7109375" style="40" customWidth="1"/>
    <col min="2831" max="3073" width="9.140625" style="40"/>
    <col min="3074" max="3074" width="25.7109375" style="40" customWidth="1"/>
    <col min="3075" max="3075" width="10.7109375" style="40" customWidth="1"/>
    <col min="3076" max="3084" width="8.7109375" style="40" customWidth="1"/>
    <col min="3085" max="3085" width="10.7109375" style="40" customWidth="1"/>
    <col min="3086" max="3086" width="25.7109375" style="40" customWidth="1"/>
    <col min="3087" max="3329" width="9.140625" style="40"/>
    <col min="3330" max="3330" width="25.7109375" style="40" customWidth="1"/>
    <col min="3331" max="3331" width="10.7109375" style="40" customWidth="1"/>
    <col min="3332" max="3340" width="8.7109375" style="40" customWidth="1"/>
    <col min="3341" max="3341" width="10.7109375" style="40" customWidth="1"/>
    <col min="3342" max="3342" width="25.7109375" style="40" customWidth="1"/>
    <col min="3343" max="3585" width="9.140625" style="40"/>
    <col min="3586" max="3586" width="25.7109375" style="40" customWidth="1"/>
    <col min="3587" max="3587" width="10.7109375" style="40" customWidth="1"/>
    <col min="3588" max="3596" width="8.7109375" style="40" customWidth="1"/>
    <col min="3597" max="3597" width="10.7109375" style="40" customWidth="1"/>
    <col min="3598" max="3598" width="25.7109375" style="40" customWidth="1"/>
    <col min="3599" max="3841" width="9.140625" style="40"/>
    <col min="3842" max="3842" width="25.7109375" style="40" customWidth="1"/>
    <col min="3843" max="3843" width="10.7109375" style="40" customWidth="1"/>
    <col min="3844" max="3852" width="8.7109375" style="40" customWidth="1"/>
    <col min="3853" max="3853" width="10.7109375" style="40" customWidth="1"/>
    <col min="3854" max="3854" width="25.7109375" style="40" customWidth="1"/>
    <col min="3855" max="4097" width="9.140625" style="40"/>
    <col min="4098" max="4098" width="25.7109375" style="40" customWidth="1"/>
    <col min="4099" max="4099" width="10.7109375" style="40" customWidth="1"/>
    <col min="4100" max="4108" width="8.7109375" style="40" customWidth="1"/>
    <col min="4109" max="4109" width="10.7109375" style="40" customWidth="1"/>
    <col min="4110" max="4110" width="25.7109375" style="40" customWidth="1"/>
    <col min="4111" max="4353" width="9.140625" style="40"/>
    <col min="4354" max="4354" width="25.7109375" style="40" customWidth="1"/>
    <col min="4355" max="4355" width="10.7109375" style="40" customWidth="1"/>
    <col min="4356" max="4364" width="8.7109375" style="40" customWidth="1"/>
    <col min="4365" max="4365" width="10.7109375" style="40" customWidth="1"/>
    <col min="4366" max="4366" width="25.7109375" style="40" customWidth="1"/>
    <col min="4367" max="4609" width="9.140625" style="40"/>
    <col min="4610" max="4610" width="25.7109375" style="40" customWidth="1"/>
    <col min="4611" max="4611" width="10.7109375" style="40" customWidth="1"/>
    <col min="4612" max="4620" width="8.7109375" style="40" customWidth="1"/>
    <col min="4621" max="4621" width="10.7109375" style="40" customWidth="1"/>
    <col min="4622" max="4622" width="25.7109375" style="40" customWidth="1"/>
    <col min="4623" max="4865" width="9.140625" style="40"/>
    <col min="4866" max="4866" width="25.7109375" style="40" customWidth="1"/>
    <col min="4867" max="4867" width="10.7109375" style="40" customWidth="1"/>
    <col min="4868" max="4876" width="8.7109375" style="40" customWidth="1"/>
    <col min="4877" max="4877" width="10.7109375" style="40" customWidth="1"/>
    <col min="4878" max="4878" width="25.7109375" style="40" customWidth="1"/>
    <col min="4879" max="5121" width="9.140625" style="40"/>
    <col min="5122" max="5122" width="25.7109375" style="40" customWidth="1"/>
    <col min="5123" max="5123" width="10.7109375" style="40" customWidth="1"/>
    <col min="5124" max="5132" width="8.7109375" style="40" customWidth="1"/>
    <col min="5133" max="5133" width="10.7109375" style="40" customWidth="1"/>
    <col min="5134" max="5134" width="25.7109375" style="40" customWidth="1"/>
    <col min="5135" max="5377" width="9.140625" style="40"/>
    <col min="5378" max="5378" width="25.7109375" style="40" customWidth="1"/>
    <col min="5379" max="5379" width="10.7109375" style="40" customWidth="1"/>
    <col min="5380" max="5388" width="8.7109375" style="40" customWidth="1"/>
    <col min="5389" max="5389" width="10.7109375" style="40" customWidth="1"/>
    <col min="5390" max="5390" width="25.7109375" style="40" customWidth="1"/>
    <col min="5391" max="5633" width="9.140625" style="40"/>
    <col min="5634" max="5634" width="25.7109375" style="40" customWidth="1"/>
    <col min="5635" max="5635" width="10.7109375" style="40" customWidth="1"/>
    <col min="5636" max="5644" width="8.7109375" style="40" customWidth="1"/>
    <col min="5645" max="5645" width="10.7109375" style="40" customWidth="1"/>
    <col min="5646" max="5646" width="25.7109375" style="40" customWidth="1"/>
    <col min="5647" max="5889" width="9.140625" style="40"/>
    <col min="5890" max="5890" width="25.7109375" style="40" customWidth="1"/>
    <col min="5891" max="5891" width="10.7109375" style="40" customWidth="1"/>
    <col min="5892" max="5900" width="8.7109375" style="40" customWidth="1"/>
    <col min="5901" max="5901" width="10.7109375" style="40" customWidth="1"/>
    <col min="5902" max="5902" width="25.7109375" style="40" customWidth="1"/>
    <col min="5903" max="6145" width="9.140625" style="40"/>
    <col min="6146" max="6146" width="25.7109375" style="40" customWidth="1"/>
    <col min="6147" max="6147" width="10.7109375" style="40" customWidth="1"/>
    <col min="6148" max="6156" width="8.7109375" style="40" customWidth="1"/>
    <col min="6157" max="6157" width="10.7109375" style="40" customWidth="1"/>
    <col min="6158" max="6158" width="25.7109375" style="40" customWidth="1"/>
    <col min="6159" max="6401" width="9.140625" style="40"/>
    <col min="6402" max="6402" width="25.7109375" style="40" customWidth="1"/>
    <col min="6403" max="6403" width="10.7109375" style="40" customWidth="1"/>
    <col min="6404" max="6412" width="8.7109375" style="40" customWidth="1"/>
    <col min="6413" max="6413" width="10.7109375" style="40" customWidth="1"/>
    <col min="6414" max="6414" width="25.7109375" style="40" customWidth="1"/>
    <col min="6415" max="6657" width="9.140625" style="40"/>
    <col min="6658" max="6658" width="25.7109375" style="40" customWidth="1"/>
    <col min="6659" max="6659" width="10.7109375" style="40" customWidth="1"/>
    <col min="6660" max="6668" width="8.7109375" style="40" customWidth="1"/>
    <col min="6669" max="6669" width="10.7109375" style="40" customWidth="1"/>
    <col min="6670" max="6670" width="25.7109375" style="40" customWidth="1"/>
    <col min="6671" max="6913" width="9.140625" style="40"/>
    <col min="6914" max="6914" width="25.7109375" style="40" customWidth="1"/>
    <col min="6915" max="6915" width="10.7109375" style="40" customWidth="1"/>
    <col min="6916" max="6924" width="8.7109375" style="40" customWidth="1"/>
    <col min="6925" max="6925" width="10.7109375" style="40" customWidth="1"/>
    <col min="6926" max="6926" width="25.7109375" style="40" customWidth="1"/>
    <col min="6927" max="7169" width="9.140625" style="40"/>
    <col min="7170" max="7170" width="25.7109375" style="40" customWidth="1"/>
    <col min="7171" max="7171" width="10.7109375" style="40" customWidth="1"/>
    <col min="7172" max="7180" width="8.7109375" style="40" customWidth="1"/>
    <col min="7181" max="7181" width="10.7109375" style="40" customWidth="1"/>
    <col min="7182" max="7182" width="25.7109375" style="40" customWidth="1"/>
    <col min="7183" max="7425" width="9.140625" style="40"/>
    <col min="7426" max="7426" width="25.7109375" style="40" customWidth="1"/>
    <col min="7427" max="7427" width="10.7109375" style="40" customWidth="1"/>
    <col min="7428" max="7436" width="8.7109375" style="40" customWidth="1"/>
    <col min="7437" max="7437" width="10.7109375" style="40" customWidth="1"/>
    <col min="7438" max="7438" width="25.7109375" style="40" customWidth="1"/>
    <col min="7439" max="7681" width="9.140625" style="40"/>
    <col min="7682" max="7682" width="25.7109375" style="40" customWidth="1"/>
    <col min="7683" max="7683" width="10.7109375" style="40" customWidth="1"/>
    <col min="7684" max="7692" width="8.7109375" style="40" customWidth="1"/>
    <col min="7693" max="7693" width="10.7109375" style="40" customWidth="1"/>
    <col min="7694" max="7694" width="25.7109375" style="40" customWidth="1"/>
    <col min="7695" max="7937" width="9.140625" style="40"/>
    <col min="7938" max="7938" width="25.7109375" style="40" customWidth="1"/>
    <col min="7939" max="7939" width="10.7109375" style="40" customWidth="1"/>
    <col min="7940" max="7948" width="8.7109375" style="40" customWidth="1"/>
    <col min="7949" max="7949" width="10.7109375" style="40" customWidth="1"/>
    <col min="7950" max="7950" width="25.7109375" style="40" customWidth="1"/>
    <col min="7951" max="8193" width="9.140625" style="40"/>
    <col min="8194" max="8194" width="25.7109375" style="40" customWidth="1"/>
    <col min="8195" max="8195" width="10.7109375" style="40" customWidth="1"/>
    <col min="8196" max="8204" width="8.7109375" style="40" customWidth="1"/>
    <col min="8205" max="8205" width="10.7109375" style="40" customWidth="1"/>
    <col min="8206" max="8206" width="25.7109375" style="40" customWidth="1"/>
    <col min="8207" max="8449" width="9.140625" style="40"/>
    <col min="8450" max="8450" width="25.7109375" style="40" customWidth="1"/>
    <col min="8451" max="8451" width="10.7109375" style="40" customWidth="1"/>
    <col min="8452" max="8460" width="8.7109375" style="40" customWidth="1"/>
    <col min="8461" max="8461" width="10.7109375" style="40" customWidth="1"/>
    <col min="8462" max="8462" width="25.7109375" style="40" customWidth="1"/>
    <col min="8463" max="8705" width="9.140625" style="40"/>
    <col min="8706" max="8706" width="25.7109375" style="40" customWidth="1"/>
    <col min="8707" max="8707" width="10.7109375" style="40" customWidth="1"/>
    <col min="8708" max="8716" width="8.7109375" style="40" customWidth="1"/>
    <col min="8717" max="8717" width="10.7109375" style="40" customWidth="1"/>
    <col min="8718" max="8718" width="25.7109375" style="40" customWidth="1"/>
    <col min="8719" max="8961" width="9.140625" style="40"/>
    <col min="8962" max="8962" width="25.7109375" style="40" customWidth="1"/>
    <col min="8963" max="8963" width="10.7109375" style="40" customWidth="1"/>
    <col min="8964" max="8972" width="8.7109375" style="40" customWidth="1"/>
    <col min="8973" max="8973" width="10.7109375" style="40" customWidth="1"/>
    <col min="8974" max="8974" width="25.7109375" style="40" customWidth="1"/>
    <col min="8975" max="9217" width="9.140625" style="40"/>
    <col min="9218" max="9218" width="25.7109375" style="40" customWidth="1"/>
    <col min="9219" max="9219" width="10.7109375" style="40" customWidth="1"/>
    <col min="9220" max="9228" width="8.7109375" style="40" customWidth="1"/>
    <col min="9229" max="9229" width="10.7109375" style="40" customWidth="1"/>
    <col min="9230" max="9230" width="25.7109375" style="40" customWidth="1"/>
    <col min="9231" max="9473" width="9.140625" style="40"/>
    <col min="9474" max="9474" width="25.7109375" style="40" customWidth="1"/>
    <col min="9475" max="9475" width="10.7109375" style="40" customWidth="1"/>
    <col min="9476" max="9484" width="8.7109375" style="40" customWidth="1"/>
    <col min="9485" max="9485" width="10.7109375" style="40" customWidth="1"/>
    <col min="9486" max="9486" width="25.7109375" style="40" customWidth="1"/>
    <col min="9487" max="9729" width="9.140625" style="40"/>
    <col min="9730" max="9730" width="25.7109375" style="40" customWidth="1"/>
    <col min="9731" max="9731" width="10.7109375" style="40" customWidth="1"/>
    <col min="9732" max="9740" width="8.7109375" style="40" customWidth="1"/>
    <col min="9741" max="9741" width="10.7109375" style="40" customWidth="1"/>
    <col min="9742" max="9742" width="25.7109375" style="40" customWidth="1"/>
    <col min="9743" max="9985" width="9.140625" style="40"/>
    <col min="9986" max="9986" width="25.7109375" style="40" customWidth="1"/>
    <col min="9987" max="9987" width="10.7109375" style="40" customWidth="1"/>
    <col min="9988" max="9996" width="8.7109375" style="40" customWidth="1"/>
    <col min="9997" max="9997" width="10.7109375" style="40" customWidth="1"/>
    <col min="9998" max="9998" width="25.7109375" style="40" customWidth="1"/>
    <col min="9999" max="10241" width="9.140625" style="40"/>
    <col min="10242" max="10242" width="25.7109375" style="40" customWidth="1"/>
    <col min="10243" max="10243" width="10.7109375" style="40" customWidth="1"/>
    <col min="10244" max="10252" width="8.7109375" style="40" customWidth="1"/>
    <col min="10253" max="10253" width="10.7109375" style="40" customWidth="1"/>
    <col min="10254" max="10254" width="25.7109375" style="40" customWidth="1"/>
    <col min="10255" max="10497" width="9.140625" style="40"/>
    <col min="10498" max="10498" width="25.7109375" style="40" customWidth="1"/>
    <col min="10499" max="10499" width="10.7109375" style="40" customWidth="1"/>
    <col min="10500" max="10508" width="8.7109375" style="40" customWidth="1"/>
    <col min="10509" max="10509" width="10.7109375" style="40" customWidth="1"/>
    <col min="10510" max="10510" width="25.7109375" style="40" customWidth="1"/>
    <col min="10511" max="10753" width="9.140625" style="40"/>
    <col min="10754" max="10754" width="25.7109375" style="40" customWidth="1"/>
    <col min="10755" max="10755" width="10.7109375" style="40" customWidth="1"/>
    <col min="10756" max="10764" width="8.7109375" style="40" customWidth="1"/>
    <col min="10765" max="10765" width="10.7109375" style="40" customWidth="1"/>
    <col min="10766" max="10766" width="25.7109375" style="40" customWidth="1"/>
    <col min="10767" max="11009" width="9.140625" style="40"/>
    <col min="11010" max="11010" width="25.7109375" style="40" customWidth="1"/>
    <col min="11011" max="11011" width="10.7109375" style="40" customWidth="1"/>
    <col min="11012" max="11020" width="8.7109375" style="40" customWidth="1"/>
    <col min="11021" max="11021" width="10.7109375" style="40" customWidth="1"/>
    <col min="11022" max="11022" width="25.7109375" style="40" customWidth="1"/>
    <col min="11023" max="11265" width="9.140625" style="40"/>
    <col min="11266" max="11266" width="25.7109375" style="40" customWidth="1"/>
    <col min="11267" max="11267" width="10.7109375" style="40" customWidth="1"/>
    <col min="11268" max="11276" width="8.7109375" style="40" customWidth="1"/>
    <col min="11277" max="11277" width="10.7109375" style="40" customWidth="1"/>
    <col min="11278" max="11278" width="25.7109375" style="40" customWidth="1"/>
    <col min="11279" max="11521" width="9.140625" style="40"/>
    <col min="11522" max="11522" width="25.7109375" style="40" customWidth="1"/>
    <col min="11523" max="11523" width="10.7109375" style="40" customWidth="1"/>
    <col min="11524" max="11532" width="8.7109375" style="40" customWidth="1"/>
    <col min="11533" max="11533" width="10.7109375" style="40" customWidth="1"/>
    <col min="11534" max="11534" width="25.7109375" style="40" customWidth="1"/>
    <col min="11535" max="11777" width="9.140625" style="40"/>
    <col min="11778" max="11778" width="25.7109375" style="40" customWidth="1"/>
    <col min="11779" max="11779" width="10.7109375" style="40" customWidth="1"/>
    <col min="11780" max="11788" width="8.7109375" style="40" customWidth="1"/>
    <col min="11789" max="11789" width="10.7109375" style="40" customWidth="1"/>
    <col min="11790" max="11790" width="25.7109375" style="40" customWidth="1"/>
    <col min="11791" max="12033" width="9.140625" style="40"/>
    <col min="12034" max="12034" width="25.7109375" style="40" customWidth="1"/>
    <col min="12035" max="12035" width="10.7109375" style="40" customWidth="1"/>
    <col min="12036" max="12044" width="8.7109375" style="40" customWidth="1"/>
    <col min="12045" max="12045" width="10.7109375" style="40" customWidth="1"/>
    <col min="12046" max="12046" width="25.7109375" style="40" customWidth="1"/>
    <col min="12047" max="12289" width="9.140625" style="40"/>
    <col min="12290" max="12290" width="25.7109375" style="40" customWidth="1"/>
    <col min="12291" max="12291" width="10.7109375" style="40" customWidth="1"/>
    <col min="12292" max="12300" width="8.7109375" style="40" customWidth="1"/>
    <col min="12301" max="12301" width="10.7109375" style="40" customWidth="1"/>
    <col min="12302" max="12302" width="25.7109375" style="40" customWidth="1"/>
    <col min="12303" max="12545" width="9.140625" style="40"/>
    <col min="12546" max="12546" width="25.7109375" style="40" customWidth="1"/>
    <col min="12547" max="12547" width="10.7109375" style="40" customWidth="1"/>
    <col min="12548" max="12556" width="8.7109375" style="40" customWidth="1"/>
    <col min="12557" max="12557" width="10.7109375" style="40" customWidth="1"/>
    <col min="12558" max="12558" width="25.7109375" style="40" customWidth="1"/>
    <col min="12559" max="12801" width="9.140625" style="40"/>
    <col min="12802" max="12802" width="25.7109375" style="40" customWidth="1"/>
    <col min="12803" max="12803" width="10.7109375" style="40" customWidth="1"/>
    <col min="12804" max="12812" width="8.7109375" style="40" customWidth="1"/>
    <col min="12813" max="12813" width="10.7109375" style="40" customWidth="1"/>
    <col min="12814" max="12814" width="25.7109375" style="40" customWidth="1"/>
    <col min="12815" max="13057" width="9.140625" style="40"/>
    <col min="13058" max="13058" width="25.7109375" style="40" customWidth="1"/>
    <col min="13059" max="13059" width="10.7109375" style="40" customWidth="1"/>
    <col min="13060" max="13068" width="8.7109375" style="40" customWidth="1"/>
    <col min="13069" max="13069" width="10.7109375" style="40" customWidth="1"/>
    <col min="13070" max="13070" width="25.7109375" style="40" customWidth="1"/>
    <col min="13071" max="13313" width="9.140625" style="40"/>
    <col min="13314" max="13314" width="25.7109375" style="40" customWidth="1"/>
    <col min="13315" max="13315" width="10.7109375" style="40" customWidth="1"/>
    <col min="13316" max="13324" width="8.7109375" style="40" customWidth="1"/>
    <col min="13325" max="13325" width="10.7109375" style="40" customWidth="1"/>
    <col min="13326" max="13326" width="25.7109375" style="40" customWidth="1"/>
    <col min="13327" max="13569" width="9.140625" style="40"/>
    <col min="13570" max="13570" width="25.7109375" style="40" customWidth="1"/>
    <col min="13571" max="13571" width="10.7109375" style="40" customWidth="1"/>
    <col min="13572" max="13580" width="8.7109375" style="40" customWidth="1"/>
    <col min="13581" max="13581" width="10.7109375" style="40" customWidth="1"/>
    <col min="13582" max="13582" width="25.7109375" style="40" customWidth="1"/>
    <col min="13583" max="13825" width="9.140625" style="40"/>
    <col min="13826" max="13826" width="25.7109375" style="40" customWidth="1"/>
    <col min="13827" max="13827" width="10.7109375" style="40" customWidth="1"/>
    <col min="13828" max="13836" width="8.7109375" style="40" customWidth="1"/>
    <col min="13837" max="13837" width="10.7109375" style="40" customWidth="1"/>
    <col min="13838" max="13838" width="25.7109375" style="40" customWidth="1"/>
    <col min="13839" max="14081" width="9.140625" style="40"/>
    <col min="14082" max="14082" width="25.7109375" style="40" customWidth="1"/>
    <col min="14083" max="14083" width="10.7109375" style="40" customWidth="1"/>
    <col min="14084" max="14092" width="8.7109375" style="40" customWidth="1"/>
    <col min="14093" max="14093" width="10.7109375" style="40" customWidth="1"/>
    <col min="14094" max="14094" width="25.7109375" style="40" customWidth="1"/>
    <col min="14095" max="14337" width="9.140625" style="40"/>
    <col min="14338" max="14338" width="25.7109375" style="40" customWidth="1"/>
    <col min="14339" max="14339" width="10.7109375" style="40" customWidth="1"/>
    <col min="14340" max="14348" width="8.7109375" style="40" customWidth="1"/>
    <col min="14349" max="14349" width="10.7109375" style="40" customWidth="1"/>
    <col min="14350" max="14350" width="25.7109375" style="40" customWidth="1"/>
    <col min="14351" max="14593" width="9.140625" style="40"/>
    <col min="14594" max="14594" width="25.7109375" style="40" customWidth="1"/>
    <col min="14595" max="14595" width="10.7109375" style="40" customWidth="1"/>
    <col min="14596" max="14604" width="8.7109375" style="40" customWidth="1"/>
    <col min="14605" max="14605" width="10.7109375" style="40" customWidth="1"/>
    <col min="14606" max="14606" width="25.7109375" style="40" customWidth="1"/>
    <col min="14607" max="14849" width="9.140625" style="40"/>
    <col min="14850" max="14850" width="25.7109375" style="40" customWidth="1"/>
    <col min="14851" max="14851" width="10.7109375" style="40" customWidth="1"/>
    <col min="14852" max="14860" width="8.7109375" style="40" customWidth="1"/>
    <col min="14861" max="14861" width="10.7109375" style="40" customWidth="1"/>
    <col min="14862" max="14862" width="25.7109375" style="40" customWidth="1"/>
    <col min="14863" max="15105" width="9.140625" style="40"/>
    <col min="15106" max="15106" width="25.7109375" style="40" customWidth="1"/>
    <col min="15107" max="15107" width="10.7109375" style="40" customWidth="1"/>
    <col min="15108" max="15116" width="8.7109375" style="40" customWidth="1"/>
    <col min="15117" max="15117" width="10.7109375" style="40" customWidth="1"/>
    <col min="15118" max="15118" width="25.7109375" style="40" customWidth="1"/>
    <col min="15119" max="15361" width="9.140625" style="40"/>
    <col min="15362" max="15362" width="25.7109375" style="40" customWidth="1"/>
    <col min="15363" max="15363" width="10.7109375" style="40" customWidth="1"/>
    <col min="15364" max="15372" width="8.7109375" style="40" customWidth="1"/>
    <col min="15373" max="15373" width="10.7109375" style="40" customWidth="1"/>
    <col min="15374" max="15374" width="25.7109375" style="40" customWidth="1"/>
    <col min="15375" max="15617" width="9.140625" style="40"/>
    <col min="15618" max="15618" width="25.7109375" style="40" customWidth="1"/>
    <col min="15619" max="15619" width="10.7109375" style="40" customWidth="1"/>
    <col min="15620" max="15628" width="8.7109375" style="40" customWidth="1"/>
    <col min="15629" max="15629" width="10.7109375" style="40" customWidth="1"/>
    <col min="15630" max="15630" width="25.7109375" style="40" customWidth="1"/>
    <col min="15631" max="15873" width="9.140625" style="40"/>
    <col min="15874" max="15874" width="25.7109375" style="40" customWidth="1"/>
    <col min="15875" max="15875" width="10.7109375" style="40" customWidth="1"/>
    <col min="15876" max="15884" width="8.7109375" style="40" customWidth="1"/>
    <col min="15885" max="15885" width="10.7109375" style="40" customWidth="1"/>
    <col min="15886" max="15886" width="25.7109375" style="40" customWidth="1"/>
    <col min="15887" max="16129" width="9.140625" style="40"/>
    <col min="16130" max="16130" width="25.7109375" style="40" customWidth="1"/>
    <col min="16131" max="16131" width="10.7109375" style="40" customWidth="1"/>
    <col min="16132" max="16140" width="8.7109375" style="40" customWidth="1"/>
    <col min="16141" max="16141" width="10.7109375" style="40" customWidth="1"/>
    <col min="16142" max="16142" width="25.7109375" style="40" customWidth="1"/>
    <col min="16143" max="16384" width="9.140625" style="40"/>
  </cols>
  <sheetData>
    <row r="1" spans="1:14" s="34" customFormat="1" ht="20.25" x14ac:dyDescent="0.2">
      <c r="A1" s="1146" t="s">
        <v>750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</row>
    <row r="2" spans="1:14" s="36" customFormat="1" ht="15.75" x14ac:dyDescent="0.2">
      <c r="A2" s="1147" t="s">
        <v>751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</row>
    <row r="3" spans="1:14" s="264" customFormat="1" ht="15.75" x14ac:dyDescent="0.25">
      <c r="A3" s="1147">
        <v>2014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</row>
    <row r="4" spans="1:14" s="264" customFormat="1" ht="15.75" x14ac:dyDescent="0.25">
      <c r="A4" s="1147" t="s">
        <v>773</v>
      </c>
      <c r="B4" s="1147"/>
      <c r="C4" s="1147"/>
      <c r="D4" s="1147"/>
      <c r="E4" s="1147"/>
      <c r="F4" s="1147"/>
      <c r="G4" s="1147"/>
      <c r="H4" s="1147"/>
      <c r="I4" s="1147"/>
      <c r="J4" s="1147"/>
      <c r="K4" s="1147"/>
      <c r="L4" s="1147"/>
      <c r="M4" s="1147"/>
      <c r="N4" s="1147"/>
    </row>
    <row r="5" spans="1:14" ht="15.75" x14ac:dyDescent="0.3">
      <c r="A5" s="806" t="s">
        <v>458</v>
      </c>
      <c r="B5" s="824"/>
      <c r="C5" s="825"/>
      <c r="D5" s="825"/>
      <c r="E5" s="810"/>
      <c r="F5" s="810"/>
      <c r="G5" s="810"/>
      <c r="H5" s="810"/>
      <c r="I5" s="810"/>
      <c r="J5" s="407"/>
      <c r="K5" s="825"/>
      <c r="L5" s="810"/>
      <c r="M5" s="824"/>
      <c r="N5" s="826" t="s">
        <v>459</v>
      </c>
    </row>
    <row r="6" spans="1:14" ht="26.25" customHeight="1" thickBot="1" x14ac:dyDescent="0.25">
      <c r="A6" s="1411" t="s">
        <v>779</v>
      </c>
      <c r="B6" s="1411" t="s">
        <v>727</v>
      </c>
      <c r="C6" s="1284" t="s">
        <v>783</v>
      </c>
      <c r="D6" s="1288" t="s">
        <v>786</v>
      </c>
      <c r="E6" s="1289"/>
      <c r="F6" s="1289"/>
      <c r="G6" s="1289"/>
      <c r="H6" s="1289"/>
      <c r="I6" s="1289"/>
      <c r="J6" s="1289"/>
      <c r="K6" s="1289"/>
      <c r="L6" s="1290"/>
      <c r="M6" s="1324" t="s">
        <v>726</v>
      </c>
      <c r="N6" s="1324" t="s">
        <v>780</v>
      </c>
    </row>
    <row r="7" spans="1:14" ht="38.25" customHeight="1" thickTop="1" x14ac:dyDescent="0.2">
      <c r="A7" s="1412"/>
      <c r="B7" s="1413"/>
      <c r="C7" s="1285"/>
      <c r="D7" s="146" t="s">
        <v>785</v>
      </c>
      <c r="E7" s="162" t="s">
        <v>279</v>
      </c>
      <c r="F7" s="667" t="s">
        <v>224</v>
      </c>
      <c r="G7" s="667" t="s">
        <v>106</v>
      </c>
      <c r="H7" s="667" t="s">
        <v>104</v>
      </c>
      <c r="I7" s="667" t="s">
        <v>102</v>
      </c>
      <c r="J7" s="667" t="s">
        <v>100</v>
      </c>
      <c r="K7" s="667" t="s">
        <v>98</v>
      </c>
      <c r="L7" s="179" t="s">
        <v>798</v>
      </c>
      <c r="M7" s="1325"/>
      <c r="N7" s="1325"/>
    </row>
    <row r="8" spans="1:14" ht="13.5" customHeight="1" thickBot="1" x14ac:dyDescent="0.25">
      <c r="A8" s="1432" t="s">
        <v>596</v>
      </c>
      <c r="B8" s="361" t="s">
        <v>775</v>
      </c>
      <c r="C8" s="525">
        <f>SUM(D8:L8)</f>
        <v>37</v>
      </c>
      <c r="D8" s="575">
        <v>0</v>
      </c>
      <c r="E8" s="575">
        <v>28</v>
      </c>
      <c r="F8" s="575">
        <v>2</v>
      </c>
      <c r="G8" s="575">
        <v>3</v>
      </c>
      <c r="H8" s="575">
        <v>3</v>
      </c>
      <c r="I8" s="575">
        <v>1</v>
      </c>
      <c r="J8" s="575">
        <v>0</v>
      </c>
      <c r="K8" s="575">
        <v>0</v>
      </c>
      <c r="L8" s="575">
        <v>0</v>
      </c>
      <c r="M8" s="161" t="s">
        <v>245</v>
      </c>
      <c r="N8" s="1181" t="s">
        <v>1012</v>
      </c>
    </row>
    <row r="9" spans="1:14" ht="13.5" customHeight="1" thickTop="1" thickBot="1" x14ac:dyDescent="0.25">
      <c r="A9" s="1430"/>
      <c r="B9" s="389" t="s">
        <v>776</v>
      </c>
      <c r="C9" s="525">
        <f t="shared" ref="C9:C42" si="0">SUM(D9:L9)</f>
        <v>1</v>
      </c>
      <c r="D9" s="535">
        <v>0</v>
      </c>
      <c r="E9" s="535">
        <v>0</v>
      </c>
      <c r="F9" s="535">
        <v>0</v>
      </c>
      <c r="G9" s="535">
        <v>1</v>
      </c>
      <c r="H9" s="535">
        <v>0</v>
      </c>
      <c r="I9" s="535">
        <v>0</v>
      </c>
      <c r="J9" s="535">
        <v>0</v>
      </c>
      <c r="K9" s="535">
        <v>0</v>
      </c>
      <c r="L9" s="535">
        <v>0</v>
      </c>
      <c r="M9" s="159" t="s">
        <v>771</v>
      </c>
      <c r="N9" s="1173"/>
    </row>
    <row r="10" spans="1:14" s="37" customFormat="1" ht="13.5" customHeight="1" thickTop="1" thickBot="1" x14ac:dyDescent="0.25">
      <c r="A10" s="1431"/>
      <c r="B10" s="389" t="s">
        <v>66</v>
      </c>
      <c r="C10" s="525">
        <f t="shared" ref="C10:L10" si="1">SUM(C8:C9)</f>
        <v>38</v>
      </c>
      <c r="D10" s="578">
        <f t="shared" si="1"/>
        <v>0</v>
      </c>
      <c r="E10" s="578">
        <f t="shared" si="1"/>
        <v>28</v>
      </c>
      <c r="F10" s="578">
        <f t="shared" si="1"/>
        <v>2</v>
      </c>
      <c r="G10" s="578">
        <f t="shared" si="1"/>
        <v>4</v>
      </c>
      <c r="H10" s="578">
        <f t="shared" si="1"/>
        <v>3</v>
      </c>
      <c r="I10" s="578">
        <f t="shared" si="1"/>
        <v>1</v>
      </c>
      <c r="J10" s="578">
        <f t="shared" si="1"/>
        <v>0</v>
      </c>
      <c r="K10" s="578">
        <f t="shared" si="1"/>
        <v>0</v>
      </c>
      <c r="L10" s="578">
        <f t="shared" si="1"/>
        <v>0</v>
      </c>
      <c r="M10" s="159" t="s">
        <v>248</v>
      </c>
      <c r="N10" s="1173"/>
    </row>
    <row r="11" spans="1:14" ht="13.5" customHeight="1" thickTop="1" thickBot="1" x14ac:dyDescent="0.25">
      <c r="A11" s="1423" t="s">
        <v>370</v>
      </c>
      <c r="B11" s="363" t="s">
        <v>775</v>
      </c>
      <c r="C11" s="639">
        <f t="shared" si="0"/>
        <v>92</v>
      </c>
      <c r="D11" s="577">
        <v>0</v>
      </c>
      <c r="E11" s="577">
        <v>60</v>
      </c>
      <c r="F11" s="577">
        <v>3</v>
      </c>
      <c r="G11" s="577">
        <v>12</v>
      </c>
      <c r="H11" s="577">
        <v>6</v>
      </c>
      <c r="I11" s="577">
        <v>5</v>
      </c>
      <c r="J11" s="577">
        <v>6</v>
      </c>
      <c r="K11" s="577">
        <v>0</v>
      </c>
      <c r="L11" s="577">
        <v>0</v>
      </c>
      <c r="M11" s="392" t="s">
        <v>245</v>
      </c>
      <c r="N11" s="1171" t="s">
        <v>371</v>
      </c>
    </row>
    <row r="12" spans="1:14" ht="13.5" customHeight="1" thickTop="1" thickBot="1" x14ac:dyDescent="0.25">
      <c r="A12" s="1424"/>
      <c r="B12" s="390" t="s">
        <v>776</v>
      </c>
      <c r="C12" s="639">
        <f t="shared" si="0"/>
        <v>4</v>
      </c>
      <c r="D12" s="577">
        <v>0</v>
      </c>
      <c r="E12" s="577">
        <v>2</v>
      </c>
      <c r="F12" s="577">
        <v>1</v>
      </c>
      <c r="G12" s="577">
        <v>1</v>
      </c>
      <c r="H12" s="577">
        <v>0</v>
      </c>
      <c r="I12" s="577">
        <v>0</v>
      </c>
      <c r="J12" s="577">
        <v>0</v>
      </c>
      <c r="K12" s="577">
        <v>0</v>
      </c>
      <c r="L12" s="577">
        <v>0</v>
      </c>
      <c r="M12" s="160" t="s">
        <v>771</v>
      </c>
      <c r="N12" s="1171"/>
    </row>
    <row r="13" spans="1:14" s="37" customFormat="1" ht="13.5" customHeight="1" thickTop="1" thickBot="1" x14ac:dyDescent="0.25">
      <c r="A13" s="1428"/>
      <c r="B13" s="390" t="s">
        <v>66</v>
      </c>
      <c r="C13" s="639">
        <f t="shared" ref="C13:L13" si="2">SUM(C11:C12)</f>
        <v>96</v>
      </c>
      <c r="D13" s="576">
        <f t="shared" si="2"/>
        <v>0</v>
      </c>
      <c r="E13" s="576">
        <f t="shared" si="2"/>
        <v>62</v>
      </c>
      <c r="F13" s="576">
        <f t="shared" si="2"/>
        <v>4</v>
      </c>
      <c r="G13" s="576">
        <f t="shared" si="2"/>
        <v>13</v>
      </c>
      <c r="H13" s="576">
        <f t="shared" si="2"/>
        <v>6</v>
      </c>
      <c r="I13" s="576">
        <f t="shared" si="2"/>
        <v>5</v>
      </c>
      <c r="J13" s="576">
        <f t="shared" si="2"/>
        <v>6</v>
      </c>
      <c r="K13" s="576">
        <f t="shared" si="2"/>
        <v>0</v>
      </c>
      <c r="L13" s="576">
        <f t="shared" si="2"/>
        <v>0</v>
      </c>
      <c r="M13" s="160" t="s">
        <v>248</v>
      </c>
      <c r="N13" s="1171"/>
    </row>
    <row r="14" spans="1:14" ht="13.5" customHeight="1" thickTop="1" thickBot="1" x14ac:dyDescent="0.25">
      <c r="A14" s="1429" t="s">
        <v>597</v>
      </c>
      <c r="B14" s="361" t="s">
        <v>775</v>
      </c>
      <c r="C14" s="525">
        <f t="shared" si="0"/>
        <v>230</v>
      </c>
      <c r="D14" s="535">
        <v>0</v>
      </c>
      <c r="E14" s="535">
        <v>100</v>
      </c>
      <c r="F14" s="535">
        <v>22</v>
      </c>
      <c r="G14" s="535">
        <v>28</v>
      </c>
      <c r="H14" s="535">
        <v>20</v>
      </c>
      <c r="I14" s="535">
        <v>21</v>
      </c>
      <c r="J14" s="535">
        <v>25</v>
      </c>
      <c r="K14" s="535">
        <v>14</v>
      </c>
      <c r="L14" s="535">
        <v>0</v>
      </c>
      <c r="M14" s="161" t="s">
        <v>245</v>
      </c>
      <c r="N14" s="1173" t="s">
        <v>588</v>
      </c>
    </row>
    <row r="15" spans="1:14" ht="13.5" customHeight="1" thickTop="1" thickBot="1" x14ac:dyDescent="0.25">
      <c r="A15" s="1430"/>
      <c r="B15" s="389" t="s">
        <v>776</v>
      </c>
      <c r="C15" s="525">
        <f t="shared" si="0"/>
        <v>3</v>
      </c>
      <c r="D15" s="535">
        <v>0</v>
      </c>
      <c r="E15" s="535">
        <v>0</v>
      </c>
      <c r="F15" s="535">
        <v>0</v>
      </c>
      <c r="G15" s="535">
        <v>1</v>
      </c>
      <c r="H15" s="535">
        <v>0</v>
      </c>
      <c r="I15" s="535">
        <v>1</v>
      </c>
      <c r="J15" s="535">
        <v>1</v>
      </c>
      <c r="K15" s="535">
        <v>0</v>
      </c>
      <c r="L15" s="535">
        <v>0</v>
      </c>
      <c r="M15" s="159" t="s">
        <v>771</v>
      </c>
      <c r="N15" s="1173"/>
    </row>
    <row r="16" spans="1:14" s="37" customFormat="1" ht="13.5" customHeight="1" thickTop="1" thickBot="1" x14ac:dyDescent="0.25">
      <c r="A16" s="1431"/>
      <c r="B16" s="389" t="s">
        <v>66</v>
      </c>
      <c r="C16" s="525">
        <f t="shared" ref="C16:L16" si="3">SUM(C14:C15)</f>
        <v>233</v>
      </c>
      <c r="D16" s="578">
        <f t="shared" si="3"/>
        <v>0</v>
      </c>
      <c r="E16" s="578">
        <f t="shared" si="3"/>
        <v>100</v>
      </c>
      <c r="F16" s="578">
        <f t="shared" si="3"/>
        <v>22</v>
      </c>
      <c r="G16" s="578">
        <f t="shared" si="3"/>
        <v>29</v>
      </c>
      <c r="H16" s="578">
        <f t="shared" si="3"/>
        <v>20</v>
      </c>
      <c r="I16" s="578">
        <f t="shared" si="3"/>
        <v>22</v>
      </c>
      <c r="J16" s="578">
        <f t="shared" si="3"/>
        <v>26</v>
      </c>
      <c r="K16" s="578">
        <f t="shared" si="3"/>
        <v>14</v>
      </c>
      <c r="L16" s="578">
        <f t="shared" si="3"/>
        <v>0</v>
      </c>
      <c r="M16" s="159" t="s">
        <v>248</v>
      </c>
      <c r="N16" s="1173"/>
    </row>
    <row r="17" spans="1:14" ht="13.5" customHeight="1" thickTop="1" thickBot="1" x14ac:dyDescent="0.25">
      <c r="A17" s="1423" t="s">
        <v>372</v>
      </c>
      <c r="B17" s="363" t="s">
        <v>775</v>
      </c>
      <c r="C17" s="639">
        <f t="shared" si="0"/>
        <v>17</v>
      </c>
      <c r="D17" s="577">
        <v>0</v>
      </c>
      <c r="E17" s="577">
        <v>10</v>
      </c>
      <c r="F17" s="577">
        <v>3</v>
      </c>
      <c r="G17" s="577">
        <v>1</v>
      </c>
      <c r="H17" s="577">
        <v>1</v>
      </c>
      <c r="I17" s="577">
        <v>0</v>
      </c>
      <c r="J17" s="577">
        <v>1</v>
      </c>
      <c r="K17" s="577">
        <v>1</v>
      </c>
      <c r="L17" s="577">
        <v>0</v>
      </c>
      <c r="M17" s="392" t="s">
        <v>245</v>
      </c>
      <c r="N17" s="1171" t="s">
        <v>373</v>
      </c>
    </row>
    <row r="18" spans="1:14" ht="13.5" customHeight="1" thickTop="1" thickBot="1" x14ac:dyDescent="0.25">
      <c r="A18" s="1424"/>
      <c r="B18" s="390" t="s">
        <v>776</v>
      </c>
      <c r="C18" s="639">
        <f t="shared" si="0"/>
        <v>6</v>
      </c>
      <c r="D18" s="577">
        <v>0</v>
      </c>
      <c r="E18" s="577">
        <v>2</v>
      </c>
      <c r="F18" s="577">
        <v>1</v>
      </c>
      <c r="G18" s="577">
        <v>1</v>
      </c>
      <c r="H18" s="577">
        <v>1</v>
      </c>
      <c r="I18" s="577">
        <v>1</v>
      </c>
      <c r="J18" s="577">
        <v>0</v>
      </c>
      <c r="K18" s="577">
        <v>0</v>
      </c>
      <c r="L18" s="577">
        <v>0</v>
      </c>
      <c r="M18" s="160" t="s">
        <v>771</v>
      </c>
      <c r="N18" s="1171"/>
    </row>
    <row r="19" spans="1:14" s="37" customFormat="1" ht="13.5" customHeight="1" thickTop="1" thickBot="1" x14ac:dyDescent="0.25">
      <c r="A19" s="1428"/>
      <c r="B19" s="390" t="s">
        <v>66</v>
      </c>
      <c r="C19" s="639">
        <f t="shared" ref="C19:L19" si="4">SUM(C17:C18)</f>
        <v>23</v>
      </c>
      <c r="D19" s="576">
        <f t="shared" si="4"/>
        <v>0</v>
      </c>
      <c r="E19" s="576">
        <f t="shared" si="4"/>
        <v>12</v>
      </c>
      <c r="F19" s="576">
        <f t="shared" si="4"/>
        <v>4</v>
      </c>
      <c r="G19" s="576">
        <f t="shared" si="4"/>
        <v>2</v>
      </c>
      <c r="H19" s="576">
        <f t="shared" si="4"/>
        <v>2</v>
      </c>
      <c r="I19" s="576">
        <f t="shared" si="4"/>
        <v>1</v>
      </c>
      <c r="J19" s="576">
        <f t="shared" si="4"/>
        <v>1</v>
      </c>
      <c r="K19" s="576">
        <f t="shared" si="4"/>
        <v>1</v>
      </c>
      <c r="L19" s="576">
        <f t="shared" si="4"/>
        <v>0</v>
      </c>
      <c r="M19" s="160" t="s">
        <v>248</v>
      </c>
      <c r="N19" s="1171"/>
    </row>
    <row r="20" spans="1:14" ht="13.5" customHeight="1" thickTop="1" thickBot="1" x14ac:dyDescent="0.25">
      <c r="A20" s="1429" t="s">
        <v>598</v>
      </c>
      <c r="B20" s="361" t="s">
        <v>775</v>
      </c>
      <c r="C20" s="525">
        <f t="shared" si="0"/>
        <v>45</v>
      </c>
      <c r="D20" s="535">
        <v>0</v>
      </c>
      <c r="E20" s="535">
        <v>11</v>
      </c>
      <c r="F20" s="535">
        <v>7</v>
      </c>
      <c r="G20" s="535">
        <v>3</v>
      </c>
      <c r="H20" s="535">
        <v>8</v>
      </c>
      <c r="I20" s="535">
        <v>1</v>
      </c>
      <c r="J20" s="535">
        <v>9</v>
      </c>
      <c r="K20" s="535">
        <v>6</v>
      </c>
      <c r="L20" s="535">
        <v>0</v>
      </c>
      <c r="M20" s="161" t="s">
        <v>245</v>
      </c>
      <c r="N20" s="1173" t="s">
        <v>589</v>
      </c>
    </row>
    <row r="21" spans="1:14" ht="13.5" customHeight="1" thickTop="1" thickBot="1" x14ac:dyDescent="0.25">
      <c r="A21" s="1430"/>
      <c r="B21" s="389" t="s">
        <v>776</v>
      </c>
      <c r="C21" s="525">
        <f t="shared" si="0"/>
        <v>7</v>
      </c>
      <c r="D21" s="535">
        <v>0</v>
      </c>
      <c r="E21" s="535">
        <v>4</v>
      </c>
      <c r="F21" s="535">
        <v>0</v>
      </c>
      <c r="G21" s="535">
        <v>1</v>
      </c>
      <c r="H21" s="535">
        <v>1</v>
      </c>
      <c r="I21" s="535">
        <v>0</v>
      </c>
      <c r="J21" s="535">
        <v>0</v>
      </c>
      <c r="K21" s="535">
        <v>1</v>
      </c>
      <c r="L21" s="535">
        <v>0</v>
      </c>
      <c r="M21" s="159" t="s">
        <v>771</v>
      </c>
      <c r="N21" s="1173"/>
    </row>
    <row r="22" spans="1:14" s="37" customFormat="1" ht="13.5" customHeight="1" thickTop="1" thickBot="1" x14ac:dyDescent="0.25">
      <c r="A22" s="1431"/>
      <c r="B22" s="389" t="s">
        <v>66</v>
      </c>
      <c r="C22" s="525">
        <f t="shared" ref="C22:K22" si="5">SUM(C20:C21)</f>
        <v>52</v>
      </c>
      <c r="D22" s="578">
        <f t="shared" si="5"/>
        <v>0</v>
      </c>
      <c r="E22" s="578">
        <f t="shared" si="5"/>
        <v>15</v>
      </c>
      <c r="F22" s="578">
        <f t="shared" si="5"/>
        <v>7</v>
      </c>
      <c r="G22" s="578">
        <f t="shared" si="5"/>
        <v>4</v>
      </c>
      <c r="H22" s="578">
        <f t="shared" si="5"/>
        <v>9</v>
      </c>
      <c r="I22" s="578">
        <f t="shared" si="5"/>
        <v>1</v>
      </c>
      <c r="J22" s="578">
        <f t="shared" si="5"/>
        <v>9</v>
      </c>
      <c r="K22" s="578">
        <f t="shared" si="5"/>
        <v>7</v>
      </c>
      <c r="L22" s="578">
        <v>0</v>
      </c>
      <c r="M22" s="159" t="s">
        <v>248</v>
      </c>
      <c r="N22" s="1173"/>
    </row>
    <row r="23" spans="1:14" s="37" customFormat="1" ht="13.5" customHeight="1" thickTop="1" thickBot="1" x14ac:dyDescent="0.25">
      <c r="A23" s="1372" t="s">
        <v>778</v>
      </c>
      <c r="B23" s="393" t="s">
        <v>775</v>
      </c>
      <c r="C23" s="639">
        <f t="shared" si="0"/>
        <v>15</v>
      </c>
      <c r="D23" s="576">
        <v>0</v>
      </c>
      <c r="E23" s="576">
        <v>4</v>
      </c>
      <c r="F23" s="576">
        <v>4</v>
      </c>
      <c r="G23" s="576">
        <v>2</v>
      </c>
      <c r="H23" s="576">
        <v>2</v>
      </c>
      <c r="I23" s="576">
        <v>2</v>
      </c>
      <c r="J23" s="576">
        <v>1</v>
      </c>
      <c r="K23" s="576">
        <v>0</v>
      </c>
      <c r="L23" s="576">
        <v>0</v>
      </c>
      <c r="M23" s="392" t="s">
        <v>245</v>
      </c>
      <c r="N23" s="1407" t="s">
        <v>777</v>
      </c>
    </row>
    <row r="24" spans="1:14" s="37" customFormat="1" ht="13.5" customHeight="1" thickTop="1" thickBot="1" x14ac:dyDescent="0.25">
      <c r="A24" s="1373"/>
      <c r="B24" s="393" t="s">
        <v>776</v>
      </c>
      <c r="C24" s="639">
        <f t="shared" si="0"/>
        <v>0</v>
      </c>
      <c r="D24" s="576">
        <v>0</v>
      </c>
      <c r="E24" s="576">
        <v>0</v>
      </c>
      <c r="F24" s="576">
        <v>0</v>
      </c>
      <c r="G24" s="576">
        <v>0</v>
      </c>
      <c r="H24" s="576">
        <v>0</v>
      </c>
      <c r="I24" s="576">
        <v>0</v>
      </c>
      <c r="J24" s="576">
        <v>0</v>
      </c>
      <c r="K24" s="576">
        <v>0</v>
      </c>
      <c r="L24" s="576">
        <v>0</v>
      </c>
      <c r="M24" s="392" t="s">
        <v>771</v>
      </c>
      <c r="N24" s="1408"/>
    </row>
    <row r="25" spans="1:14" s="37" customFormat="1" ht="13.5" customHeight="1" thickTop="1" thickBot="1" x14ac:dyDescent="0.25">
      <c r="A25" s="1374"/>
      <c r="B25" s="393" t="s">
        <v>66</v>
      </c>
      <c r="C25" s="639">
        <f t="shared" ref="C25:L25" si="6">SUM(C23:C24)</f>
        <v>15</v>
      </c>
      <c r="D25" s="576">
        <f t="shared" si="6"/>
        <v>0</v>
      </c>
      <c r="E25" s="576">
        <f t="shared" si="6"/>
        <v>4</v>
      </c>
      <c r="F25" s="576">
        <f t="shared" si="6"/>
        <v>4</v>
      </c>
      <c r="G25" s="576">
        <f t="shared" si="6"/>
        <v>2</v>
      </c>
      <c r="H25" s="576">
        <f t="shared" si="6"/>
        <v>2</v>
      </c>
      <c r="I25" s="576">
        <f t="shared" si="6"/>
        <v>2</v>
      </c>
      <c r="J25" s="576">
        <f t="shared" si="6"/>
        <v>1</v>
      </c>
      <c r="K25" s="576">
        <f t="shared" si="6"/>
        <v>0</v>
      </c>
      <c r="L25" s="576">
        <f t="shared" si="6"/>
        <v>0</v>
      </c>
      <c r="M25" s="392" t="s">
        <v>248</v>
      </c>
      <c r="N25" s="1409"/>
    </row>
    <row r="26" spans="1:14" ht="13.5" customHeight="1" thickTop="1" thickBot="1" x14ac:dyDescent="0.25">
      <c r="A26" s="1375" t="s">
        <v>599</v>
      </c>
      <c r="B26" s="361" t="s">
        <v>775</v>
      </c>
      <c r="C26" s="525">
        <f t="shared" si="0"/>
        <v>190</v>
      </c>
      <c r="D26" s="535">
        <v>0</v>
      </c>
      <c r="E26" s="535">
        <v>37</v>
      </c>
      <c r="F26" s="535">
        <v>27</v>
      </c>
      <c r="G26" s="535">
        <v>27</v>
      </c>
      <c r="H26" s="535">
        <v>19</v>
      </c>
      <c r="I26" s="535">
        <v>36</v>
      </c>
      <c r="J26" s="535">
        <v>31</v>
      </c>
      <c r="K26" s="535">
        <v>13</v>
      </c>
      <c r="L26" s="535">
        <v>0</v>
      </c>
      <c r="M26" s="161" t="s">
        <v>245</v>
      </c>
      <c r="N26" s="1173" t="s">
        <v>590</v>
      </c>
    </row>
    <row r="27" spans="1:14" ht="13.5" customHeight="1" thickTop="1" thickBot="1" x14ac:dyDescent="0.25">
      <c r="A27" s="1376"/>
      <c r="B27" s="389" t="s">
        <v>776</v>
      </c>
      <c r="C27" s="525">
        <f t="shared" si="0"/>
        <v>0</v>
      </c>
      <c r="D27" s="535">
        <v>0</v>
      </c>
      <c r="E27" s="535">
        <v>0</v>
      </c>
      <c r="F27" s="535">
        <v>0</v>
      </c>
      <c r="G27" s="535">
        <v>0</v>
      </c>
      <c r="H27" s="535">
        <v>0</v>
      </c>
      <c r="I27" s="535">
        <v>0</v>
      </c>
      <c r="J27" s="535">
        <v>0</v>
      </c>
      <c r="K27" s="535">
        <v>0</v>
      </c>
      <c r="L27" s="535">
        <v>0</v>
      </c>
      <c r="M27" s="159" t="s">
        <v>771</v>
      </c>
      <c r="N27" s="1173"/>
    </row>
    <row r="28" spans="1:14" s="37" customFormat="1" ht="13.5" customHeight="1" thickTop="1" thickBot="1" x14ac:dyDescent="0.25">
      <c r="A28" s="1377"/>
      <c r="B28" s="389" t="s">
        <v>66</v>
      </c>
      <c r="C28" s="525">
        <f t="shared" ref="C28:L28" si="7">SUM(C26:C27)</f>
        <v>190</v>
      </c>
      <c r="D28" s="578">
        <f t="shared" si="7"/>
        <v>0</v>
      </c>
      <c r="E28" s="578">
        <f t="shared" si="7"/>
        <v>37</v>
      </c>
      <c r="F28" s="578">
        <f t="shared" si="7"/>
        <v>27</v>
      </c>
      <c r="G28" s="578">
        <f t="shared" si="7"/>
        <v>27</v>
      </c>
      <c r="H28" s="578">
        <f t="shared" si="7"/>
        <v>19</v>
      </c>
      <c r="I28" s="578">
        <f t="shared" si="7"/>
        <v>36</v>
      </c>
      <c r="J28" s="578">
        <f t="shared" si="7"/>
        <v>31</v>
      </c>
      <c r="K28" s="578">
        <f t="shared" si="7"/>
        <v>13</v>
      </c>
      <c r="L28" s="578">
        <f t="shared" si="7"/>
        <v>0</v>
      </c>
      <c r="M28" s="159" t="s">
        <v>248</v>
      </c>
      <c r="N28" s="1173"/>
    </row>
    <row r="29" spans="1:14" ht="13.5" customHeight="1" thickTop="1" thickBot="1" x14ac:dyDescent="0.25">
      <c r="A29" s="1423" t="s">
        <v>609</v>
      </c>
      <c r="B29" s="363" t="s">
        <v>775</v>
      </c>
      <c r="C29" s="639">
        <f t="shared" si="0"/>
        <v>149</v>
      </c>
      <c r="D29" s="640">
        <v>0</v>
      </c>
      <c r="E29" s="640">
        <v>56</v>
      </c>
      <c r="F29" s="640">
        <v>18</v>
      </c>
      <c r="G29" s="640">
        <v>19</v>
      </c>
      <c r="H29" s="640">
        <v>16</v>
      </c>
      <c r="I29" s="640">
        <v>21</v>
      </c>
      <c r="J29" s="640">
        <v>14</v>
      </c>
      <c r="K29" s="640">
        <v>4</v>
      </c>
      <c r="L29" s="640">
        <v>1</v>
      </c>
      <c r="M29" s="392" t="s">
        <v>245</v>
      </c>
      <c r="N29" s="1303" t="s">
        <v>603</v>
      </c>
    </row>
    <row r="30" spans="1:14" ht="13.5" customHeight="1" thickTop="1" thickBot="1" x14ac:dyDescent="0.25">
      <c r="A30" s="1424"/>
      <c r="B30" s="390" t="s">
        <v>776</v>
      </c>
      <c r="C30" s="639">
        <f t="shared" si="0"/>
        <v>1</v>
      </c>
      <c r="D30" s="640">
        <v>0</v>
      </c>
      <c r="E30" s="640">
        <v>1</v>
      </c>
      <c r="F30" s="640">
        <v>0</v>
      </c>
      <c r="G30" s="640">
        <v>0</v>
      </c>
      <c r="H30" s="640">
        <v>0</v>
      </c>
      <c r="I30" s="640">
        <v>0</v>
      </c>
      <c r="J30" s="640">
        <v>0</v>
      </c>
      <c r="K30" s="640">
        <v>0</v>
      </c>
      <c r="L30" s="640">
        <v>0</v>
      </c>
      <c r="M30" s="160" t="s">
        <v>771</v>
      </c>
      <c r="N30" s="1303"/>
    </row>
    <row r="31" spans="1:14" s="37" customFormat="1" ht="13.5" customHeight="1" thickTop="1" thickBot="1" x14ac:dyDescent="0.25">
      <c r="A31" s="1424"/>
      <c r="B31" s="390" t="s">
        <v>66</v>
      </c>
      <c r="C31" s="639">
        <f t="shared" ref="C31:L31" si="8">SUM(C29:C30)</f>
        <v>150</v>
      </c>
      <c r="D31" s="641">
        <f t="shared" si="8"/>
        <v>0</v>
      </c>
      <c r="E31" s="641">
        <f t="shared" si="8"/>
        <v>57</v>
      </c>
      <c r="F31" s="641">
        <f t="shared" si="8"/>
        <v>18</v>
      </c>
      <c r="G31" s="641">
        <f t="shared" si="8"/>
        <v>19</v>
      </c>
      <c r="H31" s="641">
        <f t="shared" si="8"/>
        <v>16</v>
      </c>
      <c r="I31" s="641">
        <f t="shared" si="8"/>
        <v>21</v>
      </c>
      <c r="J31" s="641">
        <f t="shared" si="8"/>
        <v>14</v>
      </c>
      <c r="K31" s="641">
        <f t="shared" si="8"/>
        <v>4</v>
      </c>
      <c r="L31" s="641">
        <f t="shared" si="8"/>
        <v>1</v>
      </c>
      <c r="M31" s="160" t="s">
        <v>248</v>
      </c>
      <c r="N31" s="1308"/>
    </row>
    <row r="32" spans="1:14" ht="13.5" customHeight="1" thickTop="1" thickBot="1" x14ac:dyDescent="0.25">
      <c r="A32" s="1379" t="s">
        <v>607</v>
      </c>
      <c r="B32" s="361" t="s">
        <v>775</v>
      </c>
      <c r="C32" s="525">
        <f t="shared" si="0"/>
        <v>288</v>
      </c>
      <c r="D32" s="535">
        <v>0</v>
      </c>
      <c r="E32" s="535">
        <v>93</v>
      </c>
      <c r="F32" s="535">
        <v>24</v>
      </c>
      <c r="G32" s="535">
        <v>32</v>
      </c>
      <c r="H32" s="535">
        <v>28</v>
      </c>
      <c r="I32" s="535">
        <v>28</v>
      </c>
      <c r="J32" s="535">
        <v>52</v>
      </c>
      <c r="K32" s="535">
        <v>29</v>
      </c>
      <c r="L32" s="535">
        <v>2</v>
      </c>
      <c r="M32" s="161" t="s">
        <v>245</v>
      </c>
      <c r="N32" s="1173" t="s">
        <v>591</v>
      </c>
    </row>
    <row r="33" spans="1:17" ht="13.5" customHeight="1" thickTop="1" thickBot="1" x14ac:dyDescent="0.25">
      <c r="A33" s="1379"/>
      <c r="B33" s="389" t="s">
        <v>776</v>
      </c>
      <c r="C33" s="525">
        <f t="shared" si="0"/>
        <v>27</v>
      </c>
      <c r="D33" s="535">
        <v>0</v>
      </c>
      <c r="E33" s="535">
        <v>8</v>
      </c>
      <c r="F33" s="535">
        <v>1</v>
      </c>
      <c r="G33" s="535">
        <v>2</v>
      </c>
      <c r="H33" s="535">
        <v>6</v>
      </c>
      <c r="I33" s="535">
        <v>6</v>
      </c>
      <c r="J33" s="535">
        <v>3</v>
      </c>
      <c r="K33" s="535">
        <v>1</v>
      </c>
      <c r="L33" s="535">
        <v>0</v>
      </c>
      <c r="M33" s="159" t="s">
        <v>771</v>
      </c>
      <c r="N33" s="1173"/>
    </row>
    <row r="34" spans="1:17" s="37" customFormat="1" ht="13.5" customHeight="1" thickTop="1" thickBot="1" x14ac:dyDescent="0.25">
      <c r="A34" s="1379"/>
      <c r="B34" s="389" t="s">
        <v>66</v>
      </c>
      <c r="C34" s="525">
        <f t="shared" ref="C34:L34" si="9">SUM(C32:C33)</f>
        <v>315</v>
      </c>
      <c r="D34" s="578">
        <f t="shared" si="9"/>
        <v>0</v>
      </c>
      <c r="E34" s="578">
        <f t="shared" si="9"/>
        <v>101</v>
      </c>
      <c r="F34" s="578">
        <f t="shared" si="9"/>
        <v>25</v>
      </c>
      <c r="G34" s="578">
        <f t="shared" si="9"/>
        <v>34</v>
      </c>
      <c r="H34" s="578">
        <f t="shared" si="9"/>
        <v>34</v>
      </c>
      <c r="I34" s="578">
        <f t="shared" si="9"/>
        <v>34</v>
      </c>
      <c r="J34" s="578">
        <f t="shared" si="9"/>
        <v>55</v>
      </c>
      <c r="K34" s="578">
        <f t="shared" si="9"/>
        <v>30</v>
      </c>
      <c r="L34" s="578">
        <f t="shared" si="9"/>
        <v>2</v>
      </c>
      <c r="M34" s="159" t="s">
        <v>248</v>
      </c>
      <c r="N34" s="1173"/>
    </row>
    <row r="35" spans="1:17" ht="13.5" customHeight="1" thickTop="1" thickBot="1" x14ac:dyDescent="0.25">
      <c r="A35" s="1425" t="s">
        <v>1015</v>
      </c>
      <c r="B35" s="363" t="s">
        <v>775</v>
      </c>
      <c r="C35" s="639">
        <f t="shared" si="0"/>
        <v>90</v>
      </c>
      <c r="D35" s="577">
        <v>1</v>
      </c>
      <c r="E35" s="577">
        <v>65</v>
      </c>
      <c r="F35" s="577">
        <v>0</v>
      </c>
      <c r="G35" s="577">
        <v>3</v>
      </c>
      <c r="H35" s="577">
        <v>1</v>
      </c>
      <c r="I35" s="577">
        <v>1</v>
      </c>
      <c r="J35" s="577">
        <v>2</v>
      </c>
      <c r="K35" s="577">
        <v>5</v>
      </c>
      <c r="L35" s="577">
        <v>12</v>
      </c>
      <c r="M35" s="392" t="s">
        <v>245</v>
      </c>
      <c r="N35" s="1171" t="s">
        <v>592</v>
      </c>
    </row>
    <row r="36" spans="1:17" ht="13.5" customHeight="1" thickTop="1" thickBot="1" x14ac:dyDescent="0.25">
      <c r="A36" s="1426"/>
      <c r="B36" s="390" t="s">
        <v>776</v>
      </c>
      <c r="C36" s="639">
        <f t="shared" si="0"/>
        <v>194</v>
      </c>
      <c r="D36" s="577">
        <v>0</v>
      </c>
      <c r="E36" s="577">
        <v>155</v>
      </c>
      <c r="F36" s="577">
        <v>8</v>
      </c>
      <c r="G36" s="577">
        <v>8</v>
      </c>
      <c r="H36" s="577">
        <v>9</v>
      </c>
      <c r="I36" s="577">
        <v>1</v>
      </c>
      <c r="J36" s="577">
        <v>3</v>
      </c>
      <c r="K36" s="577">
        <v>5</v>
      </c>
      <c r="L36" s="577">
        <v>5</v>
      </c>
      <c r="M36" s="160" t="s">
        <v>771</v>
      </c>
      <c r="N36" s="1171"/>
    </row>
    <row r="37" spans="1:17" s="37" customFormat="1" ht="13.5" customHeight="1" thickTop="1" x14ac:dyDescent="0.2">
      <c r="A37" s="1427"/>
      <c r="B37" s="391" t="s">
        <v>66</v>
      </c>
      <c r="C37" s="642">
        <f t="shared" ref="C37:L37" si="10">SUM(C35:C36)</f>
        <v>284</v>
      </c>
      <c r="D37" s="579">
        <f t="shared" si="10"/>
        <v>1</v>
      </c>
      <c r="E37" s="579">
        <f t="shared" si="10"/>
        <v>220</v>
      </c>
      <c r="F37" s="579">
        <f t="shared" si="10"/>
        <v>8</v>
      </c>
      <c r="G37" s="579">
        <f t="shared" si="10"/>
        <v>11</v>
      </c>
      <c r="H37" s="579">
        <f t="shared" si="10"/>
        <v>10</v>
      </c>
      <c r="I37" s="579">
        <f t="shared" si="10"/>
        <v>2</v>
      </c>
      <c r="J37" s="579">
        <f t="shared" si="10"/>
        <v>5</v>
      </c>
      <c r="K37" s="579">
        <f t="shared" si="10"/>
        <v>10</v>
      </c>
      <c r="L37" s="579">
        <f t="shared" si="10"/>
        <v>17</v>
      </c>
      <c r="M37" s="163" t="s">
        <v>248</v>
      </c>
      <c r="N37" s="1175"/>
    </row>
    <row r="38" spans="1:17" ht="13.5" customHeight="1" thickBot="1" x14ac:dyDescent="0.25">
      <c r="A38" s="1414" t="s">
        <v>1016</v>
      </c>
      <c r="B38" s="361" t="s">
        <v>775</v>
      </c>
      <c r="C38" s="533">
        <f>C8+C11+C14+C17+C20+C23+C26+C29+C32+C35</f>
        <v>1153</v>
      </c>
      <c r="D38" s="533">
        <f t="shared" ref="D38:L38" si="11">D8+D11+D14+D17+D20+D23+D26+D29+D32+D35</f>
        <v>1</v>
      </c>
      <c r="E38" s="533">
        <f t="shared" si="11"/>
        <v>464</v>
      </c>
      <c r="F38" s="533">
        <f t="shared" si="11"/>
        <v>110</v>
      </c>
      <c r="G38" s="533">
        <f t="shared" si="11"/>
        <v>130</v>
      </c>
      <c r="H38" s="533">
        <f t="shared" si="11"/>
        <v>104</v>
      </c>
      <c r="I38" s="533">
        <f t="shared" si="11"/>
        <v>116</v>
      </c>
      <c r="J38" s="533">
        <f t="shared" si="11"/>
        <v>141</v>
      </c>
      <c r="K38" s="533">
        <f t="shared" si="11"/>
        <v>72</v>
      </c>
      <c r="L38" s="533">
        <f t="shared" si="11"/>
        <v>15</v>
      </c>
      <c r="M38" s="396" t="s">
        <v>245</v>
      </c>
      <c r="N38" s="1389" t="s">
        <v>788</v>
      </c>
    </row>
    <row r="39" spans="1:17" ht="13.5" customHeight="1" thickTop="1" thickBot="1" x14ac:dyDescent="0.25">
      <c r="A39" s="1415"/>
      <c r="B39" s="389" t="s">
        <v>776</v>
      </c>
      <c r="C39" s="525">
        <f>C9+C12+C15+C18+C21+C27+C30+C33+C36</f>
        <v>243</v>
      </c>
      <c r="D39" s="525">
        <f t="shared" ref="D39:L39" si="12">D9+D12+D15+D18+D21+D27+D30+D33+D36</f>
        <v>0</v>
      </c>
      <c r="E39" s="525">
        <f t="shared" si="12"/>
        <v>172</v>
      </c>
      <c r="F39" s="525">
        <f t="shared" si="12"/>
        <v>11</v>
      </c>
      <c r="G39" s="525">
        <f t="shared" si="12"/>
        <v>15</v>
      </c>
      <c r="H39" s="525">
        <f t="shared" si="12"/>
        <v>17</v>
      </c>
      <c r="I39" s="525">
        <f t="shared" si="12"/>
        <v>9</v>
      </c>
      <c r="J39" s="525">
        <f t="shared" si="12"/>
        <v>7</v>
      </c>
      <c r="K39" s="525">
        <f t="shared" si="12"/>
        <v>7</v>
      </c>
      <c r="L39" s="525">
        <f t="shared" si="12"/>
        <v>5</v>
      </c>
      <c r="M39" s="159" t="s">
        <v>771</v>
      </c>
      <c r="N39" s="1390"/>
    </row>
    <row r="40" spans="1:17" s="37" customFormat="1" ht="13.5" customHeight="1" thickTop="1" x14ac:dyDescent="0.2">
      <c r="A40" s="1416"/>
      <c r="B40" s="362" t="s">
        <v>66</v>
      </c>
      <c r="C40" s="643">
        <f>C10+C13+C16+C19+C22+C25+C28+C31+C34+C37</f>
        <v>1396</v>
      </c>
      <c r="D40" s="643">
        <f t="shared" ref="D40:L40" si="13">D10+D13+D16+D19+D22+D25+D28+D31+D34+D37</f>
        <v>1</v>
      </c>
      <c r="E40" s="643">
        <f t="shared" si="13"/>
        <v>636</v>
      </c>
      <c r="F40" s="643">
        <f t="shared" si="13"/>
        <v>121</v>
      </c>
      <c r="G40" s="643">
        <f t="shared" si="13"/>
        <v>145</v>
      </c>
      <c r="H40" s="643">
        <f t="shared" si="13"/>
        <v>121</v>
      </c>
      <c r="I40" s="643">
        <f t="shared" si="13"/>
        <v>125</v>
      </c>
      <c r="J40" s="643">
        <f t="shared" si="13"/>
        <v>148</v>
      </c>
      <c r="K40" s="643">
        <f t="shared" si="13"/>
        <v>79</v>
      </c>
      <c r="L40" s="643">
        <f t="shared" si="13"/>
        <v>20</v>
      </c>
      <c r="M40" s="397" t="s">
        <v>248</v>
      </c>
      <c r="N40" s="1391"/>
    </row>
    <row r="41" spans="1:17" ht="13.5" customHeight="1" thickBot="1" x14ac:dyDescent="0.25">
      <c r="A41" s="1417" t="s">
        <v>1116</v>
      </c>
      <c r="B41" s="393" t="s">
        <v>775</v>
      </c>
      <c r="C41" s="639">
        <f t="shared" si="0"/>
        <v>44</v>
      </c>
      <c r="D41" s="644">
        <v>0</v>
      </c>
      <c r="E41" s="644">
        <v>20</v>
      </c>
      <c r="F41" s="644">
        <v>4</v>
      </c>
      <c r="G41" s="644">
        <v>3</v>
      </c>
      <c r="H41" s="644">
        <v>3</v>
      </c>
      <c r="I41" s="644">
        <v>5</v>
      </c>
      <c r="J41" s="644">
        <v>6</v>
      </c>
      <c r="K41" s="644">
        <v>3</v>
      </c>
      <c r="L41" s="644">
        <v>0</v>
      </c>
      <c r="M41" s="392" t="s">
        <v>245</v>
      </c>
      <c r="N41" s="1395" t="s">
        <v>1112</v>
      </c>
    </row>
    <row r="42" spans="1:17" ht="13.5" customHeight="1" thickTop="1" thickBot="1" x14ac:dyDescent="0.25">
      <c r="A42" s="1418"/>
      <c r="B42" s="390" t="s">
        <v>776</v>
      </c>
      <c r="C42" s="639">
        <f t="shared" si="0"/>
        <v>20</v>
      </c>
      <c r="D42" s="577">
        <v>0</v>
      </c>
      <c r="E42" s="577">
        <v>12</v>
      </c>
      <c r="F42" s="577">
        <v>1</v>
      </c>
      <c r="G42" s="577">
        <v>0</v>
      </c>
      <c r="H42" s="577">
        <v>1</v>
      </c>
      <c r="I42" s="577">
        <v>2</v>
      </c>
      <c r="J42" s="577">
        <v>2</v>
      </c>
      <c r="K42" s="577">
        <v>1</v>
      </c>
      <c r="L42" s="577">
        <v>1</v>
      </c>
      <c r="M42" s="160" t="s">
        <v>771</v>
      </c>
      <c r="N42" s="1171"/>
    </row>
    <row r="43" spans="1:17" s="37" customFormat="1" ht="13.5" customHeight="1" thickTop="1" x14ac:dyDescent="0.2">
      <c r="A43" s="1419"/>
      <c r="B43" s="391" t="s">
        <v>66</v>
      </c>
      <c r="C43" s="642">
        <f t="shared" ref="C43:L43" si="14">SUM(C41:C42)</f>
        <v>64</v>
      </c>
      <c r="D43" s="579">
        <f t="shared" si="14"/>
        <v>0</v>
      </c>
      <c r="E43" s="579">
        <f t="shared" si="14"/>
        <v>32</v>
      </c>
      <c r="F43" s="579">
        <f t="shared" si="14"/>
        <v>5</v>
      </c>
      <c r="G43" s="579">
        <f t="shared" si="14"/>
        <v>3</v>
      </c>
      <c r="H43" s="579">
        <f t="shared" si="14"/>
        <v>4</v>
      </c>
      <c r="I43" s="579">
        <f t="shared" si="14"/>
        <v>7</v>
      </c>
      <c r="J43" s="579">
        <f t="shared" si="14"/>
        <v>8</v>
      </c>
      <c r="K43" s="579">
        <f t="shared" si="14"/>
        <v>4</v>
      </c>
      <c r="L43" s="579">
        <f t="shared" si="14"/>
        <v>1</v>
      </c>
      <c r="M43" s="163" t="s">
        <v>248</v>
      </c>
      <c r="N43" s="1175"/>
    </row>
    <row r="44" spans="1:17" ht="13.5" customHeight="1" thickBot="1" x14ac:dyDescent="0.25">
      <c r="A44" s="1420" t="s">
        <v>782</v>
      </c>
      <c r="B44" s="361" t="s">
        <v>775</v>
      </c>
      <c r="C44" s="533">
        <f>C38+C41</f>
        <v>1197</v>
      </c>
      <c r="D44" s="533">
        <f t="shared" ref="D44:L44" si="15">D38+D41</f>
        <v>1</v>
      </c>
      <c r="E44" s="533">
        <f>E38+E41</f>
        <v>484</v>
      </c>
      <c r="F44" s="533">
        <f>F38+F41</f>
        <v>114</v>
      </c>
      <c r="G44" s="533">
        <f t="shared" si="15"/>
        <v>133</v>
      </c>
      <c r="H44" s="533">
        <f t="shared" si="15"/>
        <v>107</v>
      </c>
      <c r="I44" s="533">
        <f t="shared" si="15"/>
        <v>121</v>
      </c>
      <c r="J44" s="533">
        <f t="shared" si="15"/>
        <v>147</v>
      </c>
      <c r="K44" s="533">
        <f t="shared" si="15"/>
        <v>75</v>
      </c>
      <c r="L44" s="533">
        <f t="shared" si="15"/>
        <v>15</v>
      </c>
      <c r="M44" s="396" t="s">
        <v>245</v>
      </c>
      <c r="N44" s="1399" t="s">
        <v>67</v>
      </c>
    </row>
    <row r="45" spans="1:17" ht="13.5" customHeight="1" thickTop="1" thickBot="1" x14ac:dyDescent="0.25">
      <c r="A45" s="1421"/>
      <c r="B45" s="389" t="s">
        <v>776</v>
      </c>
      <c r="C45" s="525">
        <f>C39+C42</f>
        <v>263</v>
      </c>
      <c r="D45" s="525">
        <f t="shared" ref="D45:L45" si="16">D39+D42</f>
        <v>0</v>
      </c>
      <c r="E45" s="525">
        <f t="shared" si="16"/>
        <v>184</v>
      </c>
      <c r="F45" s="525">
        <f>F39+F42</f>
        <v>12</v>
      </c>
      <c r="G45" s="525">
        <f t="shared" si="16"/>
        <v>15</v>
      </c>
      <c r="H45" s="525">
        <f t="shared" si="16"/>
        <v>18</v>
      </c>
      <c r="I45" s="525">
        <f t="shared" si="16"/>
        <v>11</v>
      </c>
      <c r="J45" s="525">
        <f t="shared" si="16"/>
        <v>9</v>
      </c>
      <c r="K45" s="525">
        <f t="shared" si="16"/>
        <v>8</v>
      </c>
      <c r="L45" s="525">
        <f t="shared" si="16"/>
        <v>6</v>
      </c>
      <c r="M45" s="159" t="s">
        <v>771</v>
      </c>
      <c r="N45" s="1400"/>
    </row>
    <row r="46" spans="1:17" ht="13.5" customHeight="1" thickTop="1" x14ac:dyDescent="0.2">
      <c r="A46" s="1422"/>
      <c r="B46" s="362" t="s">
        <v>66</v>
      </c>
      <c r="C46" s="643">
        <f>C40+C43</f>
        <v>1460</v>
      </c>
      <c r="D46" s="643">
        <f t="shared" ref="D46:L46" si="17">D40+D43</f>
        <v>1</v>
      </c>
      <c r="E46" s="643">
        <f t="shared" si="17"/>
        <v>668</v>
      </c>
      <c r="F46" s="643">
        <f t="shared" si="17"/>
        <v>126</v>
      </c>
      <c r="G46" s="643">
        <f t="shared" si="17"/>
        <v>148</v>
      </c>
      <c r="H46" s="643">
        <f>H40+H43</f>
        <v>125</v>
      </c>
      <c r="I46" s="643">
        <f t="shared" si="17"/>
        <v>132</v>
      </c>
      <c r="J46" s="643">
        <f t="shared" si="17"/>
        <v>156</v>
      </c>
      <c r="K46" s="643">
        <f t="shared" si="17"/>
        <v>83</v>
      </c>
      <c r="L46" s="643">
        <f t="shared" si="17"/>
        <v>21</v>
      </c>
      <c r="M46" s="397" t="s">
        <v>248</v>
      </c>
      <c r="N46" s="1401"/>
    </row>
    <row r="47" spans="1:17" ht="13.5" customHeight="1" x14ac:dyDescent="0.25">
      <c r="A47" s="1264" t="s">
        <v>1115</v>
      </c>
      <c r="B47" s="1264"/>
      <c r="C47" s="1264"/>
      <c r="D47" s="1264"/>
      <c r="E47" s="1264"/>
      <c r="F47" s="1264"/>
      <c r="G47" s="1264"/>
      <c r="H47" s="1264"/>
      <c r="I47" s="1264"/>
      <c r="J47" s="1264"/>
      <c r="M47" s="103"/>
      <c r="N47" s="301" t="s">
        <v>1113</v>
      </c>
      <c r="O47" s="301"/>
      <c r="P47" s="301"/>
      <c r="Q47" s="301"/>
    </row>
    <row r="48" spans="1:17" x14ac:dyDescent="0.25">
      <c r="B48" s="103"/>
      <c r="M48" s="103"/>
    </row>
    <row r="49" spans="1:17" x14ac:dyDescent="0.25">
      <c r="B49" s="103"/>
      <c r="M49" s="103"/>
    </row>
    <row r="50" spans="1:17" x14ac:dyDescent="0.25">
      <c r="B50" s="103"/>
      <c r="M50" s="103"/>
    </row>
    <row r="51" spans="1:17" x14ac:dyDescent="0.25">
      <c r="A51" s="302"/>
      <c r="B51" s="103"/>
      <c r="M51" s="103"/>
    </row>
    <row r="52" spans="1:17" x14ac:dyDescent="0.25">
      <c r="A52" s="302"/>
      <c r="B52" s="103"/>
      <c r="M52" s="103"/>
    </row>
    <row r="53" spans="1:17" s="103" customFormat="1" x14ac:dyDescent="0.25">
      <c r="A53" s="302"/>
      <c r="O53" s="40"/>
      <c r="P53" s="40"/>
      <c r="Q53" s="40"/>
    </row>
    <row r="54" spans="1:17" s="103" customFormat="1" x14ac:dyDescent="0.25">
      <c r="A54" s="33"/>
      <c r="O54" s="40"/>
      <c r="P54" s="40"/>
      <c r="Q54" s="40"/>
    </row>
    <row r="55" spans="1:17" s="103" customFormat="1" x14ac:dyDescent="0.25">
      <c r="A55" s="302"/>
      <c r="O55" s="40"/>
      <c r="P55" s="40"/>
      <c r="Q55" s="40"/>
    </row>
    <row r="56" spans="1:17" s="103" customFormat="1" x14ac:dyDescent="0.25">
      <c r="A56" s="33"/>
      <c r="O56" s="40"/>
      <c r="P56" s="40"/>
      <c r="Q56" s="40"/>
    </row>
    <row r="57" spans="1:17" s="103" customFormat="1" x14ac:dyDescent="0.25">
      <c r="A57" s="33"/>
      <c r="O57" s="40"/>
      <c r="P57" s="40"/>
      <c r="Q57" s="40"/>
    </row>
    <row r="58" spans="1:17" s="103" customFormat="1" ht="15.75" customHeight="1" x14ac:dyDescent="0.25">
      <c r="O58" s="40"/>
      <c r="P58" s="40"/>
      <c r="Q58" s="40"/>
    </row>
    <row r="59" spans="1:17" s="103" customFormat="1" x14ac:dyDescent="0.25">
      <c r="O59" s="40"/>
      <c r="P59" s="40"/>
      <c r="Q59" s="40"/>
    </row>
    <row r="60" spans="1:17" s="103" customFormat="1" x14ac:dyDescent="0.25">
      <c r="O60" s="40"/>
      <c r="P60" s="40"/>
      <c r="Q60" s="40"/>
    </row>
    <row r="61" spans="1:17" s="103" customFormat="1" x14ac:dyDescent="0.25">
      <c r="O61" s="40"/>
      <c r="P61" s="40"/>
      <c r="Q61" s="40"/>
    </row>
    <row r="62" spans="1:17" s="103" customFormat="1" x14ac:dyDescent="0.25">
      <c r="A62" s="40"/>
      <c r="O62" s="40"/>
      <c r="P62" s="40"/>
      <c r="Q62" s="40"/>
    </row>
    <row r="63" spans="1:17" s="103" customFormat="1" x14ac:dyDescent="0.25">
      <c r="O63" s="40"/>
      <c r="P63" s="40"/>
      <c r="Q63" s="40"/>
    </row>
    <row r="64" spans="1:17" s="103" customFormat="1" ht="16.5" customHeight="1" x14ac:dyDescent="0.25">
      <c r="O64" s="40"/>
      <c r="P64" s="40"/>
      <c r="Q64" s="40"/>
    </row>
    <row r="65" spans="15:17" s="103" customFormat="1" x14ac:dyDescent="0.25">
      <c r="O65" s="40"/>
      <c r="P65" s="40"/>
      <c r="Q65" s="40"/>
    </row>
    <row r="66" spans="15:17" s="103" customFormat="1" x14ac:dyDescent="0.25">
      <c r="O66" s="40"/>
      <c r="P66" s="40"/>
      <c r="Q66" s="40"/>
    </row>
    <row r="67" spans="15:17" s="103" customFormat="1" x14ac:dyDescent="0.25">
      <c r="O67" s="40"/>
      <c r="P67" s="40"/>
      <c r="Q67" s="40"/>
    </row>
    <row r="68" spans="15:17" s="103" customFormat="1" x14ac:dyDescent="0.25">
      <c r="O68" s="40"/>
      <c r="P68" s="40"/>
      <c r="Q68" s="40"/>
    </row>
    <row r="69" spans="15:17" s="103" customFormat="1" x14ac:dyDescent="0.25">
      <c r="O69" s="40"/>
      <c r="P69" s="40"/>
      <c r="Q69" s="40"/>
    </row>
    <row r="70" spans="15:17" s="103" customFormat="1" ht="16.5" customHeight="1" x14ac:dyDescent="0.25">
      <c r="O70" s="40"/>
      <c r="P70" s="40"/>
      <c r="Q70" s="40"/>
    </row>
    <row r="71" spans="15:17" s="103" customFormat="1" x14ac:dyDescent="0.25">
      <c r="O71" s="40"/>
      <c r="P71" s="40"/>
      <c r="Q71" s="40"/>
    </row>
    <row r="72" spans="15:17" s="103" customFormat="1" x14ac:dyDescent="0.25">
      <c r="O72" s="40"/>
      <c r="P72" s="40"/>
      <c r="Q72" s="40"/>
    </row>
    <row r="73" spans="15:17" s="103" customFormat="1" ht="16.5" customHeight="1" x14ac:dyDescent="0.25">
      <c r="O73" s="40"/>
      <c r="P73" s="40"/>
      <c r="Q73" s="40"/>
    </row>
    <row r="74" spans="15:17" s="103" customFormat="1" x14ac:dyDescent="0.25">
      <c r="O74" s="40"/>
      <c r="P74" s="40"/>
      <c r="Q74" s="40"/>
    </row>
    <row r="75" spans="15:17" s="103" customFormat="1" x14ac:dyDescent="0.25">
      <c r="O75" s="40"/>
      <c r="P75" s="40"/>
      <c r="Q75" s="40"/>
    </row>
    <row r="76" spans="15:17" s="103" customFormat="1" x14ac:dyDescent="0.25">
      <c r="O76" s="40"/>
      <c r="P76" s="40"/>
      <c r="Q76" s="40"/>
    </row>
    <row r="77" spans="15:17" s="103" customFormat="1" x14ac:dyDescent="0.25">
      <c r="O77" s="40"/>
      <c r="P77" s="40"/>
      <c r="Q77" s="40"/>
    </row>
    <row r="78" spans="15:17" s="103" customFormat="1" x14ac:dyDescent="0.25">
      <c r="O78" s="40"/>
      <c r="P78" s="40"/>
      <c r="Q78" s="40"/>
    </row>
    <row r="79" spans="15:17" s="103" customFormat="1" x14ac:dyDescent="0.25">
      <c r="O79" s="40"/>
      <c r="P79" s="40"/>
      <c r="Q79" s="40"/>
    </row>
    <row r="80" spans="15:17" s="103" customFormat="1" x14ac:dyDescent="0.25">
      <c r="O80" s="40"/>
      <c r="P80" s="40"/>
      <c r="Q80" s="40"/>
    </row>
    <row r="81" spans="15:17" s="103" customFormat="1" x14ac:dyDescent="0.25">
      <c r="O81" s="40"/>
      <c r="P81" s="40"/>
      <c r="Q81" s="40"/>
    </row>
    <row r="82" spans="15:17" s="103" customFormat="1" x14ac:dyDescent="0.25">
      <c r="O82" s="40"/>
      <c r="P82" s="40"/>
      <c r="Q82" s="40"/>
    </row>
    <row r="83" spans="15:17" s="103" customFormat="1" x14ac:dyDescent="0.25">
      <c r="O83" s="40"/>
      <c r="P83" s="40"/>
      <c r="Q83" s="40"/>
    </row>
    <row r="84" spans="15:17" s="103" customFormat="1" x14ac:dyDescent="0.25">
      <c r="O84" s="40"/>
      <c r="P84" s="40"/>
      <c r="Q84" s="40"/>
    </row>
    <row r="85" spans="15:17" s="103" customFormat="1" x14ac:dyDescent="0.25">
      <c r="O85" s="40"/>
      <c r="P85" s="40"/>
      <c r="Q85" s="40"/>
    </row>
    <row r="86" spans="15:17" s="103" customFormat="1" x14ac:dyDescent="0.25">
      <c r="O86" s="40"/>
      <c r="P86" s="40"/>
      <c r="Q86" s="40"/>
    </row>
    <row r="87" spans="15:17" s="103" customFormat="1" x14ac:dyDescent="0.25">
      <c r="O87" s="40"/>
      <c r="P87" s="40"/>
      <c r="Q87" s="40"/>
    </row>
    <row r="88" spans="15:17" s="103" customFormat="1" x14ac:dyDescent="0.25">
      <c r="O88" s="40"/>
      <c r="P88" s="40"/>
      <c r="Q88" s="40"/>
    </row>
    <row r="89" spans="15:17" s="103" customFormat="1" x14ac:dyDescent="0.25">
      <c r="O89" s="40"/>
      <c r="P89" s="40"/>
      <c r="Q89" s="40"/>
    </row>
    <row r="90" spans="15:17" s="103" customFormat="1" x14ac:dyDescent="0.25">
      <c r="O90" s="40"/>
      <c r="P90" s="40"/>
      <c r="Q90" s="40"/>
    </row>
    <row r="91" spans="15:17" s="103" customFormat="1" x14ac:dyDescent="0.25">
      <c r="O91" s="40"/>
      <c r="P91" s="40"/>
      <c r="Q91" s="40"/>
    </row>
    <row r="92" spans="15:17" s="103" customFormat="1" x14ac:dyDescent="0.25">
      <c r="O92" s="40"/>
      <c r="P92" s="40"/>
      <c r="Q92" s="40"/>
    </row>
    <row r="93" spans="15:17" s="103" customFormat="1" x14ac:dyDescent="0.25">
      <c r="O93" s="40"/>
      <c r="P93" s="40"/>
      <c r="Q93" s="40"/>
    </row>
    <row r="94" spans="15:17" s="103" customFormat="1" x14ac:dyDescent="0.25">
      <c r="O94" s="40"/>
      <c r="P94" s="40"/>
      <c r="Q94" s="40"/>
    </row>
    <row r="95" spans="15:17" s="103" customFormat="1" x14ac:dyDescent="0.25">
      <c r="O95" s="40"/>
      <c r="P95" s="40"/>
      <c r="Q95" s="40"/>
    </row>
    <row r="96" spans="15:17" s="103" customFormat="1" x14ac:dyDescent="0.25">
      <c r="O96" s="40"/>
      <c r="P96" s="40"/>
      <c r="Q96" s="40"/>
    </row>
    <row r="97" spans="15:17" s="103" customFormat="1" x14ac:dyDescent="0.25">
      <c r="O97" s="40"/>
      <c r="P97" s="40"/>
      <c r="Q97" s="40"/>
    </row>
    <row r="98" spans="15:17" s="103" customFormat="1" x14ac:dyDescent="0.25">
      <c r="O98" s="40"/>
      <c r="P98" s="40"/>
      <c r="Q98" s="40"/>
    </row>
    <row r="99" spans="15:17" s="103" customFormat="1" x14ac:dyDescent="0.25">
      <c r="O99" s="40"/>
      <c r="P99" s="40"/>
      <c r="Q99" s="40"/>
    </row>
    <row r="100" spans="15:17" s="103" customFormat="1" x14ac:dyDescent="0.25">
      <c r="O100" s="40"/>
      <c r="P100" s="40"/>
      <c r="Q100" s="40"/>
    </row>
    <row r="101" spans="15:17" s="103" customFormat="1" x14ac:dyDescent="0.25">
      <c r="O101" s="40"/>
      <c r="P101" s="40"/>
      <c r="Q101" s="40"/>
    </row>
    <row r="102" spans="15:17" s="103" customFormat="1" x14ac:dyDescent="0.25">
      <c r="O102" s="40"/>
      <c r="P102" s="40"/>
      <c r="Q102" s="40"/>
    </row>
    <row r="103" spans="15:17" s="103" customFormat="1" x14ac:dyDescent="0.25">
      <c r="O103" s="40"/>
      <c r="P103" s="40"/>
      <c r="Q103" s="40"/>
    </row>
    <row r="104" spans="15:17" s="103" customFormat="1" x14ac:dyDescent="0.25">
      <c r="O104" s="40"/>
      <c r="P104" s="40"/>
      <c r="Q104" s="40"/>
    </row>
    <row r="105" spans="15:17" s="103" customFormat="1" x14ac:dyDescent="0.25">
      <c r="O105" s="40"/>
      <c r="P105" s="40"/>
      <c r="Q105" s="40"/>
    </row>
    <row r="106" spans="15:17" s="103" customFormat="1" x14ac:dyDescent="0.25">
      <c r="O106" s="40"/>
      <c r="P106" s="40"/>
      <c r="Q106" s="40"/>
    </row>
    <row r="107" spans="15:17" s="103" customFormat="1" x14ac:dyDescent="0.25">
      <c r="O107" s="40"/>
      <c r="P107" s="40"/>
      <c r="Q107" s="40"/>
    </row>
    <row r="108" spans="15:17" s="103" customFormat="1" x14ac:dyDescent="0.25">
      <c r="O108" s="40"/>
      <c r="P108" s="40"/>
      <c r="Q108" s="40"/>
    </row>
    <row r="109" spans="15:17" s="103" customFormat="1" x14ac:dyDescent="0.25">
      <c r="O109" s="40"/>
      <c r="P109" s="40"/>
      <c r="Q109" s="40"/>
    </row>
    <row r="110" spans="15:17" s="103" customFormat="1" x14ac:dyDescent="0.25">
      <c r="O110" s="40"/>
      <c r="P110" s="40"/>
      <c r="Q110" s="40"/>
    </row>
    <row r="111" spans="15:17" s="103" customFormat="1" x14ac:dyDescent="0.25">
      <c r="O111" s="40"/>
      <c r="P111" s="40"/>
      <c r="Q111" s="40"/>
    </row>
    <row r="112" spans="15:17" s="103" customFormat="1" x14ac:dyDescent="0.25">
      <c r="O112" s="40"/>
      <c r="P112" s="40"/>
      <c r="Q112" s="40"/>
    </row>
    <row r="113" spans="15:17" s="103" customFormat="1" x14ac:dyDescent="0.25">
      <c r="O113" s="40"/>
      <c r="P113" s="40"/>
      <c r="Q113" s="40"/>
    </row>
    <row r="114" spans="15:17" s="103" customFormat="1" x14ac:dyDescent="0.25">
      <c r="O114" s="40"/>
      <c r="P114" s="40"/>
      <c r="Q114" s="40"/>
    </row>
    <row r="115" spans="15:17" s="103" customFormat="1" x14ac:dyDescent="0.25">
      <c r="O115" s="40"/>
      <c r="P115" s="40"/>
      <c r="Q115" s="40"/>
    </row>
    <row r="116" spans="15:17" s="103" customFormat="1" x14ac:dyDescent="0.25">
      <c r="O116" s="40"/>
      <c r="P116" s="40"/>
      <c r="Q116" s="40"/>
    </row>
    <row r="117" spans="15:17" s="103" customFormat="1" x14ac:dyDescent="0.25">
      <c r="O117" s="40"/>
      <c r="P117" s="40"/>
      <c r="Q117" s="40"/>
    </row>
    <row r="118" spans="15:17" s="103" customFormat="1" x14ac:dyDescent="0.25">
      <c r="O118" s="40"/>
      <c r="P118" s="40"/>
      <c r="Q118" s="40"/>
    </row>
    <row r="119" spans="15:17" s="103" customFormat="1" x14ac:dyDescent="0.25">
      <c r="O119" s="40"/>
      <c r="P119" s="40"/>
      <c r="Q119" s="40"/>
    </row>
    <row r="120" spans="15:17" s="103" customFormat="1" x14ac:dyDescent="0.25">
      <c r="O120" s="40"/>
      <c r="P120" s="40"/>
      <c r="Q120" s="40"/>
    </row>
    <row r="121" spans="15:17" s="103" customFormat="1" x14ac:dyDescent="0.25">
      <c r="O121" s="40"/>
      <c r="P121" s="40"/>
      <c r="Q121" s="40"/>
    </row>
    <row r="122" spans="15:17" s="103" customFormat="1" x14ac:dyDescent="0.25">
      <c r="O122" s="40"/>
      <c r="P122" s="40"/>
      <c r="Q122" s="40"/>
    </row>
    <row r="123" spans="15:17" s="103" customFormat="1" x14ac:dyDescent="0.25">
      <c r="O123" s="40"/>
      <c r="P123" s="40"/>
      <c r="Q123" s="40"/>
    </row>
    <row r="124" spans="15:17" s="103" customFormat="1" x14ac:dyDescent="0.25">
      <c r="O124" s="40"/>
      <c r="P124" s="40"/>
      <c r="Q124" s="40"/>
    </row>
    <row r="125" spans="15:17" s="103" customFormat="1" x14ac:dyDescent="0.25">
      <c r="O125" s="40"/>
      <c r="P125" s="40"/>
      <c r="Q125" s="40"/>
    </row>
    <row r="126" spans="15:17" s="103" customFormat="1" x14ac:dyDescent="0.25">
      <c r="O126" s="40"/>
      <c r="P126" s="40"/>
      <c r="Q126" s="40"/>
    </row>
    <row r="127" spans="15:17" s="103" customFormat="1" x14ac:dyDescent="0.25">
      <c r="O127" s="40"/>
      <c r="P127" s="40"/>
      <c r="Q127" s="40"/>
    </row>
    <row r="128" spans="15:17" s="103" customFormat="1" x14ac:dyDescent="0.25">
      <c r="O128" s="40"/>
      <c r="P128" s="40"/>
      <c r="Q128" s="40"/>
    </row>
    <row r="129" spans="15:17" s="103" customFormat="1" x14ac:dyDescent="0.25">
      <c r="O129" s="40"/>
      <c r="P129" s="40"/>
      <c r="Q129" s="40"/>
    </row>
    <row r="130" spans="15:17" s="103" customFormat="1" x14ac:dyDescent="0.25">
      <c r="O130" s="40"/>
      <c r="P130" s="40"/>
      <c r="Q130" s="40"/>
    </row>
    <row r="131" spans="15:17" s="103" customFormat="1" x14ac:dyDescent="0.25">
      <c r="O131" s="40"/>
      <c r="P131" s="40"/>
      <c r="Q131" s="40"/>
    </row>
    <row r="132" spans="15:17" s="103" customFormat="1" x14ac:dyDescent="0.25">
      <c r="O132" s="40"/>
      <c r="P132" s="40"/>
      <c r="Q132" s="40"/>
    </row>
    <row r="133" spans="15:17" s="103" customFormat="1" x14ac:dyDescent="0.25">
      <c r="O133" s="40"/>
      <c r="P133" s="40"/>
      <c r="Q133" s="40"/>
    </row>
    <row r="134" spans="15:17" s="103" customFormat="1" x14ac:dyDescent="0.25">
      <c r="O134" s="40"/>
      <c r="P134" s="40"/>
      <c r="Q134" s="40"/>
    </row>
    <row r="135" spans="15:17" s="103" customFormat="1" x14ac:dyDescent="0.25">
      <c r="O135" s="40"/>
      <c r="P135" s="40"/>
      <c r="Q135" s="40"/>
    </row>
    <row r="136" spans="15:17" s="103" customFormat="1" x14ac:dyDescent="0.25">
      <c r="O136" s="40"/>
      <c r="P136" s="40"/>
      <c r="Q136" s="40"/>
    </row>
    <row r="137" spans="15:17" s="103" customFormat="1" x14ac:dyDescent="0.25">
      <c r="O137" s="40"/>
      <c r="P137" s="40"/>
      <c r="Q137" s="40"/>
    </row>
    <row r="138" spans="15:17" s="103" customFormat="1" x14ac:dyDescent="0.25">
      <c r="O138" s="40"/>
      <c r="P138" s="40"/>
      <c r="Q138" s="40"/>
    </row>
    <row r="139" spans="15:17" s="103" customFormat="1" x14ac:dyDescent="0.25">
      <c r="O139" s="40"/>
      <c r="P139" s="40"/>
      <c r="Q139" s="40"/>
    </row>
    <row r="140" spans="15:17" s="103" customFormat="1" x14ac:dyDescent="0.25">
      <c r="O140" s="40"/>
      <c r="P140" s="40"/>
      <c r="Q140" s="40"/>
    </row>
    <row r="141" spans="15:17" s="103" customFormat="1" x14ac:dyDescent="0.25">
      <c r="O141" s="40"/>
      <c r="P141" s="40"/>
      <c r="Q141" s="40"/>
    </row>
    <row r="142" spans="15:17" s="103" customFormat="1" x14ac:dyDescent="0.25">
      <c r="O142" s="40"/>
      <c r="P142" s="40"/>
      <c r="Q142" s="40"/>
    </row>
    <row r="143" spans="15:17" s="103" customFormat="1" x14ac:dyDescent="0.25">
      <c r="O143" s="40"/>
      <c r="P143" s="40"/>
      <c r="Q143" s="40"/>
    </row>
    <row r="144" spans="15:17" s="103" customFormat="1" x14ac:dyDescent="0.25">
      <c r="O144" s="40"/>
      <c r="P144" s="40"/>
      <c r="Q144" s="40"/>
    </row>
    <row r="145" spans="15:17" s="103" customFormat="1" x14ac:dyDescent="0.25">
      <c r="O145" s="40"/>
      <c r="P145" s="40"/>
      <c r="Q145" s="40"/>
    </row>
    <row r="146" spans="15:17" s="103" customFormat="1" x14ac:dyDescent="0.25">
      <c r="O146" s="40"/>
      <c r="P146" s="40"/>
      <c r="Q146" s="40"/>
    </row>
    <row r="147" spans="15:17" s="103" customFormat="1" x14ac:dyDescent="0.25">
      <c r="O147" s="40"/>
      <c r="P147" s="40"/>
      <c r="Q147" s="40"/>
    </row>
    <row r="148" spans="15:17" s="103" customFormat="1" x14ac:dyDescent="0.25">
      <c r="O148" s="40"/>
      <c r="P148" s="40"/>
      <c r="Q148" s="40"/>
    </row>
    <row r="149" spans="15:17" s="103" customFormat="1" x14ac:dyDescent="0.25">
      <c r="O149" s="40"/>
      <c r="P149" s="40"/>
      <c r="Q149" s="40"/>
    </row>
    <row r="150" spans="15:17" s="103" customFormat="1" x14ac:dyDescent="0.25">
      <c r="O150" s="40"/>
      <c r="P150" s="40"/>
      <c r="Q150" s="40"/>
    </row>
    <row r="151" spans="15:17" s="103" customFormat="1" x14ac:dyDescent="0.25">
      <c r="O151" s="40"/>
      <c r="P151" s="40"/>
      <c r="Q151" s="40"/>
    </row>
    <row r="152" spans="15:17" s="103" customFormat="1" x14ac:dyDescent="0.25">
      <c r="O152" s="40"/>
      <c r="P152" s="40"/>
      <c r="Q152" s="40"/>
    </row>
    <row r="153" spans="15:17" s="103" customFormat="1" x14ac:dyDescent="0.25">
      <c r="O153" s="40"/>
      <c r="P153" s="40"/>
      <c r="Q153" s="40"/>
    </row>
    <row r="154" spans="15:17" s="103" customFormat="1" x14ac:dyDescent="0.25">
      <c r="O154" s="40"/>
      <c r="P154" s="40"/>
      <c r="Q154" s="40"/>
    </row>
    <row r="155" spans="15:17" s="103" customFormat="1" x14ac:dyDescent="0.25">
      <c r="O155" s="40"/>
      <c r="P155" s="40"/>
      <c r="Q155" s="40"/>
    </row>
    <row r="156" spans="15:17" s="103" customFormat="1" x14ac:dyDescent="0.25">
      <c r="O156" s="40"/>
      <c r="P156" s="40"/>
      <c r="Q156" s="40"/>
    </row>
    <row r="157" spans="15:17" s="103" customFormat="1" x14ac:dyDescent="0.25">
      <c r="O157" s="40"/>
      <c r="P157" s="40"/>
      <c r="Q157" s="40"/>
    </row>
    <row r="158" spans="15:17" s="103" customFormat="1" x14ac:dyDescent="0.25">
      <c r="O158" s="40"/>
      <c r="P158" s="40"/>
      <c r="Q158" s="40"/>
    </row>
    <row r="159" spans="15:17" s="103" customFormat="1" x14ac:dyDescent="0.25">
      <c r="O159" s="40"/>
      <c r="P159" s="40"/>
      <c r="Q159" s="40"/>
    </row>
    <row r="160" spans="15:17" s="103" customFormat="1" x14ac:dyDescent="0.25">
      <c r="O160" s="40"/>
      <c r="P160" s="40"/>
      <c r="Q160" s="40"/>
    </row>
    <row r="161" spans="15:17" s="103" customFormat="1" x14ac:dyDescent="0.25">
      <c r="O161" s="40"/>
      <c r="P161" s="40"/>
      <c r="Q161" s="40"/>
    </row>
    <row r="162" spans="15:17" s="103" customFormat="1" x14ac:dyDescent="0.25">
      <c r="O162" s="40"/>
      <c r="P162" s="40"/>
      <c r="Q162" s="40"/>
    </row>
    <row r="163" spans="15:17" s="103" customFormat="1" x14ac:dyDescent="0.25">
      <c r="O163" s="40"/>
      <c r="P163" s="40"/>
      <c r="Q163" s="40"/>
    </row>
    <row r="164" spans="15:17" s="103" customFormat="1" x14ac:dyDescent="0.25">
      <c r="O164" s="40"/>
      <c r="P164" s="40"/>
      <c r="Q164" s="40"/>
    </row>
    <row r="165" spans="15:17" s="103" customFormat="1" x14ac:dyDescent="0.25">
      <c r="O165" s="40"/>
      <c r="P165" s="40"/>
      <c r="Q165" s="40"/>
    </row>
    <row r="166" spans="15:17" s="103" customFormat="1" x14ac:dyDescent="0.25">
      <c r="O166" s="40"/>
      <c r="P166" s="40"/>
      <c r="Q166" s="40"/>
    </row>
    <row r="167" spans="15:17" s="103" customFormat="1" x14ac:dyDescent="0.25">
      <c r="O167" s="40"/>
      <c r="P167" s="40"/>
      <c r="Q167" s="40"/>
    </row>
    <row r="168" spans="15:17" s="103" customFormat="1" x14ac:dyDescent="0.25">
      <c r="O168" s="40"/>
      <c r="P168" s="40"/>
      <c r="Q168" s="40"/>
    </row>
    <row r="169" spans="15:17" s="103" customFormat="1" x14ac:dyDescent="0.25">
      <c r="O169" s="40"/>
      <c r="P169" s="40"/>
      <c r="Q169" s="40"/>
    </row>
    <row r="170" spans="15:17" s="103" customFormat="1" x14ac:dyDescent="0.25">
      <c r="O170" s="40"/>
      <c r="P170" s="40"/>
      <c r="Q170" s="40"/>
    </row>
    <row r="171" spans="15:17" s="103" customFormat="1" x14ac:dyDescent="0.25">
      <c r="O171" s="40"/>
      <c r="P171" s="40"/>
      <c r="Q171" s="40"/>
    </row>
    <row r="172" spans="15:17" s="103" customFormat="1" x14ac:dyDescent="0.25">
      <c r="O172" s="40"/>
      <c r="P172" s="40"/>
      <c r="Q172" s="40"/>
    </row>
    <row r="173" spans="15:17" s="103" customFormat="1" x14ac:dyDescent="0.25">
      <c r="O173" s="40"/>
      <c r="P173" s="40"/>
      <c r="Q173" s="40"/>
    </row>
    <row r="174" spans="15:17" s="103" customFormat="1" x14ac:dyDescent="0.25">
      <c r="O174" s="40"/>
      <c r="P174" s="40"/>
      <c r="Q174" s="40"/>
    </row>
    <row r="175" spans="15:17" s="103" customFormat="1" x14ac:dyDescent="0.25">
      <c r="O175" s="40"/>
      <c r="P175" s="40"/>
      <c r="Q175" s="40"/>
    </row>
    <row r="176" spans="15:17" s="103" customFormat="1" x14ac:dyDescent="0.25">
      <c r="O176" s="40"/>
      <c r="P176" s="40"/>
      <c r="Q176" s="40"/>
    </row>
    <row r="177" spans="15:17" s="103" customFormat="1" x14ac:dyDescent="0.25">
      <c r="O177" s="40"/>
      <c r="P177" s="40"/>
      <c r="Q177" s="40"/>
    </row>
    <row r="178" spans="15:17" s="103" customFormat="1" x14ac:dyDescent="0.25">
      <c r="O178" s="40"/>
      <c r="P178" s="40"/>
      <c r="Q178" s="40"/>
    </row>
    <row r="179" spans="15:17" s="103" customFormat="1" x14ac:dyDescent="0.25">
      <c r="O179" s="40"/>
      <c r="P179" s="40"/>
      <c r="Q179" s="40"/>
    </row>
    <row r="180" spans="15:17" s="103" customFormat="1" x14ac:dyDescent="0.25">
      <c r="O180" s="40"/>
      <c r="P180" s="40"/>
      <c r="Q180" s="40"/>
    </row>
    <row r="181" spans="15:17" s="103" customFormat="1" x14ac:dyDescent="0.25">
      <c r="O181" s="40"/>
      <c r="P181" s="40"/>
      <c r="Q181" s="40"/>
    </row>
    <row r="182" spans="15:17" s="103" customFormat="1" x14ac:dyDescent="0.25">
      <c r="O182" s="40"/>
      <c r="P182" s="40"/>
      <c r="Q182" s="40"/>
    </row>
    <row r="183" spans="15:17" s="103" customFormat="1" x14ac:dyDescent="0.25">
      <c r="O183" s="40"/>
      <c r="P183" s="40"/>
      <c r="Q183" s="40"/>
    </row>
    <row r="184" spans="15:17" s="103" customFormat="1" x14ac:dyDescent="0.25">
      <c r="O184" s="40"/>
      <c r="P184" s="40"/>
      <c r="Q184" s="40"/>
    </row>
    <row r="185" spans="15:17" s="103" customFormat="1" x14ac:dyDescent="0.25">
      <c r="O185" s="40"/>
      <c r="P185" s="40"/>
      <c r="Q185" s="40"/>
    </row>
    <row r="186" spans="15:17" s="103" customFormat="1" x14ac:dyDescent="0.25">
      <c r="O186" s="40"/>
      <c r="P186" s="40"/>
      <c r="Q186" s="40"/>
    </row>
  </sheetData>
  <mergeCells count="37">
    <mergeCell ref="A1:N1"/>
    <mergeCell ref="A2:N2"/>
    <mergeCell ref="A3:N3"/>
    <mergeCell ref="A4:N4"/>
    <mergeCell ref="A6:A7"/>
    <mergeCell ref="B6:B7"/>
    <mergeCell ref="C6:C7"/>
    <mergeCell ref="D6:L6"/>
    <mergeCell ref="M6:M7"/>
    <mergeCell ref="N6:N7"/>
    <mergeCell ref="A8:A10"/>
    <mergeCell ref="N8:N10"/>
    <mergeCell ref="A11:A13"/>
    <mergeCell ref="N11:N13"/>
    <mergeCell ref="A14:A16"/>
    <mergeCell ref="N14:N16"/>
    <mergeCell ref="A17:A19"/>
    <mergeCell ref="N17:N19"/>
    <mergeCell ref="A20:A22"/>
    <mergeCell ref="N20:N22"/>
    <mergeCell ref="A26:A28"/>
    <mergeCell ref="N26:N28"/>
    <mergeCell ref="A47:J47"/>
    <mergeCell ref="A23:A25"/>
    <mergeCell ref="N23:N25"/>
    <mergeCell ref="A38:A40"/>
    <mergeCell ref="N38:N40"/>
    <mergeCell ref="A41:A43"/>
    <mergeCell ref="N41:N43"/>
    <mergeCell ref="A44:A46"/>
    <mergeCell ref="N44:N46"/>
    <mergeCell ref="A29:A31"/>
    <mergeCell ref="N29:N31"/>
    <mergeCell ref="A32:A34"/>
    <mergeCell ref="N32:N34"/>
    <mergeCell ref="A35:A37"/>
    <mergeCell ref="N35:N37"/>
  </mergeCells>
  <printOptions horizontalCentered="1" verticalCentered="1"/>
  <pageMargins left="0" right="0" top="0" bottom="0" header="0.51181102362204722" footer="0.51181102362204722"/>
  <pageSetup paperSize="9" scale="83" orientation="landscape" r:id="rId1"/>
  <headerFooter alignWithMargins="0"/>
  <rowBreaks count="1" manualBreakCount="1">
    <brk id="47" max="12" man="1"/>
  </rowBreaks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86"/>
  <sheetViews>
    <sheetView view="pageBreakPreview" zoomScale="90" zoomScaleNormal="100" zoomScaleSheetLayoutView="90" workbookViewId="0">
      <selection activeCell="M36" sqref="M36"/>
    </sheetView>
  </sheetViews>
  <sheetFormatPr defaultRowHeight="15" x14ac:dyDescent="0.25"/>
  <cols>
    <col min="1" max="1" width="25.7109375" style="103" customWidth="1"/>
    <col min="2" max="2" width="10.7109375" style="105" customWidth="1"/>
    <col min="3" max="12" width="8.7109375" style="103" customWidth="1"/>
    <col min="13" max="13" width="10.7109375" style="105" customWidth="1"/>
    <col min="14" max="14" width="25.7109375" style="103" customWidth="1"/>
    <col min="15" max="257" width="9.140625" style="40"/>
    <col min="258" max="258" width="25.7109375" style="40" customWidth="1"/>
    <col min="259" max="259" width="10.7109375" style="40" customWidth="1"/>
    <col min="260" max="268" width="8.7109375" style="40" customWidth="1"/>
    <col min="269" max="269" width="10.7109375" style="40" customWidth="1"/>
    <col min="270" max="270" width="25.7109375" style="40" customWidth="1"/>
    <col min="271" max="513" width="9.140625" style="40"/>
    <col min="514" max="514" width="25.7109375" style="40" customWidth="1"/>
    <col min="515" max="515" width="10.7109375" style="40" customWidth="1"/>
    <col min="516" max="524" width="8.7109375" style="40" customWidth="1"/>
    <col min="525" max="525" width="10.7109375" style="40" customWidth="1"/>
    <col min="526" max="526" width="25.7109375" style="40" customWidth="1"/>
    <col min="527" max="769" width="9.140625" style="40"/>
    <col min="770" max="770" width="25.7109375" style="40" customWidth="1"/>
    <col min="771" max="771" width="10.7109375" style="40" customWidth="1"/>
    <col min="772" max="780" width="8.7109375" style="40" customWidth="1"/>
    <col min="781" max="781" width="10.7109375" style="40" customWidth="1"/>
    <col min="782" max="782" width="25.7109375" style="40" customWidth="1"/>
    <col min="783" max="1025" width="9.140625" style="40"/>
    <col min="1026" max="1026" width="25.7109375" style="40" customWidth="1"/>
    <col min="1027" max="1027" width="10.7109375" style="40" customWidth="1"/>
    <col min="1028" max="1036" width="8.7109375" style="40" customWidth="1"/>
    <col min="1037" max="1037" width="10.7109375" style="40" customWidth="1"/>
    <col min="1038" max="1038" width="25.7109375" style="40" customWidth="1"/>
    <col min="1039" max="1281" width="9.140625" style="40"/>
    <col min="1282" max="1282" width="25.7109375" style="40" customWidth="1"/>
    <col min="1283" max="1283" width="10.7109375" style="40" customWidth="1"/>
    <col min="1284" max="1292" width="8.7109375" style="40" customWidth="1"/>
    <col min="1293" max="1293" width="10.7109375" style="40" customWidth="1"/>
    <col min="1294" max="1294" width="25.7109375" style="40" customWidth="1"/>
    <col min="1295" max="1537" width="9.140625" style="40"/>
    <col min="1538" max="1538" width="25.7109375" style="40" customWidth="1"/>
    <col min="1539" max="1539" width="10.7109375" style="40" customWidth="1"/>
    <col min="1540" max="1548" width="8.7109375" style="40" customWidth="1"/>
    <col min="1549" max="1549" width="10.7109375" style="40" customWidth="1"/>
    <col min="1550" max="1550" width="25.7109375" style="40" customWidth="1"/>
    <col min="1551" max="1793" width="9.140625" style="40"/>
    <col min="1794" max="1794" width="25.7109375" style="40" customWidth="1"/>
    <col min="1795" max="1795" width="10.7109375" style="40" customWidth="1"/>
    <col min="1796" max="1804" width="8.7109375" style="40" customWidth="1"/>
    <col min="1805" max="1805" width="10.7109375" style="40" customWidth="1"/>
    <col min="1806" max="1806" width="25.7109375" style="40" customWidth="1"/>
    <col min="1807" max="2049" width="9.140625" style="40"/>
    <col min="2050" max="2050" width="25.7109375" style="40" customWidth="1"/>
    <col min="2051" max="2051" width="10.7109375" style="40" customWidth="1"/>
    <col min="2052" max="2060" width="8.7109375" style="40" customWidth="1"/>
    <col min="2061" max="2061" width="10.7109375" style="40" customWidth="1"/>
    <col min="2062" max="2062" width="25.7109375" style="40" customWidth="1"/>
    <col min="2063" max="2305" width="9.140625" style="40"/>
    <col min="2306" max="2306" width="25.7109375" style="40" customWidth="1"/>
    <col min="2307" max="2307" width="10.7109375" style="40" customWidth="1"/>
    <col min="2308" max="2316" width="8.7109375" style="40" customWidth="1"/>
    <col min="2317" max="2317" width="10.7109375" style="40" customWidth="1"/>
    <col min="2318" max="2318" width="25.7109375" style="40" customWidth="1"/>
    <col min="2319" max="2561" width="9.140625" style="40"/>
    <col min="2562" max="2562" width="25.7109375" style="40" customWidth="1"/>
    <col min="2563" max="2563" width="10.7109375" style="40" customWidth="1"/>
    <col min="2564" max="2572" width="8.7109375" style="40" customWidth="1"/>
    <col min="2573" max="2573" width="10.7109375" style="40" customWidth="1"/>
    <col min="2574" max="2574" width="25.7109375" style="40" customWidth="1"/>
    <col min="2575" max="2817" width="9.140625" style="40"/>
    <col min="2818" max="2818" width="25.7109375" style="40" customWidth="1"/>
    <col min="2819" max="2819" width="10.7109375" style="40" customWidth="1"/>
    <col min="2820" max="2828" width="8.7109375" style="40" customWidth="1"/>
    <col min="2829" max="2829" width="10.7109375" style="40" customWidth="1"/>
    <col min="2830" max="2830" width="25.7109375" style="40" customWidth="1"/>
    <col min="2831" max="3073" width="9.140625" style="40"/>
    <col min="3074" max="3074" width="25.7109375" style="40" customWidth="1"/>
    <col min="3075" max="3075" width="10.7109375" style="40" customWidth="1"/>
    <col min="3076" max="3084" width="8.7109375" style="40" customWidth="1"/>
    <col min="3085" max="3085" width="10.7109375" style="40" customWidth="1"/>
    <col min="3086" max="3086" width="25.7109375" style="40" customWidth="1"/>
    <col min="3087" max="3329" width="9.140625" style="40"/>
    <col min="3330" max="3330" width="25.7109375" style="40" customWidth="1"/>
    <col min="3331" max="3331" width="10.7109375" style="40" customWidth="1"/>
    <col min="3332" max="3340" width="8.7109375" style="40" customWidth="1"/>
    <col min="3341" max="3341" width="10.7109375" style="40" customWidth="1"/>
    <col min="3342" max="3342" width="25.7109375" style="40" customWidth="1"/>
    <col min="3343" max="3585" width="9.140625" style="40"/>
    <col min="3586" max="3586" width="25.7109375" style="40" customWidth="1"/>
    <col min="3587" max="3587" width="10.7109375" style="40" customWidth="1"/>
    <col min="3588" max="3596" width="8.7109375" style="40" customWidth="1"/>
    <col min="3597" max="3597" width="10.7109375" style="40" customWidth="1"/>
    <col min="3598" max="3598" width="25.7109375" style="40" customWidth="1"/>
    <col min="3599" max="3841" width="9.140625" style="40"/>
    <col min="3842" max="3842" width="25.7109375" style="40" customWidth="1"/>
    <col min="3843" max="3843" width="10.7109375" style="40" customWidth="1"/>
    <col min="3844" max="3852" width="8.7109375" style="40" customWidth="1"/>
    <col min="3853" max="3853" width="10.7109375" style="40" customWidth="1"/>
    <col min="3854" max="3854" width="25.7109375" style="40" customWidth="1"/>
    <col min="3855" max="4097" width="9.140625" style="40"/>
    <col min="4098" max="4098" width="25.7109375" style="40" customWidth="1"/>
    <col min="4099" max="4099" width="10.7109375" style="40" customWidth="1"/>
    <col min="4100" max="4108" width="8.7109375" style="40" customWidth="1"/>
    <col min="4109" max="4109" width="10.7109375" style="40" customWidth="1"/>
    <col min="4110" max="4110" width="25.7109375" style="40" customWidth="1"/>
    <col min="4111" max="4353" width="9.140625" style="40"/>
    <col min="4354" max="4354" width="25.7109375" style="40" customWidth="1"/>
    <col min="4355" max="4355" width="10.7109375" style="40" customWidth="1"/>
    <col min="4356" max="4364" width="8.7109375" style="40" customWidth="1"/>
    <col min="4365" max="4365" width="10.7109375" style="40" customWidth="1"/>
    <col min="4366" max="4366" width="25.7109375" style="40" customWidth="1"/>
    <col min="4367" max="4609" width="9.140625" style="40"/>
    <col min="4610" max="4610" width="25.7109375" style="40" customWidth="1"/>
    <col min="4611" max="4611" width="10.7109375" style="40" customWidth="1"/>
    <col min="4612" max="4620" width="8.7109375" style="40" customWidth="1"/>
    <col min="4621" max="4621" width="10.7109375" style="40" customWidth="1"/>
    <col min="4622" max="4622" width="25.7109375" style="40" customWidth="1"/>
    <col min="4623" max="4865" width="9.140625" style="40"/>
    <col min="4866" max="4866" width="25.7109375" style="40" customWidth="1"/>
    <col min="4867" max="4867" width="10.7109375" style="40" customWidth="1"/>
    <col min="4868" max="4876" width="8.7109375" style="40" customWidth="1"/>
    <col min="4877" max="4877" width="10.7109375" style="40" customWidth="1"/>
    <col min="4878" max="4878" width="25.7109375" style="40" customWidth="1"/>
    <col min="4879" max="5121" width="9.140625" style="40"/>
    <col min="5122" max="5122" width="25.7109375" style="40" customWidth="1"/>
    <col min="5123" max="5123" width="10.7109375" style="40" customWidth="1"/>
    <col min="5124" max="5132" width="8.7109375" style="40" customWidth="1"/>
    <col min="5133" max="5133" width="10.7109375" style="40" customWidth="1"/>
    <col min="5134" max="5134" width="25.7109375" style="40" customWidth="1"/>
    <col min="5135" max="5377" width="9.140625" style="40"/>
    <col min="5378" max="5378" width="25.7109375" style="40" customWidth="1"/>
    <col min="5379" max="5379" width="10.7109375" style="40" customWidth="1"/>
    <col min="5380" max="5388" width="8.7109375" style="40" customWidth="1"/>
    <col min="5389" max="5389" width="10.7109375" style="40" customWidth="1"/>
    <col min="5390" max="5390" width="25.7109375" style="40" customWidth="1"/>
    <col min="5391" max="5633" width="9.140625" style="40"/>
    <col min="5634" max="5634" width="25.7109375" style="40" customWidth="1"/>
    <col min="5635" max="5635" width="10.7109375" style="40" customWidth="1"/>
    <col min="5636" max="5644" width="8.7109375" style="40" customWidth="1"/>
    <col min="5645" max="5645" width="10.7109375" style="40" customWidth="1"/>
    <col min="5646" max="5646" width="25.7109375" style="40" customWidth="1"/>
    <col min="5647" max="5889" width="9.140625" style="40"/>
    <col min="5890" max="5890" width="25.7109375" style="40" customWidth="1"/>
    <col min="5891" max="5891" width="10.7109375" style="40" customWidth="1"/>
    <col min="5892" max="5900" width="8.7109375" style="40" customWidth="1"/>
    <col min="5901" max="5901" width="10.7109375" style="40" customWidth="1"/>
    <col min="5902" max="5902" width="25.7109375" style="40" customWidth="1"/>
    <col min="5903" max="6145" width="9.140625" style="40"/>
    <col min="6146" max="6146" width="25.7109375" style="40" customWidth="1"/>
    <col min="6147" max="6147" width="10.7109375" style="40" customWidth="1"/>
    <col min="6148" max="6156" width="8.7109375" style="40" customWidth="1"/>
    <col min="6157" max="6157" width="10.7109375" style="40" customWidth="1"/>
    <col min="6158" max="6158" width="25.7109375" style="40" customWidth="1"/>
    <col min="6159" max="6401" width="9.140625" style="40"/>
    <col min="6402" max="6402" width="25.7109375" style="40" customWidth="1"/>
    <col min="6403" max="6403" width="10.7109375" style="40" customWidth="1"/>
    <col min="6404" max="6412" width="8.7109375" style="40" customWidth="1"/>
    <col min="6413" max="6413" width="10.7109375" style="40" customWidth="1"/>
    <col min="6414" max="6414" width="25.7109375" style="40" customWidth="1"/>
    <col min="6415" max="6657" width="9.140625" style="40"/>
    <col min="6658" max="6658" width="25.7109375" style="40" customWidth="1"/>
    <col min="6659" max="6659" width="10.7109375" style="40" customWidth="1"/>
    <col min="6660" max="6668" width="8.7109375" style="40" customWidth="1"/>
    <col min="6669" max="6669" width="10.7109375" style="40" customWidth="1"/>
    <col min="6670" max="6670" width="25.7109375" style="40" customWidth="1"/>
    <col min="6671" max="6913" width="9.140625" style="40"/>
    <col min="6914" max="6914" width="25.7109375" style="40" customWidth="1"/>
    <col min="6915" max="6915" width="10.7109375" style="40" customWidth="1"/>
    <col min="6916" max="6924" width="8.7109375" style="40" customWidth="1"/>
    <col min="6925" max="6925" width="10.7109375" style="40" customWidth="1"/>
    <col min="6926" max="6926" width="25.7109375" style="40" customWidth="1"/>
    <col min="6927" max="7169" width="9.140625" style="40"/>
    <col min="7170" max="7170" width="25.7109375" style="40" customWidth="1"/>
    <col min="7171" max="7171" width="10.7109375" style="40" customWidth="1"/>
    <col min="7172" max="7180" width="8.7109375" style="40" customWidth="1"/>
    <col min="7181" max="7181" width="10.7109375" style="40" customWidth="1"/>
    <col min="7182" max="7182" width="25.7109375" style="40" customWidth="1"/>
    <col min="7183" max="7425" width="9.140625" style="40"/>
    <col min="7426" max="7426" width="25.7109375" style="40" customWidth="1"/>
    <col min="7427" max="7427" width="10.7109375" style="40" customWidth="1"/>
    <col min="7428" max="7436" width="8.7109375" style="40" customWidth="1"/>
    <col min="7437" max="7437" width="10.7109375" style="40" customWidth="1"/>
    <col min="7438" max="7438" width="25.7109375" style="40" customWidth="1"/>
    <col min="7439" max="7681" width="9.140625" style="40"/>
    <col min="7682" max="7682" width="25.7109375" style="40" customWidth="1"/>
    <col min="7683" max="7683" width="10.7109375" style="40" customWidth="1"/>
    <col min="7684" max="7692" width="8.7109375" style="40" customWidth="1"/>
    <col min="7693" max="7693" width="10.7109375" style="40" customWidth="1"/>
    <col min="7694" max="7694" width="25.7109375" style="40" customWidth="1"/>
    <col min="7695" max="7937" width="9.140625" style="40"/>
    <col min="7938" max="7938" width="25.7109375" style="40" customWidth="1"/>
    <col min="7939" max="7939" width="10.7109375" style="40" customWidth="1"/>
    <col min="7940" max="7948" width="8.7109375" style="40" customWidth="1"/>
    <col min="7949" max="7949" width="10.7109375" style="40" customWidth="1"/>
    <col min="7950" max="7950" width="25.7109375" style="40" customWidth="1"/>
    <col min="7951" max="8193" width="9.140625" style="40"/>
    <col min="8194" max="8194" width="25.7109375" style="40" customWidth="1"/>
    <col min="8195" max="8195" width="10.7109375" style="40" customWidth="1"/>
    <col min="8196" max="8204" width="8.7109375" style="40" customWidth="1"/>
    <col min="8205" max="8205" width="10.7109375" style="40" customWidth="1"/>
    <col min="8206" max="8206" width="25.7109375" style="40" customWidth="1"/>
    <col min="8207" max="8449" width="9.140625" style="40"/>
    <col min="8450" max="8450" width="25.7109375" style="40" customWidth="1"/>
    <col min="8451" max="8451" width="10.7109375" style="40" customWidth="1"/>
    <col min="8452" max="8460" width="8.7109375" style="40" customWidth="1"/>
    <col min="8461" max="8461" width="10.7109375" style="40" customWidth="1"/>
    <col min="8462" max="8462" width="25.7109375" style="40" customWidth="1"/>
    <col min="8463" max="8705" width="9.140625" style="40"/>
    <col min="8706" max="8706" width="25.7109375" style="40" customWidth="1"/>
    <col min="8707" max="8707" width="10.7109375" style="40" customWidth="1"/>
    <col min="8708" max="8716" width="8.7109375" style="40" customWidth="1"/>
    <col min="8717" max="8717" width="10.7109375" style="40" customWidth="1"/>
    <col min="8718" max="8718" width="25.7109375" style="40" customWidth="1"/>
    <col min="8719" max="8961" width="9.140625" style="40"/>
    <col min="8962" max="8962" width="25.7109375" style="40" customWidth="1"/>
    <col min="8963" max="8963" width="10.7109375" style="40" customWidth="1"/>
    <col min="8964" max="8972" width="8.7109375" style="40" customWidth="1"/>
    <col min="8973" max="8973" width="10.7109375" style="40" customWidth="1"/>
    <col min="8974" max="8974" width="25.7109375" style="40" customWidth="1"/>
    <col min="8975" max="9217" width="9.140625" style="40"/>
    <col min="9218" max="9218" width="25.7109375" style="40" customWidth="1"/>
    <col min="9219" max="9219" width="10.7109375" style="40" customWidth="1"/>
    <col min="9220" max="9228" width="8.7109375" style="40" customWidth="1"/>
    <col min="9229" max="9229" width="10.7109375" style="40" customWidth="1"/>
    <col min="9230" max="9230" width="25.7109375" style="40" customWidth="1"/>
    <col min="9231" max="9473" width="9.140625" style="40"/>
    <col min="9474" max="9474" width="25.7109375" style="40" customWidth="1"/>
    <col min="9475" max="9475" width="10.7109375" style="40" customWidth="1"/>
    <col min="9476" max="9484" width="8.7109375" style="40" customWidth="1"/>
    <col min="9485" max="9485" width="10.7109375" style="40" customWidth="1"/>
    <col min="9486" max="9486" width="25.7109375" style="40" customWidth="1"/>
    <col min="9487" max="9729" width="9.140625" style="40"/>
    <col min="9730" max="9730" width="25.7109375" style="40" customWidth="1"/>
    <col min="9731" max="9731" width="10.7109375" style="40" customWidth="1"/>
    <col min="9732" max="9740" width="8.7109375" style="40" customWidth="1"/>
    <col min="9741" max="9741" width="10.7109375" style="40" customWidth="1"/>
    <col min="9742" max="9742" width="25.7109375" style="40" customWidth="1"/>
    <col min="9743" max="9985" width="9.140625" style="40"/>
    <col min="9986" max="9986" width="25.7109375" style="40" customWidth="1"/>
    <col min="9987" max="9987" width="10.7109375" style="40" customWidth="1"/>
    <col min="9988" max="9996" width="8.7109375" style="40" customWidth="1"/>
    <col min="9997" max="9997" width="10.7109375" style="40" customWidth="1"/>
    <col min="9998" max="9998" width="25.7109375" style="40" customWidth="1"/>
    <col min="9999" max="10241" width="9.140625" style="40"/>
    <col min="10242" max="10242" width="25.7109375" style="40" customWidth="1"/>
    <col min="10243" max="10243" width="10.7109375" style="40" customWidth="1"/>
    <col min="10244" max="10252" width="8.7109375" style="40" customWidth="1"/>
    <col min="10253" max="10253" width="10.7109375" style="40" customWidth="1"/>
    <col min="10254" max="10254" width="25.7109375" style="40" customWidth="1"/>
    <col min="10255" max="10497" width="9.140625" style="40"/>
    <col min="10498" max="10498" width="25.7109375" style="40" customWidth="1"/>
    <col min="10499" max="10499" width="10.7109375" style="40" customWidth="1"/>
    <col min="10500" max="10508" width="8.7109375" style="40" customWidth="1"/>
    <col min="10509" max="10509" width="10.7109375" style="40" customWidth="1"/>
    <col min="10510" max="10510" width="25.7109375" style="40" customWidth="1"/>
    <col min="10511" max="10753" width="9.140625" style="40"/>
    <col min="10754" max="10754" width="25.7109375" style="40" customWidth="1"/>
    <col min="10755" max="10755" width="10.7109375" style="40" customWidth="1"/>
    <col min="10756" max="10764" width="8.7109375" style="40" customWidth="1"/>
    <col min="10765" max="10765" width="10.7109375" style="40" customWidth="1"/>
    <col min="10766" max="10766" width="25.7109375" style="40" customWidth="1"/>
    <col min="10767" max="11009" width="9.140625" style="40"/>
    <col min="11010" max="11010" width="25.7109375" style="40" customWidth="1"/>
    <col min="11011" max="11011" width="10.7109375" style="40" customWidth="1"/>
    <col min="11012" max="11020" width="8.7109375" style="40" customWidth="1"/>
    <col min="11021" max="11021" width="10.7109375" style="40" customWidth="1"/>
    <col min="11022" max="11022" width="25.7109375" style="40" customWidth="1"/>
    <col min="11023" max="11265" width="9.140625" style="40"/>
    <col min="11266" max="11266" width="25.7109375" style="40" customWidth="1"/>
    <col min="11267" max="11267" width="10.7109375" style="40" customWidth="1"/>
    <col min="11268" max="11276" width="8.7109375" style="40" customWidth="1"/>
    <col min="11277" max="11277" width="10.7109375" style="40" customWidth="1"/>
    <col min="11278" max="11278" width="25.7109375" style="40" customWidth="1"/>
    <col min="11279" max="11521" width="9.140625" style="40"/>
    <col min="11522" max="11522" width="25.7109375" style="40" customWidth="1"/>
    <col min="11523" max="11523" width="10.7109375" style="40" customWidth="1"/>
    <col min="11524" max="11532" width="8.7109375" style="40" customWidth="1"/>
    <col min="11533" max="11533" width="10.7109375" style="40" customWidth="1"/>
    <col min="11534" max="11534" width="25.7109375" style="40" customWidth="1"/>
    <col min="11535" max="11777" width="9.140625" style="40"/>
    <col min="11778" max="11778" width="25.7109375" style="40" customWidth="1"/>
    <col min="11779" max="11779" width="10.7109375" style="40" customWidth="1"/>
    <col min="11780" max="11788" width="8.7109375" style="40" customWidth="1"/>
    <col min="11789" max="11789" width="10.7109375" style="40" customWidth="1"/>
    <col min="11790" max="11790" width="25.7109375" style="40" customWidth="1"/>
    <col min="11791" max="12033" width="9.140625" style="40"/>
    <col min="12034" max="12034" width="25.7109375" style="40" customWidth="1"/>
    <col min="12035" max="12035" width="10.7109375" style="40" customWidth="1"/>
    <col min="12036" max="12044" width="8.7109375" style="40" customWidth="1"/>
    <col min="12045" max="12045" width="10.7109375" style="40" customWidth="1"/>
    <col min="12046" max="12046" width="25.7109375" style="40" customWidth="1"/>
    <col min="12047" max="12289" width="9.140625" style="40"/>
    <col min="12290" max="12290" width="25.7109375" style="40" customWidth="1"/>
    <col min="12291" max="12291" width="10.7109375" style="40" customWidth="1"/>
    <col min="12292" max="12300" width="8.7109375" style="40" customWidth="1"/>
    <col min="12301" max="12301" width="10.7109375" style="40" customWidth="1"/>
    <col min="12302" max="12302" width="25.7109375" style="40" customWidth="1"/>
    <col min="12303" max="12545" width="9.140625" style="40"/>
    <col min="12546" max="12546" width="25.7109375" style="40" customWidth="1"/>
    <col min="12547" max="12547" width="10.7109375" style="40" customWidth="1"/>
    <col min="12548" max="12556" width="8.7109375" style="40" customWidth="1"/>
    <col min="12557" max="12557" width="10.7109375" style="40" customWidth="1"/>
    <col min="12558" max="12558" width="25.7109375" style="40" customWidth="1"/>
    <col min="12559" max="12801" width="9.140625" style="40"/>
    <col min="12802" max="12802" width="25.7109375" style="40" customWidth="1"/>
    <col min="12803" max="12803" width="10.7109375" style="40" customWidth="1"/>
    <col min="12804" max="12812" width="8.7109375" style="40" customWidth="1"/>
    <col min="12813" max="12813" width="10.7109375" style="40" customWidth="1"/>
    <col min="12814" max="12814" width="25.7109375" style="40" customWidth="1"/>
    <col min="12815" max="13057" width="9.140625" style="40"/>
    <col min="13058" max="13058" width="25.7109375" style="40" customWidth="1"/>
    <col min="13059" max="13059" width="10.7109375" style="40" customWidth="1"/>
    <col min="13060" max="13068" width="8.7109375" style="40" customWidth="1"/>
    <col min="13069" max="13069" width="10.7109375" style="40" customWidth="1"/>
    <col min="13070" max="13070" width="25.7109375" style="40" customWidth="1"/>
    <col min="13071" max="13313" width="9.140625" style="40"/>
    <col min="13314" max="13314" width="25.7109375" style="40" customWidth="1"/>
    <col min="13315" max="13315" width="10.7109375" style="40" customWidth="1"/>
    <col min="13316" max="13324" width="8.7109375" style="40" customWidth="1"/>
    <col min="13325" max="13325" width="10.7109375" style="40" customWidth="1"/>
    <col min="13326" max="13326" width="25.7109375" style="40" customWidth="1"/>
    <col min="13327" max="13569" width="9.140625" style="40"/>
    <col min="13570" max="13570" width="25.7109375" style="40" customWidth="1"/>
    <col min="13571" max="13571" width="10.7109375" style="40" customWidth="1"/>
    <col min="13572" max="13580" width="8.7109375" style="40" customWidth="1"/>
    <col min="13581" max="13581" width="10.7109375" style="40" customWidth="1"/>
    <col min="13582" max="13582" width="25.7109375" style="40" customWidth="1"/>
    <col min="13583" max="13825" width="9.140625" style="40"/>
    <col min="13826" max="13826" width="25.7109375" style="40" customWidth="1"/>
    <col min="13827" max="13827" width="10.7109375" style="40" customWidth="1"/>
    <col min="13828" max="13836" width="8.7109375" style="40" customWidth="1"/>
    <col min="13837" max="13837" width="10.7109375" style="40" customWidth="1"/>
    <col min="13838" max="13838" width="25.7109375" style="40" customWidth="1"/>
    <col min="13839" max="14081" width="9.140625" style="40"/>
    <col min="14082" max="14082" width="25.7109375" style="40" customWidth="1"/>
    <col min="14083" max="14083" width="10.7109375" style="40" customWidth="1"/>
    <col min="14084" max="14092" width="8.7109375" style="40" customWidth="1"/>
    <col min="14093" max="14093" width="10.7109375" style="40" customWidth="1"/>
    <col min="14094" max="14094" width="25.7109375" style="40" customWidth="1"/>
    <col min="14095" max="14337" width="9.140625" style="40"/>
    <col min="14338" max="14338" width="25.7109375" style="40" customWidth="1"/>
    <col min="14339" max="14339" width="10.7109375" style="40" customWidth="1"/>
    <col min="14340" max="14348" width="8.7109375" style="40" customWidth="1"/>
    <col min="14349" max="14349" width="10.7109375" style="40" customWidth="1"/>
    <col min="14350" max="14350" width="25.7109375" style="40" customWidth="1"/>
    <col min="14351" max="14593" width="9.140625" style="40"/>
    <col min="14594" max="14594" width="25.7109375" style="40" customWidth="1"/>
    <col min="14595" max="14595" width="10.7109375" style="40" customWidth="1"/>
    <col min="14596" max="14604" width="8.7109375" style="40" customWidth="1"/>
    <col min="14605" max="14605" width="10.7109375" style="40" customWidth="1"/>
    <col min="14606" max="14606" width="25.7109375" style="40" customWidth="1"/>
    <col min="14607" max="14849" width="9.140625" style="40"/>
    <col min="14850" max="14850" width="25.7109375" style="40" customWidth="1"/>
    <col min="14851" max="14851" width="10.7109375" style="40" customWidth="1"/>
    <col min="14852" max="14860" width="8.7109375" style="40" customWidth="1"/>
    <col min="14861" max="14861" width="10.7109375" style="40" customWidth="1"/>
    <col min="14862" max="14862" width="25.7109375" style="40" customWidth="1"/>
    <col min="14863" max="15105" width="9.140625" style="40"/>
    <col min="15106" max="15106" width="25.7109375" style="40" customWidth="1"/>
    <col min="15107" max="15107" width="10.7109375" style="40" customWidth="1"/>
    <col min="15108" max="15116" width="8.7109375" style="40" customWidth="1"/>
    <col min="15117" max="15117" width="10.7109375" style="40" customWidth="1"/>
    <col min="15118" max="15118" width="25.7109375" style="40" customWidth="1"/>
    <col min="15119" max="15361" width="9.140625" style="40"/>
    <col min="15362" max="15362" width="25.7109375" style="40" customWidth="1"/>
    <col min="15363" max="15363" width="10.7109375" style="40" customWidth="1"/>
    <col min="15364" max="15372" width="8.7109375" style="40" customWidth="1"/>
    <col min="15373" max="15373" width="10.7109375" style="40" customWidth="1"/>
    <col min="15374" max="15374" width="25.7109375" style="40" customWidth="1"/>
    <col min="15375" max="15617" width="9.140625" style="40"/>
    <col min="15618" max="15618" width="25.7109375" style="40" customWidth="1"/>
    <col min="15619" max="15619" width="10.7109375" style="40" customWidth="1"/>
    <col min="15620" max="15628" width="8.7109375" style="40" customWidth="1"/>
    <col min="15629" max="15629" width="10.7109375" style="40" customWidth="1"/>
    <col min="15630" max="15630" width="25.7109375" style="40" customWidth="1"/>
    <col min="15631" max="15873" width="9.140625" style="40"/>
    <col min="15874" max="15874" width="25.7109375" style="40" customWidth="1"/>
    <col min="15875" max="15875" width="10.7109375" style="40" customWidth="1"/>
    <col min="15876" max="15884" width="8.7109375" style="40" customWidth="1"/>
    <col min="15885" max="15885" width="10.7109375" style="40" customWidth="1"/>
    <col min="15886" max="15886" width="25.7109375" style="40" customWidth="1"/>
    <col min="15887" max="16129" width="9.140625" style="40"/>
    <col min="16130" max="16130" width="25.7109375" style="40" customWidth="1"/>
    <col min="16131" max="16131" width="10.7109375" style="40" customWidth="1"/>
    <col min="16132" max="16140" width="8.7109375" style="40" customWidth="1"/>
    <col min="16141" max="16141" width="10.7109375" style="40" customWidth="1"/>
    <col min="16142" max="16142" width="25.7109375" style="40" customWidth="1"/>
    <col min="16143" max="16384" width="9.140625" style="40"/>
  </cols>
  <sheetData>
    <row r="1" spans="1:14" s="34" customFormat="1" ht="20.25" x14ac:dyDescent="0.2">
      <c r="A1" s="1146" t="s">
        <v>750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</row>
    <row r="2" spans="1:14" s="36" customFormat="1" ht="15.75" x14ac:dyDescent="0.2">
      <c r="A2" s="1147" t="s">
        <v>751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</row>
    <row r="3" spans="1:14" s="264" customFormat="1" ht="15.75" x14ac:dyDescent="0.25">
      <c r="A3" s="1147">
        <v>2014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</row>
    <row r="4" spans="1:14" s="264" customFormat="1" ht="15.75" x14ac:dyDescent="0.25">
      <c r="A4" s="1147" t="s">
        <v>774</v>
      </c>
      <c r="B4" s="1147"/>
      <c r="C4" s="1147"/>
      <c r="D4" s="1147"/>
      <c r="E4" s="1147"/>
      <c r="F4" s="1147"/>
      <c r="G4" s="1147"/>
      <c r="H4" s="1147"/>
      <c r="I4" s="1147"/>
      <c r="J4" s="1147"/>
      <c r="K4" s="1147"/>
      <c r="L4" s="1147"/>
      <c r="M4" s="1147"/>
      <c r="N4" s="1147"/>
    </row>
    <row r="5" spans="1:14" ht="15.75" x14ac:dyDescent="0.3">
      <c r="A5" s="806" t="s">
        <v>781</v>
      </c>
      <c r="B5" s="824"/>
      <c r="C5" s="825"/>
      <c r="D5" s="825"/>
      <c r="E5" s="810"/>
      <c r="F5" s="810"/>
      <c r="G5" s="810"/>
      <c r="H5" s="810"/>
      <c r="I5" s="810"/>
      <c r="J5" s="407"/>
      <c r="K5" s="825"/>
      <c r="L5" s="810"/>
      <c r="M5" s="824"/>
      <c r="N5" s="826" t="s">
        <v>460</v>
      </c>
    </row>
    <row r="6" spans="1:14" ht="26.25" customHeight="1" thickBot="1" x14ac:dyDescent="0.25">
      <c r="A6" s="1411" t="s">
        <v>779</v>
      </c>
      <c r="B6" s="1411" t="s">
        <v>727</v>
      </c>
      <c r="C6" s="1284" t="s">
        <v>783</v>
      </c>
      <c r="D6" s="1288" t="s">
        <v>784</v>
      </c>
      <c r="E6" s="1289"/>
      <c r="F6" s="1289"/>
      <c r="G6" s="1289"/>
      <c r="H6" s="1289"/>
      <c r="I6" s="1289"/>
      <c r="J6" s="1289"/>
      <c r="K6" s="1289"/>
      <c r="L6" s="1290"/>
      <c r="M6" s="1324" t="s">
        <v>726</v>
      </c>
      <c r="N6" s="1324" t="s">
        <v>780</v>
      </c>
    </row>
    <row r="7" spans="1:14" ht="39.75" customHeight="1" thickTop="1" x14ac:dyDescent="0.2">
      <c r="A7" s="1412"/>
      <c r="B7" s="1413"/>
      <c r="C7" s="1285"/>
      <c r="D7" s="146" t="s">
        <v>785</v>
      </c>
      <c r="E7" s="162" t="s">
        <v>279</v>
      </c>
      <c r="F7" s="667" t="s">
        <v>224</v>
      </c>
      <c r="G7" s="667" t="s">
        <v>106</v>
      </c>
      <c r="H7" s="667" t="s">
        <v>104</v>
      </c>
      <c r="I7" s="667" t="s">
        <v>102</v>
      </c>
      <c r="J7" s="667" t="s">
        <v>100</v>
      </c>
      <c r="K7" s="667" t="s">
        <v>98</v>
      </c>
      <c r="L7" s="179" t="s">
        <v>798</v>
      </c>
      <c r="M7" s="1325"/>
      <c r="N7" s="1325"/>
    </row>
    <row r="8" spans="1:14" ht="12.75" customHeight="1" thickBot="1" x14ac:dyDescent="0.25">
      <c r="A8" s="1456" t="s">
        <v>596</v>
      </c>
      <c r="B8" s="361" t="s">
        <v>775</v>
      </c>
      <c r="C8" s="525">
        <f>'D-11-1'!C8+'D-11-2'!C8</f>
        <v>59</v>
      </c>
      <c r="D8" s="574">
        <f>'D-11-1'!D8+'D-11-2'!D8</f>
        <v>0</v>
      </c>
      <c r="E8" s="574">
        <f>'D-11-1'!E8+'D-11-2'!E8</f>
        <v>45</v>
      </c>
      <c r="F8" s="574">
        <f>'D-11-1'!F8+'D-11-2'!F8</f>
        <v>6</v>
      </c>
      <c r="G8" s="574">
        <f>'D-11-1'!G8+'D-11-2'!G8</f>
        <v>3</v>
      </c>
      <c r="H8" s="574">
        <f>'D-11-1'!H8+'D-11-2'!H8</f>
        <v>3</v>
      </c>
      <c r="I8" s="574">
        <f>'D-11-1'!I8+'D-11-2'!I8</f>
        <v>2</v>
      </c>
      <c r="J8" s="574">
        <f>'D-11-1'!J8+'D-11-2'!J8</f>
        <v>0</v>
      </c>
      <c r="K8" s="574">
        <f>'D-11-1'!K8+'D-11-2'!K8</f>
        <v>0</v>
      </c>
      <c r="L8" s="574">
        <f>'D-11-1'!L8+'D-11-2'!L8</f>
        <v>0</v>
      </c>
      <c r="M8" s="161" t="s">
        <v>245</v>
      </c>
      <c r="N8" s="1181" t="s">
        <v>1012</v>
      </c>
    </row>
    <row r="9" spans="1:14" ht="12.75" customHeight="1" thickTop="1" thickBot="1" x14ac:dyDescent="0.25">
      <c r="A9" s="1451"/>
      <c r="B9" s="389" t="s">
        <v>776</v>
      </c>
      <c r="C9" s="525">
        <f>'D-11-1'!C9+'D-11-2'!C9</f>
        <v>2</v>
      </c>
      <c r="D9" s="574">
        <f>'D-11-1'!D9+'D-11-2'!D9</f>
        <v>0</v>
      </c>
      <c r="E9" s="574">
        <f>'D-11-1'!E9+'D-11-2'!E9</f>
        <v>1</v>
      </c>
      <c r="F9" s="574">
        <f>'D-11-1'!F9+'D-11-2'!F9</f>
        <v>0</v>
      </c>
      <c r="G9" s="574">
        <f>'D-11-1'!G9+'D-11-2'!G9</f>
        <v>1</v>
      </c>
      <c r="H9" s="574">
        <f>'D-11-1'!H9+'D-11-2'!H9</f>
        <v>0</v>
      </c>
      <c r="I9" s="574">
        <f>'D-11-1'!I9+'D-11-2'!I9</f>
        <v>0</v>
      </c>
      <c r="J9" s="574">
        <f>'D-11-1'!J9+'D-11-2'!J9</f>
        <v>0</v>
      </c>
      <c r="K9" s="574">
        <f>'D-11-1'!K9+'D-11-2'!K9</f>
        <v>0</v>
      </c>
      <c r="L9" s="574">
        <f>'D-11-1'!L9+'D-11-2'!L9</f>
        <v>0</v>
      </c>
      <c r="M9" s="159" t="s">
        <v>771</v>
      </c>
      <c r="N9" s="1173"/>
    </row>
    <row r="10" spans="1:14" s="37" customFormat="1" ht="12.75" customHeight="1" thickTop="1" thickBot="1" x14ac:dyDescent="0.25">
      <c r="A10" s="1452"/>
      <c r="B10" s="389" t="s">
        <v>66</v>
      </c>
      <c r="C10" s="525">
        <f>'D-11-1'!C10+'D-11-2'!C10</f>
        <v>61</v>
      </c>
      <c r="D10" s="574">
        <f>'D-11-1'!D10+'D-11-2'!D10</f>
        <v>0</v>
      </c>
      <c r="E10" s="574">
        <f>'D-11-1'!E10+'D-11-2'!E10</f>
        <v>46</v>
      </c>
      <c r="F10" s="574">
        <f>'D-11-1'!F10+'D-11-2'!F10</f>
        <v>6</v>
      </c>
      <c r="G10" s="574">
        <f>'D-11-1'!G10+'D-11-2'!G10</f>
        <v>4</v>
      </c>
      <c r="H10" s="574">
        <f>'D-11-1'!H10+'D-11-2'!H10</f>
        <v>3</v>
      </c>
      <c r="I10" s="574">
        <f>'D-11-1'!I10+'D-11-2'!I10</f>
        <v>2</v>
      </c>
      <c r="J10" s="574">
        <f>'D-11-1'!J10+'D-11-2'!J10</f>
        <v>0</v>
      </c>
      <c r="K10" s="574">
        <f>'D-11-1'!K10+'D-11-2'!K10</f>
        <v>0</v>
      </c>
      <c r="L10" s="574">
        <f>'D-11-1'!L10+'D-11-2'!L10</f>
        <v>0</v>
      </c>
      <c r="M10" s="159" t="s">
        <v>248</v>
      </c>
      <c r="N10" s="1173"/>
    </row>
    <row r="11" spans="1:14" ht="12.75" customHeight="1" thickTop="1" thickBot="1" x14ac:dyDescent="0.25">
      <c r="A11" s="1445" t="s">
        <v>370</v>
      </c>
      <c r="B11" s="363" t="s">
        <v>775</v>
      </c>
      <c r="C11" s="639">
        <f>'D-11-1'!C11+'D-11-2'!C11</f>
        <v>100</v>
      </c>
      <c r="D11" s="645">
        <f>'D-11-1'!D11+'D-11-2'!D11</f>
        <v>0</v>
      </c>
      <c r="E11" s="645">
        <f>'D-11-1'!E11+'D-11-2'!E11</f>
        <v>66</v>
      </c>
      <c r="F11" s="645">
        <f>'D-11-1'!F11+'D-11-2'!F11</f>
        <v>3</v>
      </c>
      <c r="G11" s="645">
        <f>'D-11-1'!G11+'D-11-2'!G11</f>
        <v>13</v>
      </c>
      <c r="H11" s="645">
        <f>'D-11-1'!H11+'D-11-2'!H11</f>
        <v>6</v>
      </c>
      <c r="I11" s="645">
        <f>'D-11-1'!I11+'D-11-2'!I11</f>
        <v>5</v>
      </c>
      <c r="J11" s="645">
        <f>'D-11-1'!J11+'D-11-2'!J11</f>
        <v>7</v>
      </c>
      <c r="K11" s="645">
        <f>'D-11-1'!K11+'D-11-2'!K11</f>
        <v>0</v>
      </c>
      <c r="L11" s="645">
        <f>'D-11-1'!L11+'D-11-2'!L11</f>
        <v>0</v>
      </c>
      <c r="M11" s="392" t="s">
        <v>245</v>
      </c>
      <c r="N11" s="1171" t="s">
        <v>371</v>
      </c>
    </row>
    <row r="12" spans="1:14" ht="12.75" customHeight="1" thickTop="1" thickBot="1" x14ac:dyDescent="0.25">
      <c r="A12" s="1446"/>
      <c r="B12" s="390" t="s">
        <v>776</v>
      </c>
      <c r="C12" s="639">
        <f>'D-11-1'!C12+'D-11-2'!C12</f>
        <v>8</v>
      </c>
      <c r="D12" s="645">
        <f>'D-11-1'!D12+'D-11-2'!D12</f>
        <v>0</v>
      </c>
      <c r="E12" s="645">
        <f>'D-11-1'!E12+'D-11-2'!E12</f>
        <v>4</v>
      </c>
      <c r="F12" s="645">
        <f>'D-11-1'!F12+'D-11-2'!F12</f>
        <v>2</v>
      </c>
      <c r="G12" s="645">
        <f>'D-11-1'!G12+'D-11-2'!G12</f>
        <v>1</v>
      </c>
      <c r="H12" s="645">
        <f>'D-11-1'!H12+'D-11-2'!H12</f>
        <v>0</v>
      </c>
      <c r="I12" s="645">
        <f>'D-11-1'!I12+'D-11-2'!I12</f>
        <v>0</v>
      </c>
      <c r="J12" s="645">
        <f>'D-11-1'!J12+'D-11-2'!J12</f>
        <v>1</v>
      </c>
      <c r="K12" s="645">
        <f>'D-11-1'!K12+'D-11-2'!K12</f>
        <v>0</v>
      </c>
      <c r="L12" s="645">
        <f>'D-11-1'!L12+'D-11-2'!L12</f>
        <v>0</v>
      </c>
      <c r="M12" s="160" t="s">
        <v>771</v>
      </c>
      <c r="N12" s="1171"/>
    </row>
    <row r="13" spans="1:14" s="37" customFormat="1" ht="12.75" customHeight="1" thickTop="1" thickBot="1" x14ac:dyDescent="0.25">
      <c r="A13" s="1449"/>
      <c r="B13" s="390" t="s">
        <v>66</v>
      </c>
      <c r="C13" s="639">
        <f>'D-11-1'!C13+'D-11-2'!C13</f>
        <v>108</v>
      </c>
      <c r="D13" s="645">
        <f>'D-11-1'!D13+'D-11-2'!D13</f>
        <v>0</v>
      </c>
      <c r="E13" s="645">
        <f>'D-11-1'!E13+'D-11-2'!E13</f>
        <v>70</v>
      </c>
      <c r="F13" s="645">
        <f>'D-11-1'!F13+'D-11-2'!F13</f>
        <v>5</v>
      </c>
      <c r="G13" s="645">
        <f>'D-11-1'!G13+'D-11-2'!G13</f>
        <v>14</v>
      </c>
      <c r="H13" s="645">
        <f>'D-11-1'!H13+'D-11-2'!H13</f>
        <v>6</v>
      </c>
      <c r="I13" s="645">
        <f>'D-11-1'!I13+'D-11-2'!I13</f>
        <v>5</v>
      </c>
      <c r="J13" s="645">
        <f>'D-11-1'!J13+'D-11-2'!J13</f>
        <v>8</v>
      </c>
      <c r="K13" s="645">
        <f>'D-11-1'!K13+'D-11-2'!K13</f>
        <v>0</v>
      </c>
      <c r="L13" s="645">
        <f>'D-11-1'!L13+'D-11-2'!L13</f>
        <v>0</v>
      </c>
      <c r="M13" s="160" t="s">
        <v>248</v>
      </c>
      <c r="N13" s="1171"/>
    </row>
    <row r="14" spans="1:14" ht="12.75" customHeight="1" thickTop="1" thickBot="1" x14ac:dyDescent="0.25">
      <c r="A14" s="1450" t="s">
        <v>597</v>
      </c>
      <c r="B14" s="361" t="s">
        <v>775</v>
      </c>
      <c r="C14" s="525">
        <f>'D-11-1'!C14+'D-11-2'!C14</f>
        <v>293</v>
      </c>
      <c r="D14" s="574">
        <f>'D-11-1'!D14+'D-11-2'!D14</f>
        <v>0</v>
      </c>
      <c r="E14" s="574">
        <f>'D-11-1'!E14+'D-11-2'!E14</f>
        <v>134</v>
      </c>
      <c r="F14" s="574">
        <f>'D-11-1'!F14+'D-11-2'!F14</f>
        <v>28</v>
      </c>
      <c r="G14" s="574">
        <f>'D-11-1'!G14+'D-11-2'!G14</f>
        <v>32</v>
      </c>
      <c r="H14" s="574">
        <f>'D-11-1'!H14+'D-11-2'!H14</f>
        <v>23</v>
      </c>
      <c r="I14" s="574">
        <f>'D-11-1'!I14+'D-11-2'!I14</f>
        <v>26</v>
      </c>
      <c r="J14" s="574">
        <f>'D-11-1'!J14+'D-11-2'!J14</f>
        <v>30</v>
      </c>
      <c r="K14" s="574">
        <f>'D-11-1'!K14+'D-11-2'!K14</f>
        <v>19</v>
      </c>
      <c r="L14" s="574">
        <f>'D-11-1'!L14+'D-11-2'!L14</f>
        <v>1</v>
      </c>
      <c r="M14" s="161" t="s">
        <v>245</v>
      </c>
      <c r="N14" s="1173" t="s">
        <v>588</v>
      </c>
    </row>
    <row r="15" spans="1:14" ht="12.75" customHeight="1" thickTop="1" thickBot="1" x14ac:dyDescent="0.25">
      <c r="A15" s="1451"/>
      <c r="B15" s="389" t="s">
        <v>776</v>
      </c>
      <c r="C15" s="525">
        <f>'D-11-1'!C15+'D-11-2'!C15</f>
        <v>6</v>
      </c>
      <c r="D15" s="574">
        <f>'D-11-1'!D15+'D-11-2'!D15</f>
        <v>0</v>
      </c>
      <c r="E15" s="574">
        <f>'D-11-1'!E15+'D-11-2'!E15</f>
        <v>1</v>
      </c>
      <c r="F15" s="574">
        <f>'D-11-1'!F15+'D-11-2'!F15</f>
        <v>2</v>
      </c>
      <c r="G15" s="574">
        <f>'D-11-1'!G15+'D-11-2'!G15</f>
        <v>1</v>
      </c>
      <c r="H15" s="574">
        <f>'D-11-1'!H15+'D-11-2'!H15</f>
        <v>0</v>
      </c>
      <c r="I15" s="574">
        <f>'D-11-1'!I15+'D-11-2'!I15</f>
        <v>1</v>
      </c>
      <c r="J15" s="574">
        <f>'D-11-1'!J15+'D-11-2'!J15</f>
        <v>1</v>
      </c>
      <c r="K15" s="574">
        <f>'D-11-1'!K15+'D-11-2'!K15</f>
        <v>0</v>
      </c>
      <c r="L15" s="574">
        <f>'D-11-1'!L15+'D-11-2'!L15</f>
        <v>0</v>
      </c>
      <c r="M15" s="159" t="s">
        <v>771</v>
      </c>
      <c r="N15" s="1173"/>
    </row>
    <row r="16" spans="1:14" s="37" customFormat="1" ht="12.75" customHeight="1" thickTop="1" thickBot="1" x14ac:dyDescent="0.25">
      <c r="A16" s="1452"/>
      <c r="B16" s="389" t="s">
        <v>66</v>
      </c>
      <c r="C16" s="525">
        <f>'D-11-1'!C16+'D-11-2'!C16</f>
        <v>299</v>
      </c>
      <c r="D16" s="574">
        <f>'D-11-1'!D16+'D-11-2'!D16</f>
        <v>0</v>
      </c>
      <c r="E16" s="574">
        <f>'D-11-1'!E16+'D-11-2'!E16</f>
        <v>135</v>
      </c>
      <c r="F16" s="574">
        <f>'D-11-1'!F16+'D-11-2'!F16</f>
        <v>30</v>
      </c>
      <c r="G16" s="574">
        <f>'D-11-1'!G16+'D-11-2'!G16</f>
        <v>33</v>
      </c>
      <c r="H16" s="574">
        <f>'D-11-1'!H16+'D-11-2'!H16</f>
        <v>23</v>
      </c>
      <c r="I16" s="574">
        <f>'D-11-1'!I16+'D-11-2'!I16</f>
        <v>27</v>
      </c>
      <c r="J16" s="574">
        <f>'D-11-1'!J16+'D-11-2'!J16</f>
        <v>31</v>
      </c>
      <c r="K16" s="574">
        <f>'D-11-1'!K16+'D-11-2'!K16</f>
        <v>19</v>
      </c>
      <c r="L16" s="574">
        <f>'D-11-1'!L16+'D-11-2'!L16</f>
        <v>1</v>
      </c>
      <c r="M16" s="159" t="s">
        <v>248</v>
      </c>
      <c r="N16" s="1173"/>
    </row>
    <row r="17" spans="1:14" ht="12.75" customHeight="1" thickTop="1" thickBot="1" x14ac:dyDescent="0.25">
      <c r="A17" s="1445" t="s">
        <v>372</v>
      </c>
      <c r="B17" s="363" t="s">
        <v>775</v>
      </c>
      <c r="C17" s="639">
        <f>'D-11-1'!C17+'D-11-2'!C17</f>
        <v>20</v>
      </c>
      <c r="D17" s="645">
        <f>'D-11-1'!D17+'D-11-2'!D17</f>
        <v>0</v>
      </c>
      <c r="E17" s="645">
        <f>'D-11-1'!E17+'D-11-2'!E17</f>
        <v>10</v>
      </c>
      <c r="F17" s="645">
        <f>'D-11-1'!F17+'D-11-2'!F17</f>
        <v>3</v>
      </c>
      <c r="G17" s="645">
        <f>'D-11-1'!G17+'D-11-2'!G17</f>
        <v>1</v>
      </c>
      <c r="H17" s="645">
        <f>'D-11-1'!H17+'D-11-2'!H17</f>
        <v>1</v>
      </c>
      <c r="I17" s="645">
        <f>'D-11-1'!I17+'D-11-2'!I17</f>
        <v>1</v>
      </c>
      <c r="J17" s="645">
        <f>'D-11-1'!J17+'D-11-2'!J17</f>
        <v>2</v>
      </c>
      <c r="K17" s="645">
        <f>'D-11-1'!K17+'D-11-2'!K17</f>
        <v>2</v>
      </c>
      <c r="L17" s="645">
        <f>'D-11-1'!L17+'D-11-2'!L17</f>
        <v>0</v>
      </c>
      <c r="M17" s="392" t="s">
        <v>245</v>
      </c>
      <c r="N17" s="1171" t="s">
        <v>373</v>
      </c>
    </row>
    <row r="18" spans="1:14" ht="12.75" customHeight="1" thickTop="1" thickBot="1" x14ac:dyDescent="0.25">
      <c r="A18" s="1446"/>
      <c r="B18" s="390" t="s">
        <v>776</v>
      </c>
      <c r="C18" s="639">
        <f>'D-11-1'!C18+'D-11-2'!C18</f>
        <v>18</v>
      </c>
      <c r="D18" s="645">
        <f>'D-11-1'!D18+'D-11-2'!D18</f>
        <v>0</v>
      </c>
      <c r="E18" s="645">
        <f>'D-11-1'!E18+'D-11-2'!E18</f>
        <v>7</v>
      </c>
      <c r="F18" s="645">
        <f>'D-11-1'!F18+'D-11-2'!F18</f>
        <v>4</v>
      </c>
      <c r="G18" s="645">
        <f>'D-11-1'!G18+'D-11-2'!G18</f>
        <v>2</v>
      </c>
      <c r="H18" s="645">
        <f>'D-11-1'!H18+'D-11-2'!H18</f>
        <v>2</v>
      </c>
      <c r="I18" s="645">
        <f>'D-11-1'!I18+'D-11-2'!I18</f>
        <v>3</v>
      </c>
      <c r="J18" s="645">
        <f>'D-11-1'!J18+'D-11-2'!J18</f>
        <v>0</v>
      </c>
      <c r="K18" s="645">
        <f>'D-11-1'!K18+'D-11-2'!K18</f>
        <v>0</v>
      </c>
      <c r="L18" s="645">
        <f>'D-11-1'!L18+'D-11-2'!L18</f>
        <v>0</v>
      </c>
      <c r="M18" s="160" t="s">
        <v>771</v>
      </c>
      <c r="N18" s="1171"/>
    </row>
    <row r="19" spans="1:14" s="37" customFormat="1" ht="12.75" customHeight="1" thickTop="1" thickBot="1" x14ac:dyDescent="0.25">
      <c r="A19" s="1449"/>
      <c r="B19" s="390" t="s">
        <v>66</v>
      </c>
      <c r="C19" s="639">
        <f>'D-11-1'!C19+'D-11-2'!C19</f>
        <v>38</v>
      </c>
      <c r="D19" s="645">
        <f>'D-11-1'!D19+'D-11-2'!D19</f>
        <v>0</v>
      </c>
      <c r="E19" s="645">
        <f>'D-11-1'!E19+'D-11-2'!E19</f>
        <v>17</v>
      </c>
      <c r="F19" s="645">
        <f>'D-11-1'!F19+'D-11-2'!F19</f>
        <v>7</v>
      </c>
      <c r="G19" s="645">
        <f>'D-11-1'!G19+'D-11-2'!G19</f>
        <v>3</v>
      </c>
      <c r="H19" s="645">
        <f>'D-11-1'!H19+'D-11-2'!H19</f>
        <v>3</v>
      </c>
      <c r="I19" s="645">
        <f>'D-11-1'!I19+'D-11-2'!I19</f>
        <v>4</v>
      </c>
      <c r="J19" s="645">
        <f>'D-11-1'!J19+'D-11-2'!J19</f>
        <v>2</v>
      </c>
      <c r="K19" s="645">
        <f>'D-11-1'!K19+'D-11-2'!K19</f>
        <v>2</v>
      </c>
      <c r="L19" s="645">
        <f>'D-11-1'!L19+'D-11-2'!L19</f>
        <v>0</v>
      </c>
      <c r="M19" s="160" t="s">
        <v>248</v>
      </c>
      <c r="N19" s="1171"/>
    </row>
    <row r="20" spans="1:14" ht="12.75" customHeight="1" thickTop="1" thickBot="1" x14ac:dyDescent="0.25">
      <c r="A20" s="1450" t="s">
        <v>598</v>
      </c>
      <c r="B20" s="361" t="s">
        <v>775</v>
      </c>
      <c r="C20" s="525">
        <f>'D-11-1'!C20+'D-11-2'!C20</f>
        <v>69</v>
      </c>
      <c r="D20" s="574">
        <f>'D-11-1'!D20+'D-11-2'!D20</f>
        <v>0</v>
      </c>
      <c r="E20" s="574">
        <f>'D-11-1'!E20+'D-11-2'!E20</f>
        <v>20</v>
      </c>
      <c r="F20" s="574">
        <f>'D-11-1'!F20+'D-11-2'!F20</f>
        <v>11</v>
      </c>
      <c r="G20" s="574">
        <f>'D-11-1'!G20+'D-11-2'!G20</f>
        <v>5</v>
      </c>
      <c r="H20" s="574">
        <f>'D-11-1'!H20+'D-11-2'!H20</f>
        <v>11</v>
      </c>
      <c r="I20" s="574">
        <f>'D-11-1'!I20+'D-11-2'!I20</f>
        <v>3</v>
      </c>
      <c r="J20" s="574">
        <f>'D-11-1'!J20+'D-11-2'!J20</f>
        <v>11</v>
      </c>
      <c r="K20" s="574">
        <f>'D-11-1'!K20+'D-11-2'!K20</f>
        <v>8</v>
      </c>
      <c r="L20" s="574">
        <f>'D-11-1'!L20+'D-11-2'!L20</f>
        <v>0</v>
      </c>
      <c r="M20" s="161" t="s">
        <v>245</v>
      </c>
      <c r="N20" s="1173" t="s">
        <v>589</v>
      </c>
    </row>
    <row r="21" spans="1:14" ht="12.75" customHeight="1" thickTop="1" thickBot="1" x14ac:dyDescent="0.25">
      <c r="A21" s="1451"/>
      <c r="B21" s="389" t="s">
        <v>776</v>
      </c>
      <c r="C21" s="525">
        <f>'D-11-1'!C21+'D-11-2'!C21</f>
        <v>8</v>
      </c>
      <c r="D21" s="574">
        <f>'D-11-1'!D21+'D-11-2'!D21</f>
        <v>0</v>
      </c>
      <c r="E21" s="574">
        <f>'D-11-1'!E21+'D-11-2'!E21</f>
        <v>4</v>
      </c>
      <c r="F21" s="574">
        <f>'D-11-1'!F21+'D-11-2'!F21</f>
        <v>1</v>
      </c>
      <c r="G21" s="574">
        <f>'D-11-1'!G21+'D-11-2'!G21</f>
        <v>1</v>
      </c>
      <c r="H21" s="574">
        <f>'D-11-1'!H21+'D-11-2'!H21</f>
        <v>1</v>
      </c>
      <c r="I21" s="574">
        <f>'D-11-1'!I21+'D-11-2'!I21</f>
        <v>0</v>
      </c>
      <c r="J21" s="574">
        <f>'D-11-1'!J21+'D-11-2'!J21</f>
        <v>0</v>
      </c>
      <c r="K21" s="574">
        <f>'D-11-1'!K21+'D-11-2'!K21</f>
        <v>1</v>
      </c>
      <c r="L21" s="574">
        <f>'D-11-1'!L21+'D-11-2'!L21</f>
        <v>0</v>
      </c>
      <c r="M21" s="159" t="s">
        <v>771</v>
      </c>
      <c r="N21" s="1173"/>
    </row>
    <row r="22" spans="1:14" s="37" customFormat="1" ht="12.75" customHeight="1" thickTop="1" thickBot="1" x14ac:dyDescent="0.25">
      <c r="A22" s="1452"/>
      <c r="B22" s="389" t="s">
        <v>66</v>
      </c>
      <c r="C22" s="525">
        <f>'D-11-1'!C22+'D-11-2'!C22</f>
        <v>77</v>
      </c>
      <c r="D22" s="574">
        <f>'D-11-1'!D22+'D-11-2'!D22</f>
        <v>0</v>
      </c>
      <c r="E22" s="574">
        <f>'D-11-1'!E22+'D-11-2'!E22</f>
        <v>24</v>
      </c>
      <c r="F22" s="574">
        <f>'D-11-1'!F22+'D-11-2'!F22</f>
        <v>12</v>
      </c>
      <c r="G22" s="574">
        <f>'D-11-1'!G22+'D-11-2'!G22</f>
        <v>6</v>
      </c>
      <c r="H22" s="574">
        <f>'D-11-1'!H22+'D-11-2'!H22</f>
        <v>12</v>
      </c>
      <c r="I22" s="574">
        <f>'D-11-1'!I22+'D-11-2'!I22</f>
        <v>3</v>
      </c>
      <c r="J22" s="574">
        <f>'D-11-1'!J22+'D-11-2'!J22</f>
        <v>11</v>
      </c>
      <c r="K22" s="574">
        <f>'D-11-1'!K22+'D-11-2'!K22</f>
        <v>9</v>
      </c>
      <c r="L22" s="574">
        <f>'D-11-1'!L22+'D-11-2'!L22</f>
        <v>0</v>
      </c>
      <c r="M22" s="159" t="s">
        <v>248</v>
      </c>
      <c r="N22" s="1173"/>
    </row>
    <row r="23" spans="1:14" s="394" customFormat="1" ht="12.75" customHeight="1" thickTop="1" thickBot="1" x14ac:dyDescent="0.25">
      <c r="A23" s="1433" t="s">
        <v>778</v>
      </c>
      <c r="B23" s="393" t="s">
        <v>775</v>
      </c>
      <c r="C23" s="639">
        <f>L23+K23+J23+I23+H23+G23+F23+E23+D23</f>
        <v>15</v>
      </c>
      <c r="D23" s="645">
        <f>'D-11-1'!D23+'D-11-2'!D23</f>
        <v>0</v>
      </c>
      <c r="E23" s="645">
        <f>'D-11-1'!E23+'D-11-2'!E23</f>
        <v>4</v>
      </c>
      <c r="F23" s="645">
        <f>'D-11-1'!F23+'D-11-2'!F23</f>
        <v>4</v>
      </c>
      <c r="G23" s="645">
        <f>'D-11-1'!G23+'D-11-2'!G23</f>
        <v>2</v>
      </c>
      <c r="H23" s="645">
        <f>'D-11-1'!H23+'D-11-2'!H23</f>
        <v>2</v>
      </c>
      <c r="I23" s="645">
        <f>'D-11-1'!I23+'D-11-2'!I23</f>
        <v>2</v>
      </c>
      <c r="J23" s="645">
        <f>'D-11-1'!J23+'D-11-2'!J23</f>
        <v>1</v>
      </c>
      <c r="K23" s="645">
        <f>'D-11-1'!K23+'D-11-2'!K23</f>
        <v>0</v>
      </c>
      <c r="L23" s="645">
        <f>'D-11-1'!L23+'D-11-2'!L23</f>
        <v>0</v>
      </c>
      <c r="M23" s="746" t="s">
        <v>245</v>
      </c>
      <c r="N23" s="1407" t="s">
        <v>777</v>
      </c>
    </row>
    <row r="24" spans="1:14" s="394" customFormat="1" ht="12.75" customHeight="1" thickTop="1" thickBot="1" x14ac:dyDescent="0.25">
      <c r="A24" s="1434"/>
      <c r="B24" s="393" t="s">
        <v>776</v>
      </c>
      <c r="C24" s="639">
        <f t="shared" ref="C24:C46" si="0">L24+K24+J24+I24+H24+G24+F24+E24+D24</f>
        <v>0</v>
      </c>
      <c r="D24" s="645">
        <f>'D-11-1'!D24+'D-11-2'!D24</f>
        <v>0</v>
      </c>
      <c r="E24" s="645">
        <f>'D-11-1'!E24+'D-11-2'!E24</f>
        <v>0</v>
      </c>
      <c r="F24" s="645">
        <f>'D-11-1'!F24+'D-11-2'!F24</f>
        <v>0</v>
      </c>
      <c r="G24" s="645">
        <f>'D-11-1'!G24+'D-11-2'!G24</f>
        <v>0</v>
      </c>
      <c r="H24" s="645">
        <f>'D-11-1'!H24+'D-11-2'!H24</f>
        <v>0</v>
      </c>
      <c r="I24" s="645">
        <f>'D-11-1'!I24+'D-11-2'!I24</f>
        <v>0</v>
      </c>
      <c r="J24" s="645">
        <f>'D-11-1'!J24+'D-11-2'!J24</f>
        <v>0</v>
      </c>
      <c r="K24" s="645">
        <f>'D-11-1'!K24+'D-11-2'!K24</f>
        <v>0</v>
      </c>
      <c r="L24" s="645">
        <f>'D-11-1'!L24+'D-11-2'!L24</f>
        <v>0</v>
      </c>
      <c r="M24" s="746" t="s">
        <v>771</v>
      </c>
      <c r="N24" s="1408"/>
    </row>
    <row r="25" spans="1:14" s="394" customFormat="1" ht="12.75" customHeight="1" thickTop="1" thickBot="1" x14ac:dyDescent="0.25">
      <c r="A25" s="1435"/>
      <c r="B25" s="393" t="s">
        <v>66</v>
      </c>
      <c r="C25" s="639">
        <f t="shared" si="0"/>
        <v>15</v>
      </c>
      <c r="D25" s="645">
        <f>'D-11-1'!D25+'D-11-2'!D25</f>
        <v>0</v>
      </c>
      <c r="E25" s="645">
        <f>'D-11-1'!E25+'D-11-2'!E25</f>
        <v>4</v>
      </c>
      <c r="F25" s="645">
        <f>'D-11-1'!F25+'D-11-2'!F25</f>
        <v>4</v>
      </c>
      <c r="G25" s="645">
        <f>'D-11-1'!G25+'D-11-2'!G25</f>
        <v>2</v>
      </c>
      <c r="H25" s="645">
        <f>'D-11-1'!H25+'D-11-2'!H25</f>
        <v>2</v>
      </c>
      <c r="I25" s="645">
        <f>'D-11-1'!I25+'D-11-2'!I25</f>
        <v>2</v>
      </c>
      <c r="J25" s="645">
        <f>'D-11-1'!J25+'D-11-2'!J25</f>
        <v>1</v>
      </c>
      <c r="K25" s="645">
        <f>'D-11-1'!K25+'D-11-2'!K25</f>
        <v>0</v>
      </c>
      <c r="L25" s="645">
        <f>'D-11-1'!L25+'D-11-2'!L25</f>
        <v>0</v>
      </c>
      <c r="M25" s="746" t="s">
        <v>248</v>
      </c>
      <c r="N25" s="1409"/>
    </row>
    <row r="26" spans="1:14" ht="12.75" customHeight="1" thickTop="1" thickBot="1" x14ac:dyDescent="0.25">
      <c r="A26" s="1453" t="s">
        <v>599</v>
      </c>
      <c r="B26" s="361" t="s">
        <v>775</v>
      </c>
      <c r="C26" s="525">
        <f t="shared" si="0"/>
        <v>190</v>
      </c>
      <c r="D26" s="574">
        <f>'D-11-1'!D26+'D-11-2'!D26</f>
        <v>0</v>
      </c>
      <c r="E26" s="574">
        <f>'D-11-1'!E26+'D-11-2'!E26</f>
        <v>37</v>
      </c>
      <c r="F26" s="574">
        <f>'D-11-1'!F26+'D-11-2'!F26</f>
        <v>27</v>
      </c>
      <c r="G26" s="574">
        <f>'D-11-1'!G26+'D-11-2'!G26</f>
        <v>27</v>
      </c>
      <c r="H26" s="574">
        <f>'D-11-1'!H26+'D-11-2'!H26</f>
        <v>19</v>
      </c>
      <c r="I26" s="574">
        <f>'D-11-1'!I26+'D-11-2'!I26</f>
        <v>36</v>
      </c>
      <c r="J26" s="574">
        <f>'D-11-1'!J26+'D-11-2'!J26</f>
        <v>31</v>
      </c>
      <c r="K26" s="574">
        <f>'D-11-1'!K26+'D-11-2'!K26</f>
        <v>13</v>
      </c>
      <c r="L26" s="574">
        <f>'D-11-1'!L26+'D-11-2'!L26</f>
        <v>0</v>
      </c>
      <c r="M26" s="161" t="s">
        <v>245</v>
      </c>
      <c r="N26" s="1173" t="s">
        <v>590</v>
      </c>
    </row>
    <row r="27" spans="1:14" ht="12.75" customHeight="1" thickTop="1" thickBot="1" x14ac:dyDescent="0.25">
      <c r="A27" s="1454"/>
      <c r="B27" s="389" t="s">
        <v>776</v>
      </c>
      <c r="C27" s="525">
        <f t="shared" si="0"/>
        <v>0</v>
      </c>
      <c r="D27" s="574">
        <f>'D-11-1'!D27+'D-11-2'!D27</f>
        <v>0</v>
      </c>
      <c r="E27" s="574">
        <f>'D-11-1'!E27+'D-11-2'!E27</f>
        <v>0</v>
      </c>
      <c r="F27" s="574">
        <f>'D-11-1'!F27+'D-11-2'!F27</f>
        <v>0</v>
      </c>
      <c r="G27" s="574">
        <f>'D-11-1'!G27+'D-11-2'!G27</f>
        <v>0</v>
      </c>
      <c r="H27" s="574">
        <f>'D-11-1'!H27+'D-11-2'!H27</f>
        <v>0</v>
      </c>
      <c r="I27" s="574">
        <f>'D-11-1'!I27+'D-11-2'!I27</f>
        <v>0</v>
      </c>
      <c r="J27" s="574">
        <f>'D-11-1'!J27+'D-11-2'!J27</f>
        <v>0</v>
      </c>
      <c r="K27" s="574">
        <f>'D-11-1'!K27+'D-11-2'!K27</f>
        <v>0</v>
      </c>
      <c r="L27" s="574">
        <f>'D-11-1'!L27+'D-11-2'!L27</f>
        <v>0</v>
      </c>
      <c r="M27" s="159" t="s">
        <v>771</v>
      </c>
      <c r="N27" s="1173"/>
    </row>
    <row r="28" spans="1:14" s="37" customFormat="1" ht="12.75" customHeight="1" thickTop="1" thickBot="1" x14ac:dyDescent="0.25">
      <c r="A28" s="1455"/>
      <c r="B28" s="389" t="s">
        <v>66</v>
      </c>
      <c r="C28" s="525">
        <f t="shared" si="0"/>
        <v>190</v>
      </c>
      <c r="D28" s="574">
        <f>'D-11-1'!D28+'D-11-2'!D28</f>
        <v>0</v>
      </c>
      <c r="E28" s="574">
        <f>'D-11-1'!E28+'D-11-2'!E28</f>
        <v>37</v>
      </c>
      <c r="F28" s="574">
        <f>'D-11-1'!F28+'D-11-2'!F28</f>
        <v>27</v>
      </c>
      <c r="G28" s="574">
        <f>'D-11-1'!G28+'D-11-2'!G28</f>
        <v>27</v>
      </c>
      <c r="H28" s="574">
        <f>'D-11-1'!H28+'D-11-2'!H28</f>
        <v>19</v>
      </c>
      <c r="I28" s="574">
        <f>'D-11-1'!I28+'D-11-2'!I28</f>
        <v>36</v>
      </c>
      <c r="J28" s="574">
        <f>'D-11-1'!J28+'D-11-2'!J28</f>
        <v>31</v>
      </c>
      <c r="K28" s="574">
        <f>'D-11-1'!K28+'D-11-2'!K28</f>
        <v>13</v>
      </c>
      <c r="L28" s="574">
        <f>'D-11-1'!L28+'D-11-2'!L28</f>
        <v>0</v>
      </c>
      <c r="M28" s="159" t="s">
        <v>248</v>
      </c>
      <c r="N28" s="1173"/>
    </row>
    <row r="29" spans="1:14" ht="12.75" customHeight="1" thickTop="1" thickBot="1" x14ac:dyDescent="0.25">
      <c r="A29" s="1445" t="s">
        <v>609</v>
      </c>
      <c r="B29" s="363" t="s">
        <v>775</v>
      </c>
      <c r="C29" s="639">
        <f t="shared" si="0"/>
        <v>149</v>
      </c>
      <c r="D29" s="645">
        <f>'D-11-1'!D29+'D-11-2'!D29</f>
        <v>0</v>
      </c>
      <c r="E29" s="645">
        <f>'D-11-1'!E29+'D-11-2'!E29</f>
        <v>56</v>
      </c>
      <c r="F29" s="645">
        <f>'D-11-1'!F29+'D-11-2'!F29</f>
        <v>18</v>
      </c>
      <c r="G29" s="645">
        <f>'D-11-1'!G29+'D-11-2'!G29</f>
        <v>19</v>
      </c>
      <c r="H29" s="645">
        <f>'D-11-1'!H29+'D-11-2'!H29</f>
        <v>16</v>
      </c>
      <c r="I29" s="645">
        <f>'D-11-1'!I29+'D-11-2'!I29</f>
        <v>21</v>
      </c>
      <c r="J29" s="645">
        <f>'D-11-1'!J29+'D-11-2'!J29</f>
        <v>14</v>
      </c>
      <c r="K29" s="645">
        <f>'D-11-1'!K29+'D-11-2'!K29</f>
        <v>4</v>
      </c>
      <c r="L29" s="645">
        <f>'D-11-1'!L29+'D-11-2'!L29</f>
        <v>1</v>
      </c>
      <c r="M29" s="746" t="s">
        <v>245</v>
      </c>
      <c r="N29" s="1303" t="s">
        <v>603</v>
      </c>
    </row>
    <row r="30" spans="1:14" ht="12.75" customHeight="1" thickTop="1" thickBot="1" x14ac:dyDescent="0.25">
      <c r="A30" s="1446"/>
      <c r="B30" s="390" t="s">
        <v>776</v>
      </c>
      <c r="C30" s="639">
        <f t="shared" si="0"/>
        <v>1</v>
      </c>
      <c r="D30" s="645">
        <f>'D-11-1'!D30+'D-11-2'!D30</f>
        <v>0</v>
      </c>
      <c r="E30" s="645">
        <f>'D-11-1'!E30+'D-11-2'!E30</f>
        <v>1</v>
      </c>
      <c r="F30" s="645">
        <f>'D-11-1'!F30+'D-11-2'!F30</f>
        <v>0</v>
      </c>
      <c r="G30" s="645">
        <f>'D-11-1'!G30+'D-11-2'!G30</f>
        <v>0</v>
      </c>
      <c r="H30" s="645">
        <f>'D-11-1'!H30+'D-11-2'!H30</f>
        <v>0</v>
      </c>
      <c r="I30" s="645">
        <f>'D-11-1'!I30+'D-11-2'!I30</f>
        <v>0</v>
      </c>
      <c r="J30" s="645">
        <f>'D-11-1'!J30+'D-11-2'!J30</f>
        <v>0</v>
      </c>
      <c r="K30" s="645">
        <f>'D-11-1'!K30+'D-11-2'!K30</f>
        <v>0</v>
      </c>
      <c r="L30" s="645">
        <f>'D-11-1'!L30+'D-11-2'!L30</f>
        <v>0</v>
      </c>
      <c r="M30" s="160" t="s">
        <v>771</v>
      </c>
      <c r="N30" s="1303"/>
    </row>
    <row r="31" spans="1:14" s="37" customFormat="1" ht="12.75" customHeight="1" thickTop="1" thickBot="1" x14ac:dyDescent="0.25">
      <c r="A31" s="1446"/>
      <c r="B31" s="390" t="s">
        <v>66</v>
      </c>
      <c r="C31" s="639">
        <f t="shared" si="0"/>
        <v>150</v>
      </c>
      <c r="D31" s="645">
        <f>'D-11-1'!D31+'D-11-2'!D31</f>
        <v>0</v>
      </c>
      <c r="E31" s="645">
        <f>'D-11-1'!E31+'D-11-2'!E31</f>
        <v>57</v>
      </c>
      <c r="F31" s="645">
        <f>'D-11-1'!F31+'D-11-2'!F31</f>
        <v>18</v>
      </c>
      <c r="G31" s="645">
        <f>'D-11-1'!G31+'D-11-2'!G31</f>
        <v>19</v>
      </c>
      <c r="H31" s="645">
        <f>'D-11-1'!H31+'D-11-2'!H31</f>
        <v>16</v>
      </c>
      <c r="I31" s="645">
        <f>'D-11-1'!I31+'D-11-2'!I31</f>
        <v>21</v>
      </c>
      <c r="J31" s="645">
        <f>'D-11-1'!J31+'D-11-2'!J31</f>
        <v>14</v>
      </c>
      <c r="K31" s="645">
        <f>'D-11-1'!K31+'D-11-2'!K31</f>
        <v>4</v>
      </c>
      <c r="L31" s="645">
        <f>'D-11-1'!L31+'D-11-2'!L31</f>
        <v>1</v>
      </c>
      <c r="M31" s="160" t="s">
        <v>248</v>
      </c>
      <c r="N31" s="1308"/>
    </row>
    <row r="32" spans="1:14" ht="12.75" customHeight="1" thickTop="1" thickBot="1" x14ac:dyDescent="0.25">
      <c r="A32" s="1447" t="s">
        <v>607</v>
      </c>
      <c r="B32" s="361" t="s">
        <v>775</v>
      </c>
      <c r="C32" s="525">
        <f t="shared" si="0"/>
        <v>288</v>
      </c>
      <c r="D32" s="574">
        <f>'D-11-1'!D32+'D-11-2'!D32</f>
        <v>0</v>
      </c>
      <c r="E32" s="574">
        <f>'D-11-1'!E32+'D-11-2'!E32</f>
        <v>93</v>
      </c>
      <c r="F32" s="574">
        <f>'D-11-1'!F32+'D-11-2'!F32</f>
        <v>24</v>
      </c>
      <c r="G32" s="574">
        <f>'D-11-1'!G32+'D-11-2'!G32</f>
        <v>32</v>
      </c>
      <c r="H32" s="574">
        <f>'D-11-1'!H32+'D-11-2'!H32</f>
        <v>28</v>
      </c>
      <c r="I32" s="574">
        <f>'D-11-1'!I32+'D-11-2'!I32</f>
        <v>28</v>
      </c>
      <c r="J32" s="574">
        <f>'D-11-1'!J32+'D-11-2'!J32</f>
        <v>52</v>
      </c>
      <c r="K32" s="574">
        <f>'D-11-1'!K32+'D-11-2'!K32</f>
        <v>29</v>
      </c>
      <c r="L32" s="574">
        <f>'D-11-1'!L32+'D-11-2'!L32</f>
        <v>2</v>
      </c>
      <c r="M32" s="161" t="s">
        <v>245</v>
      </c>
      <c r="N32" s="1173" t="s">
        <v>591</v>
      </c>
    </row>
    <row r="33" spans="1:17" ht="12.75" customHeight="1" thickTop="1" thickBot="1" x14ac:dyDescent="0.25">
      <c r="A33" s="1447"/>
      <c r="B33" s="389" t="s">
        <v>776</v>
      </c>
      <c r="C33" s="525">
        <f t="shared" si="0"/>
        <v>27</v>
      </c>
      <c r="D33" s="574">
        <f>'D-11-1'!D33+'D-11-2'!D33</f>
        <v>0</v>
      </c>
      <c r="E33" s="574">
        <f>'D-11-1'!E33+'D-11-2'!E33</f>
        <v>8</v>
      </c>
      <c r="F33" s="574">
        <f>'D-11-1'!F33+'D-11-2'!F33</f>
        <v>1</v>
      </c>
      <c r="G33" s="574">
        <f>'D-11-1'!G33+'D-11-2'!G33</f>
        <v>2</v>
      </c>
      <c r="H33" s="574">
        <f>'D-11-1'!H33+'D-11-2'!H33</f>
        <v>6</v>
      </c>
      <c r="I33" s="574">
        <f>'D-11-1'!I33+'D-11-2'!I33</f>
        <v>6</v>
      </c>
      <c r="J33" s="574">
        <f>'D-11-1'!J33+'D-11-2'!J33</f>
        <v>3</v>
      </c>
      <c r="K33" s="574">
        <f>'D-11-1'!K33+'D-11-2'!K33</f>
        <v>1</v>
      </c>
      <c r="L33" s="574">
        <f>'D-11-1'!L33+'D-11-2'!L33</f>
        <v>0</v>
      </c>
      <c r="M33" s="159" t="s">
        <v>771</v>
      </c>
      <c r="N33" s="1173"/>
    </row>
    <row r="34" spans="1:17" s="37" customFormat="1" ht="12.75" customHeight="1" thickTop="1" thickBot="1" x14ac:dyDescent="0.25">
      <c r="A34" s="1447"/>
      <c r="B34" s="389" t="s">
        <v>66</v>
      </c>
      <c r="C34" s="525">
        <f t="shared" si="0"/>
        <v>315</v>
      </c>
      <c r="D34" s="574">
        <f>'D-11-1'!D34+'D-11-2'!D34</f>
        <v>0</v>
      </c>
      <c r="E34" s="574">
        <f>'D-11-1'!E34+'D-11-2'!E34</f>
        <v>101</v>
      </c>
      <c r="F34" s="574">
        <f>'D-11-1'!F34+'D-11-2'!F34</f>
        <v>25</v>
      </c>
      <c r="G34" s="574">
        <f>'D-11-1'!G34+'D-11-2'!G34</f>
        <v>34</v>
      </c>
      <c r="H34" s="574">
        <f>'D-11-1'!H34+'D-11-2'!H34</f>
        <v>34</v>
      </c>
      <c r="I34" s="574">
        <f>'D-11-1'!I34+'D-11-2'!I34</f>
        <v>34</v>
      </c>
      <c r="J34" s="574">
        <f>'D-11-1'!J34+'D-11-2'!J34</f>
        <v>55</v>
      </c>
      <c r="K34" s="574">
        <f>'D-11-1'!K34+'D-11-2'!K34</f>
        <v>30</v>
      </c>
      <c r="L34" s="574">
        <f>'D-11-1'!L34+'D-11-2'!L34</f>
        <v>2</v>
      </c>
      <c r="M34" s="159" t="s">
        <v>248</v>
      </c>
      <c r="N34" s="1173"/>
    </row>
    <row r="35" spans="1:17" ht="12.75" customHeight="1" thickTop="1" thickBot="1" x14ac:dyDescent="0.25">
      <c r="A35" s="1404" t="s">
        <v>1015</v>
      </c>
      <c r="B35" s="363" t="s">
        <v>775</v>
      </c>
      <c r="C35" s="529">
        <f t="shared" si="0"/>
        <v>342</v>
      </c>
      <c r="D35" s="576">
        <f>'D-11-1'!D35+'D-11-2'!D35</f>
        <v>2</v>
      </c>
      <c r="E35" s="576">
        <f>'D-11-1'!E35+'D-11-2'!E35</f>
        <v>277</v>
      </c>
      <c r="F35" s="576">
        <f>'D-11-1'!F35+'D-11-2'!F35</f>
        <v>7</v>
      </c>
      <c r="G35" s="576">
        <f>'D-11-1'!G35+'D-11-2'!G35</f>
        <v>5</v>
      </c>
      <c r="H35" s="576">
        <f>'D-11-1'!H35+'D-11-2'!H35</f>
        <v>5</v>
      </c>
      <c r="I35" s="576">
        <f>'D-11-1'!I35+'D-11-2'!I35</f>
        <v>3</v>
      </c>
      <c r="J35" s="576">
        <f>'D-11-1'!J35+'D-11-2'!J35</f>
        <v>6</v>
      </c>
      <c r="K35" s="576">
        <f>'D-11-1'!K35+'D-11-2'!K35</f>
        <v>11</v>
      </c>
      <c r="L35" s="576">
        <f>'D-11-1'!L35+'D-11-2'!L35</f>
        <v>26</v>
      </c>
      <c r="M35" s="160" t="s">
        <v>245</v>
      </c>
      <c r="N35" s="1171" t="s">
        <v>592</v>
      </c>
    </row>
    <row r="36" spans="1:17" ht="12.75" customHeight="1" thickTop="1" thickBot="1" x14ac:dyDescent="0.25">
      <c r="A36" s="1405"/>
      <c r="B36" s="390" t="s">
        <v>776</v>
      </c>
      <c r="C36" s="639">
        <f t="shared" si="0"/>
        <v>403</v>
      </c>
      <c r="D36" s="645">
        <f>'D-11-1'!D36+'D-11-2'!D36</f>
        <v>1</v>
      </c>
      <c r="E36" s="645">
        <f>'D-11-1'!E36+'D-11-2'!E36</f>
        <v>342</v>
      </c>
      <c r="F36" s="645">
        <f>'D-11-1'!F36+'D-11-2'!F36</f>
        <v>15</v>
      </c>
      <c r="G36" s="645">
        <f>'D-11-1'!G36+'D-11-2'!G36</f>
        <v>12</v>
      </c>
      <c r="H36" s="645">
        <f>'D-11-1'!H36+'D-11-2'!H36</f>
        <v>12</v>
      </c>
      <c r="I36" s="645">
        <f>'D-11-1'!I36+'D-11-2'!I36</f>
        <v>3</v>
      </c>
      <c r="J36" s="645">
        <f>'D-11-1'!J36+'D-11-2'!J36</f>
        <v>7</v>
      </c>
      <c r="K36" s="645">
        <f>'D-11-1'!K36+'D-11-2'!K36</f>
        <v>5</v>
      </c>
      <c r="L36" s="645">
        <f>'D-11-1'!L36+'D-11-2'!L36</f>
        <v>6</v>
      </c>
      <c r="M36" s="160" t="s">
        <v>771</v>
      </c>
      <c r="N36" s="1171"/>
    </row>
    <row r="37" spans="1:17" s="37" customFormat="1" ht="12.75" customHeight="1" thickTop="1" x14ac:dyDescent="0.2">
      <c r="A37" s="1406"/>
      <c r="B37" s="391" t="s">
        <v>66</v>
      </c>
      <c r="C37" s="539">
        <v>504</v>
      </c>
      <c r="D37" s="1009">
        <f>'D-11-1'!D37+'D-11-2'!D37</f>
        <v>3</v>
      </c>
      <c r="E37" s="1009">
        <f>'D-11-1'!E37+'D-11-2'!E37</f>
        <v>619</v>
      </c>
      <c r="F37" s="1009">
        <f>'D-11-1'!F37+'D-11-2'!F37</f>
        <v>22</v>
      </c>
      <c r="G37" s="1009">
        <f>'D-11-1'!G37+'D-11-2'!G37</f>
        <v>17</v>
      </c>
      <c r="H37" s="1009">
        <f>'D-11-1'!H37+'D-11-2'!H37</f>
        <v>17</v>
      </c>
      <c r="I37" s="1009">
        <f>'D-11-1'!I37+'D-11-2'!I37</f>
        <v>6</v>
      </c>
      <c r="J37" s="1009">
        <f>'D-11-1'!J37+'D-11-2'!J37</f>
        <v>13</v>
      </c>
      <c r="K37" s="1009">
        <f>'D-11-1'!K37+'D-11-2'!K37</f>
        <v>16</v>
      </c>
      <c r="L37" s="1009">
        <f>'D-11-1'!L37+'D-11-2'!L37</f>
        <v>32</v>
      </c>
      <c r="M37" s="747" t="s">
        <v>248</v>
      </c>
      <c r="N37" s="1448"/>
    </row>
    <row r="38" spans="1:17" ht="12.75" customHeight="1" thickBot="1" x14ac:dyDescent="0.25">
      <c r="A38" s="1436" t="s">
        <v>1016</v>
      </c>
      <c r="B38" s="361" t="s">
        <v>775</v>
      </c>
      <c r="C38" s="525">
        <f t="shared" si="0"/>
        <v>1525</v>
      </c>
      <c r="D38" s="574">
        <f>'D-11-1'!D38+'D-11-2'!D38</f>
        <v>2</v>
      </c>
      <c r="E38" s="574">
        <f>'D-11-1'!E38+'D-11-2'!E38</f>
        <v>742</v>
      </c>
      <c r="F38" s="574">
        <f>'D-11-1'!F38+'D-11-2'!F38</f>
        <v>131</v>
      </c>
      <c r="G38" s="574">
        <f>'D-11-1'!G38+'D-11-2'!G38</f>
        <v>139</v>
      </c>
      <c r="H38" s="574">
        <f>'D-11-1'!H38+'D-11-2'!H38</f>
        <v>114</v>
      </c>
      <c r="I38" s="574">
        <f>'D-11-1'!I38+'D-11-2'!I38</f>
        <v>127</v>
      </c>
      <c r="J38" s="574">
        <f>'D-11-1'!J38+'D-11-2'!J38</f>
        <v>154</v>
      </c>
      <c r="K38" s="574">
        <f>'D-11-1'!K38+'D-11-2'!K38</f>
        <v>86</v>
      </c>
      <c r="L38" s="574">
        <f>'D-11-1'!L38+'D-11-2'!L38</f>
        <v>30</v>
      </c>
      <c r="M38" s="161" t="s">
        <v>245</v>
      </c>
      <c r="N38" s="1390" t="s">
        <v>788</v>
      </c>
    </row>
    <row r="39" spans="1:17" ht="12.75" customHeight="1" thickTop="1" thickBot="1" x14ac:dyDescent="0.25">
      <c r="A39" s="1437"/>
      <c r="B39" s="389" t="s">
        <v>776</v>
      </c>
      <c r="C39" s="525">
        <f t="shared" si="0"/>
        <v>473</v>
      </c>
      <c r="D39" s="578">
        <f>'D-11-1'!D39+'D-11-2'!D39</f>
        <v>1</v>
      </c>
      <c r="E39" s="578">
        <f>'D-11-1'!E39+'D-11-2'!E39</f>
        <v>368</v>
      </c>
      <c r="F39" s="578">
        <f>'D-11-1'!F39+'D-11-2'!F39</f>
        <v>25</v>
      </c>
      <c r="G39" s="578">
        <f>'D-11-1'!G39+'D-11-2'!G39</f>
        <v>20</v>
      </c>
      <c r="H39" s="578">
        <f>'D-11-1'!H39+'D-11-2'!H39</f>
        <v>21</v>
      </c>
      <c r="I39" s="578">
        <f>'D-11-1'!I39+'D-11-2'!I39</f>
        <v>13</v>
      </c>
      <c r="J39" s="578">
        <f>'D-11-1'!J39+'D-11-2'!J39</f>
        <v>12</v>
      </c>
      <c r="K39" s="578">
        <f>'D-11-1'!K39+'D-11-2'!K39</f>
        <v>7</v>
      </c>
      <c r="L39" s="578">
        <f>'D-11-1'!L39+'D-11-2'!L39</f>
        <v>6</v>
      </c>
      <c r="M39" s="159" t="s">
        <v>771</v>
      </c>
      <c r="N39" s="1390"/>
    </row>
    <row r="40" spans="1:17" s="37" customFormat="1" ht="12.75" customHeight="1" thickTop="1" x14ac:dyDescent="0.2">
      <c r="A40" s="1438"/>
      <c r="B40" s="362" t="s">
        <v>66</v>
      </c>
      <c r="C40" s="536">
        <f t="shared" si="0"/>
        <v>1998</v>
      </c>
      <c r="D40" s="646">
        <f>'D-11-1'!D40+'D-11-2'!D40</f>
        <v>3</v>
      </c>
      <c r="E40" s="646">
        <f>'D-11-1'!E40+'D-11-2'!E40</f>
        <v>1110</v>
      </c>
      <c r="F40" s="646">
        <f>'D-11-1'!F40+'D-11-2'!F40</f>
        <v>156</v>
      </c>
      <c r="G40" s="646">
        <f>'D-11-1'!G40+'D-11-2'!G40</f>
        <v>159</v>
      </c>
      <c r="H40" s="646">
        <f>'D-11-1'!H40+'D-11-2'!H40</f>
        <v>135</v>
      </c>
      <c r="I40" s="646">
        <f>'D-11-1'!I40+'D-11-2'!I40</f>
        <v>140</v>
      </c>
      <c r="J40" s="646">
        <f>'D-11-1'!J40+'D-11-2'!J40</f>
        <v>166</v>
      </c>
      <c r="K40" s="646">
        <f>'D-11-1'!K40+'D-11-2'!K40</f>
        <v>93</v>
      </c>
      <c r="L40" s="646">
        <f>'D-11-1'!L40+'D-11-2'!L40</f>
        <v>36</v>
      </c>
      <c r="M40" s="397" t="s">
        <v>248</v>
      </c>
      <c r="N40" s="1391"/>
    </row>
    <row r="41" spans="1:17" ht="12.75" customHeight="1" thickBot="1" x14ac:dyDescent="0.25">
      <c r="A41" s="1439" t="s">
        <v>1116</v>
      </c>
      <c r="B41" s="393" t="s">
        <v>775</v>
      </c>
      <c r="C41" s="639">
        <f t="shared" si="0"/>
        <v>71</v>
      </c>
      <c r="D41" s="645">
        <f>'D-11-1'!D41+'D-11-2'!D41</f>
        <v>0</v>
      </c>
      <c r="E41" s="645">
        <f>'D-11-1'!E41+'D-11-2'!E41</f>
        <v>31</v>
      </c>
      <c r="F41" s="645">
        <f>'D-11-1'!F41+'D-11-2'!F41</f>
        <v>6</v>
      </c>
      <c r="G41" s="645">
        <f>'D-11-1'!G41+'D-11-2'!G41</f>
        <v>4</v>
      </c>
      <c r="H41" s="645">
        <f>'D-11-1'!H41+'D-11-2'!H41</f>
        <v>3</v>
      </c>
      <c r="I41" s="645">
        <f>'D-11-1'!I41+'D-11-2'!I41</f>
        <v>5</v>
      </c>
      <c r="J41" s="645">
        <f>'D-11-1'!J41+'D-11-2'!J41</f>
        <v>6</v>
      </c>
      <c r="K41" s="645">
        <f>'D-11-1'!K41+'D-11-2'!K41</f>
        <v>6</v>
      </c>
      <c r="L41" s="645">
        <f>'D-11-1'!L41+'D-11-2'!L41</f>
        <v>10</v>
      </c>
      <c r="M41" s="392" t="s">
        <v>245</v>
      </c>
      <c r="N41" s="1395" t="s">
        <v>1112</v>
      </c>
    </row>
    <row r="42" spans="1:17" ht="12.75" customHeight="1" thickTop="1" thickBot="1" x14ac:dyDescent="0.25">
      <c r="A42" s="1440"/>
      <c r="B42" s="390" t="s">
        <v>776</v>
      </c>
      <c r="C42" s="529">
        <f t="shared" si="0"/>
        <v>51</v>
      </c>
      <c r="D42" s="576">
        <f>'D-11-1'!D42+'D-11-2'!D42</f>
        <v>0</v>
      </c>
      <c r="E42" s="576">
        <f>'D-11-1'!E42+'D-11-2'!E42</f>
        <v>34</v>
      </c>
      <c r="F42" s="576">
        <f>'D-11-1'!F42+'D-11-2'!F42</f>
        <v>3</v>
      </c>
      <c r="G42" s="576">
        <f>'D-11-1'!G42+'D-11-2'!G42</f>
        <v>2</v>
      </c>
      <c r="H42" s="576">
        <f>'D-11-1'!H42+'D-11-2'!H42</f>
        <v>2</v>
      </c>
      <c r="I42" s="576">
        <f>'D-11-1'!I42+'D-11-2'!I42</f>
        <v>2</v>
      </c>
      <c r="J42" s="576">
        <f>'D-11-1'!J42+'D-11-2'!J42</f>
        <v>4</v>
      </c>
      <c r="K42" s="576">
        <f>'D-11-1'!K42+'D-11-2'!K42</f>
        <v>2</v>
      </c>
      <c r="L42" s="576">
        <f>'D-11-1'!L42+'D-11-2'!L42</f>
        <v>2</v>
      </c>
      <c r="M42" s="160" t="s">
        <v>771</v>
      </c>
      <c r="N42" s="1171"/>
    </row>
    <row r="43" spans="1:17" s="37" customFormat="1" ht="12.75" customHeight="1" thickTop="1" x14ac:dyDescent="0.2">
      <c r="A43" s="1441"/>
      <c r="B43" s="391" t="s">
        <v>66</v>
      </c>
      <c r="C43" s="539">
        <f t="shared" si="0"/>
        <v>122</v>
      </c>
      <c r="D43" s="1009">
        <f>'D-11-1'!D43+'D-11-2'!D43</f>
        <v>0</v>
      </c>
      <c r="E43" s="1009">
        <f>'D-11-1'!E43+'D-11-2'!E43</f>
        <v>65</v>
      </c>
      <c r="F43" s="1009">
        <f>'D-11-1'!F43+'D-11-2'!F43</f>
        <v>9</v>
      </c>
      <c r="G43" s="1009">
        <f>'D-11-1'!G43+'D-11-2'!G43</f>
        <v>6</v>
      </c>
      <c r="H43" s="1009">
        <f>'D-11-1'!H43+'D-11-2'!H43</f>
        <v>5</v>
      </c>
      <c r="I43" s="1009">
        <f>'D-11-1'!I43+'D-11-2'!I43</f>
        <v>7</v>
      </c>
      <c r="J43" s="1009">
        <f>'D-11-1'!J43+'D-11-2'!J43</f>
        <v>10</v>
      </c>
      <c r="K43" s="1009">
        <f>'D-11-1'!K43+'D-11-2'!K43</f>
        <v>8</v>
      </c>
      <c r="L43" s="1009">
        <f>'D-11-1'!L43+'D-11-2'!L43</f>
        <v>12</v>
      </c>
      <c r="M43" s="747" t="s">
        <v>248</v>
      </c>
      <c r="N43" s="1175"/>
    </row>
    <row r="44" spans="1:17" ht="12.75" customHeight="1" thickBot="1" x14ac:dyDescent="0.25">
      <c r="A44" s="1442" t="s">
        <v>438</v>
      </c>
      <c r="B44" s="361" t="s">
        <v>775</v>
      </c>
      <c r="C44" s="525">
        <f t="shared" si="0"/>
        <v>1596</v>
      </c>
      <c r="D44" s="574">
        <f>'D-11-1'!D44+'D-11-2'!D44</f>
        <v>2</v>
      </c>
      <c r="E44" s="574">
        <f>'D-11-1'!E44+'D-11-2'!E44</f>
        <v>773</v>
      </c>
      <c r="F44" s="574">
        <f>'D-11-1'!F44+'D-11-2'!F44</f>
        <v>137</v>
      </c>
      <c r="G44" s="574">
        <f>'D-11-1'!G44+'D-11-2'!G44</f>
        <v>143</v>
      </c>
      <c r="H44" s="574">
        <f>'D-11-1'!H44+'D-11-2'!H44</f>
        <v>117</v>
      </c>
      <c r="I44" s="574">
        <f>'D-11-1'!I44+'D-11-2'!I44</f>
        <v>132</v>
      </c>
      <c r="J44" s="574">
        <f>'D-11-1'!J44+'D-11-2'!J44</f>
        <v>160</v>
      </c>
      <c r="K44" s="574">
        <f>'D-11-1'!K44+'D-11-2'!K44</f>
        <v>92</v>
      </c>
      <c r="L44" s="574">
        <f>'D-11-1'!L44+'D-11-2'!L44</f>
        <v>40</v>
      </c>
      <c r="M44" s="161" t="s">
        <v>245</v>
      </c>
      <c r="N44" s="1399" t="s">
        <v>67</v>
      </c>
    </row>
    <row r="45" spans="1:17" ht="12.75" customHeight="1" thickTop="1" thickBot="1" x14ac:dyDescent="0.25">
      <c r="A45" s="1443"/>
      <c r="B45" s="389" t="s">
        <v>776</v>
      </c>
      <c r="C45" s="525">
        <f t="shared" si="0"/>
        <v>524</v>
      </c>
      <c r="D45" s="578">
        <f>'D-11-1'!D45+'D-11-2'!D45</f>
        <v>1</v>
      </c>
      <c r="E45" s="578">
        <f>'D-11-1'!E45+'D-11-2'!E45</f>
        <v>402</v>
      </c>
      <c r="F45" s="578">
        <f>'D-11-1'!F45+'D-11-2'!F45</f>
        <v>28</v>
      </c>
      <c r="G45" s="578">
        <f>'D-11-1'!G45+'D-11-2'!G45</f>
        <v>22</v>
      </c>
      <c r="H45" s="578">
        <f>'D-11-1'!H45+'D-11-2'!H45</f>
        <v>23</v>
      </c>
      <c r="I45" s="578">
        <f>'D-11-1'!I45+'D-11-2'!I45</f>
        <v>15</v>
      </c>
      <c r="J45" s="578">
        <f>'D-11-1'!J45+'D-11-2'!J45</f>
        <v>16</v>
      </c>
      <c r="K45" s="578">
        <f>'D-11-1'!K45+'D-11-2'!K45</f>
        <v>9</v>
      </c>
      <c r="L45" s="578">
        <f>'D-11-1'!L45+'D-11-2'!L45</f>
        <v>8</v>
      </c>
      <c r="M45" s="159" t="s">
        <v>771</v>
      </c>
      <c r="N45" s="1400"/>
    </row>
    <row r="46" spans="1:17" ht="12.75" customHeight="1" thickTop="1" x14ac:dyDescent="0.2">
      <c r="A46" s="1444"/>
      <c r="B46" s="362" t="s">
        <v>66</v>
      </c>
      <c r="C46" s="536">
        <f t="shared" si="0"/>
        <v>2120</v>
      </c>
      <c r="D46" s="646">
        <f>'D-11-1'!D46+'D-11-2'!D46</f>
        <v>3</v>
      </c>
      <c r="E46" s="646">
        <f>'D-11-1'!E46+'D-11-2'!E46</f>
        <v>1175</v>
      </c>
      <c r="F46" s="646">
        <f>'D-11-1'!F46+'D-11-2'!F46</f>
        <v>165</v>
      </c>
      <c r="G46" s="646">
        <f>'D-11-1'!G46+'D-11-2'!G46</f>
        <v>165</v>
      </c>
      <c r="H46" s="646">
        <f>'D-11-1'!H46+'D-11-2'!H46</f>
        <v>140</v>
      </c>
      <c r="I46" s="646">
        <f>'D-11-1'!I46+'D-11-2'!I46</f>
        <v>147</v>
      </c>
      <c r="J46" s="646">
        <f>'D-11-1'!J46+'D-11-2'!J46</f>
        <v>176</v>
      </c>
      <c r="K46" s="646">
        <f>'D-11-1'!K46+'D-11-2'!K46</f>
        <v>101</v>
      </c>
      <c r="L46" s="646">
        <f>'D-11-1'!L46+'D-11-2'!L46</f>
        <v>48</v>
      </c>
      <c r="M46" s="397" t="s">
        <v>248</v>
      </c>
      <c r="N46" s="1401"/>
    </row>
    <row r="47" spans="1:17" ht="12.75" customHeight="1" x14ac:dyDescent="0.25">
      <c r="A47" s="1264" t="s">
        <v>1115</v>
      </c>
      <c r="B47" s="1264"/>
      <c r="C47" s="1264"/>
      <c r="D47" s="1264"/>
      <c r="E47" s="1264"/>
      <c r="F47" s="1264"/>
      <c r="G47" s="1264"/>
      <c r="H47" s="1264"/>
      <c r="I47" s="1264"/>
      <c r="J47" s="1264"/>
      <c r="M47" s="103"/>
      <c r="N47" s="301" t="s">
        <v>1113</v>
      </c>
      <c r="O47" s="301"/>
      <c r="P47" s="301"/>
      <c r="Q47" s="301"/>
    </row>
    <row r="48" spans="1:17" x14ac:dyDescent="0.25">
      <c r="B48" s="103"/>
      <c r="M48" s="103"/>
    </row>
    <row r="49" spans="1:17" x14ac:dyDescent="0.25">
      <c r="B49" s="103"/>
      <c r="M49" s="103"/>
    </row>
    <row r="50" spans="1:17" x14ac:dyDescent="0.25">
      <c r="B50" s="103"/>
      <c r="M50" s="103"/>
    </row>
    <row r="51" spans="1:17" x14ac:dyDescent="0.25">
      <c r="A51" s="302"/>
      <c r="B51" s="103"/>
      <c r="M51" s="103"/>
    </row>
    <row r="52" spans="1:17" x14ac:dyDescent="0.25">
      <c r="A52" s="302"/>
      <c r="B52" s="103"/>
      <c r="M52" s="103"/>
    </row>
    <row r="53" spans="1:17" s="103" customFormat="1" x14ac:dyDescent="0.25">
      <c r="A53" s="302"/>
      <c r="O53" s="40"/>
      <c r="P53" s="40"/>
      <c r="Q53" s="40"/>
    </row>
    <row r="54" spans="1:17" s="103" customFormat="1" x14ac:dyDescent="0.25">
      <c r="A54" s="33"/>
      <c r="O54" s="40"/>
      <c r="P54" s="40"/>
      <c r="Q54" s="40"/>
    </row>
    <row r="55" spans="1:17" s="103" customFormat="1" x14ac:dyDescent="0.25">
      <c r="A55" s="302"/>
      <c r="O55" s="40"/>
      <c r="P55" s="40"/>
      <c r="Q55" s="40"/>
    </row>
    <row r="56" spans="1:17" s="103" customFormat="1" x14ac:dyDescent="0.25">
      <c r="A56" s="33"/>
      <c r="O56" s="40"/>
      <c r="P56" s="40"/>
      <c r="Q56" s="40"/>
    </row>
    <row r="57" spans="1:17" s="103" customFormat="1" x14ac:dyDescent="0.25">
      <c r="A57" s="33"/>
      <c r="O57" s="40"/>
      <c r="P57" s="40"/>
      <c r="Q57" s="40"/>
    </row>
    <row r="58" spans="1:17" s="103" customFormat="1" ht="15.75" customHeight="1" x14ac:dyDescent="0.25">
      <c r="O58" s="40"/>
      <c r="P58" s="40"/>
      <c r="Q58" s="40"/>
    </row>
    <row r="59" spans="1:17" s="103" customFormat="1" x14ac:dyDescent="0.25">
      <c r="O59" s="40"/>
      <c r="P59" s="40"/>
      <c r="Q59" s="40"/>
    </row>
    <row r="60" spans="1:17" s="103" customFormat="1" x14ac:dyDescent="0.25">
      <c r="O60" s="40"/>
      <c r="P60" s="40"/>
      <c r="Q60" s="40"/>
    </row>
    <row r="61" spans="1:17" s="103" customFormat="1" x14ac:dyDescent="0.25">
      <c r="O61" s="40"/>
      <c r="P61" s="40"/>
      <c r="Q61" s="40"/>
    </row>
    <row r="62" spans="1:17" s="103" customFormat="1" x14ac:dyDescent="0.25">
      <c r="A62" s="40"/>
      <c r="O62" s="40"/>
      <c r="P62" s="40"/>
      <c r="Q62" s="40"/>
    </row>
    <row r="63" spans="1:17" s="103" customFormat="1" x14ac:dyDescent="0.25">
      <c r="O63" s="40"/>
      <c r="P63" s="40"/>
      <c r="Q63" s="40"/>
    </row>
    <row r="64" spans="1:17" s="103" customFormat="1" ht="16.5" customHeight="1" x14ac:dyDescent="0.25">
      <c r="O64" s="40"/>
      <c r="P64" s="40"/>
      <c r="Q64" s="40"/>
    </row>
    <row r="65" spans="15:17" s="103" customFormat="1" x14ac:dyDescent="0.25">
      <c r="O65" s="40"/>
      <c r="P65" s="40"/>
      <c r="Q65" s="40"/>
    </row>
    <row r="66" spans="15:17" s="103" customFormat="1" x14ac:dyDescent="0.25">
      <c r="O66" s="40"/>
      <c r="P66" s="40"/>
      <c r="Q66" s="40"/>
    </row>
    <row r="67" spans="15:17" s="103" customFormat="1" x14ac:dyDescent="0.25">
      <c r="O67" s="40"/>
      <c r="P67" s="40"/>
      <c r="Q67" s="40"/>
    </row>
    <row r="68" spans="15:17" s="103" customFormat="1" x14ac:dyDescent="0.25">
      <c r="O68" s="40"/>
      <c r="P68" s="40"/>
      <c r="Q68" s="40"/>
    </row>
    <row r="69" spans="15:17" s="103" customFormat="1" x14ac:dyDescent="0.25">
      <c r="O69" s="40"/>
      <c r="P69" s="40"/>
      <c r="Q69" s="40"/>
    </row>
    <row r="70" spans="15:17" s="103" customFormat="1" ht="16.5" customHeight="1" x14ac:dyDescent="0.25">
      <c r="O70" s="40"/>
      <c r="P70" s="40"/>
      <c r="Q70" s="40"/>
    </row>
    <row r="71" spans="15:17" s="103" customFormat="1" x14ac:dyDescent="0.25">
      <c r="O71" s="40"/>
      <c r="P71" s="40"/>
      <c r="Q71" s="40"/>
    </row>
    <row r="72" spans="15:17" s="103" customFormat="1" x14ac:dyDescent="0.25">
      <c r="O72" s="40"/>
      <c r="P72" s="40"/>
      <c r="Q72" s="40"/>
    </row>
    <row r="73" spans="15:17" s="103" customFormat="1" ht="16.5" customHeight="1" x14ac:dyDescent="0.25">
      <c r="O73" s="40"/>
      <c r="P73" s="40"/>
      <c r="Q73" s="40"/>
    </row>
    <row r="74" spans="15:17" s="103" customFormat="1" x14ac:dyDescent="0.25">
      <c r="O74" s="40"/>
      <c r="P74" s="40"/>
      <c r="Q74" s="40"/>
    </row>
    <row r="75" spans="15:17" s="103" customFormat="1" x14ac:dyDescent="0.25">
      <c r="O75" s="40"/>
      <c r="P75" s="40"/>
      <c r="Q75" s="40"/>
    </row>
    <row r="76" spans="15:17" s="103" customFormat="1" x14ac:dyDescent="0.25">
      <c r="O76" s="40"/>
      <c r="P76" s="40"/>
      <c r="Q76" s="40"/>
    </row>
    <row r="77" spans="15:17" s="103" customFormat="1" x14ac:dyDescent="0.25">
      <c r="O77" s="40"/>
      <c r="P77" s="40"/>
      <c r="Q77" s="40"/>
    </row>
    <row r="78" spans="15:17" s="103" customFormat="1" x14ac:dyDescent="0.25">
      <c r="O78" s="40"/>
      <c r="P78" s="40"/>
      <c r="Q78" s="40"/>
    </row>
    <row r="79" spans="15:17" s="103" customFormat="1" x14ac:dyDescent="0.25">
      <c r="O79" s="40"/>
      <c r="P79" s="40"/>
      <c r="Q79" s="40"/>
    </row>
    <row r="80" spans="15:17" s="103" customFormat="1" x14ac:dyDescent="0.25">
      <c r="O80" s="40"/>
      <c r="P80" s="40"/>
      <c r="Q80" s="40"/>
    </row>
    <row r="81" spans="15:17" s="103" customFormat="1" x14ac:dyDescent="0.25">
      <c r="O81" s="40"/>
      <c r="P81" s="40"/>
      <c r="Q81" s="40"/>
    </row>
    <row r="82" spans="15:17" s="103" customFormat="1" x14ac:dyDescent="0.25">
      <c r="O82" s="40"/>
      <c r="P82" s="40"/>
      <c r="Q82" s="40"/>
    </row>
    <row r="83" spans="15:17" s="103" customFormat="1" x14ac:dyDescent="0.25">
      <c r="O83" s="40"/>
      <c r="P83" s="40"/>
      <c r="Q83" s="40"/>
    </row>
    <row r="84" spans="15:17" s="103" customFormat="1" x14ac:dyDescent="0.25">
      <c r="O84" s="40"/>
      <c r="P84" s="40"/>
      <c r="Q84" s="40"/>
    </row>
    <row r="85" spans="15:17" s="103" customFormat="1" x14ac:dyDescent="0.25">
      <c r="O85" s="40"/>
      <c r="P85" s="40"/>
      <c r="Q85" s="40"/>
    </row>
    <row r="86" spans="15:17" s="103" customFormat="1" x14ac:dyDescent="0.25">
      <c r="O86" s="40"/>
      <c r="P86" s="40"/>
      <c r="Q86" s="40"/>
    </row>
    <row r="87" spans="15:17" s="103" customFormat="1" x14ac:dyDescent="0.25">
      <c r="O87" s="40"/>
      <c r="P87" s="40"/>
      <c r="Q87" s="40"/>
    </row>
    <row r="88" spans="15:17" s="103" customFormat="1" x14ac:dyDescent="0.25">
      <c r="O88" s="40"/>
      <c r="P88" s="40"/>
      <c r="Q88" s="40"/>
    </row>
    <row r="89" spans="15:17" s="103" customFormat="1" x14ac:dyDescent="0.25">
      <c r="O89" s="40"/>
      <c r="P89" s="40"/>
      <c r="Q89" s="40"/>
    </row>
    <row r="90" spans="15:17" s="103" customFormat="1" x14ac:dyDescent="0.25">
      <c r="O90" s="40"/>
      <c r="P90" s="40"/>
      <c r="Q90" s="40"/>
    </row>
    <row r="91" spans="15:17" s="103" customFormat="1" x14ac:dyDescent="0.25">
      <c r="O91" s="40"/>
      <c r="P91" s="40"/>
      <c r="Q91" s="40"/>
    </row>
    <row r="92" spans="15:17" s="103" customFormat="1" x14ac:dyDescent="0.25">
      <c r="O92" s="40"/>
      <c r="P92" s="40"/>
      <c r="Q92" s="40"/>
    </row>
    <row r="93" spans="15:17" s="103" customFormat="1" x14ac:dyDescent="0.25">
      <c r="O93" s="40"/>
      <c r="P93" s="40"/>
      <c r="Q93" s="40"/>
    </row>
    <row r="94" spans="15:17" s="103" customFormat="1" x14ac:dyDescent="0.25">
      <c r="O94" s="40"/>
      <c r="P94" s="40"/>
      <c r="Q94" s="40"/>
    </row>
    <row r="95" spans="15:17" s="103" customFormat="1" x14ac:dyDescent="0.25">
      <c r="O95" s="40"/>
      <c r="P95" s="40"/>
      <c r="Q95" s="40"/>
    </row>
    <row r="96" spans="15:17" s="103" customFormat="1" x14ac:dyDescent="0.25">
      <c r="O96" s="40"/>
      <c r="P96" s="40"/>
      <c r="Q96" s="40"/>
    </row>
    <row r="97" spans="15:17" s="103" customFormat="1" x14ac:dyDescent="0.25">
      <c r="O97" s="40"/>
      <c r="P97" s="40"/>
      <c r="Q97" s="40"/>
    </row>
    <row r="98" spans="15:17" s="103" customFormat="1" x14ac:dyDescent="0.25">
      <c r="O98" s="40"/>
      <c r="P98" s="40"/>
      <c r="Q98" s="40"/>
    </row>
    <row r="99" spans="15:17" s="103" customFormat="1" x14ac:dyDescent="0.25">
      <c r="O99" s="40"/>
      <c r="P99" s="40"/>
      <c r="Q99" s="40"/>
    </row>
    <row r="100" spans="15:17" s="103" customFormat="1" x14ac:dyDescent="0.25">
      <c r="O100" s="40"/>
      <c r="P100" s="40"/>
      <c r="Q100" s="40"/>
    </row>
    <row r="101" spans="15:17" s="103" customFormat="1" x14ac:dyDescent="0.25">
      <c r="O101" s="40"/>
      <c r="P101" s="40"/>
      <c r="Q101" s="40"/>
    </row>
    <row r="102" spans="15:17" s="103" customFormat="1" x14ac:dyDescent="0.25">
      <c r="O102" s="40"/>
      <c r="P102" s="40"/>
      <c r="Q102" s="40"/>
    </row>
    <row r="103" spans="15:17" s="103" customFormat="1" x14ac:dyDescent="0.25">
      <c r="O103" s="40"/>
      <c r="P103" s="40"/>
      <c r="Q103" s="40"/>
    </row>
    <row r="104" spans="15:17" s="103" customFormat="1" x14ac:dyDescent="0.25">
      <c r="O104" s="40"/>
      <c r="P104" s="40"/>
      <c r="Q104" s="40"/>
    </row>
    <row r="105" spans="15:17" s="103" customFormat="1" x14ac:dyDescent="0.25">
      <c r="O105" s="40"/>
      <c r="P105" s="40"/>
      <c r="Q105" s="40"/>
    </row>
    <row r="106" spans="15:17" s="103" customFormat="1" x14ac:dyDescent="0.25">
      <c r="O106" s="40"/>
      <c r="P106" s="40"/>
      <c r="Q106" s="40"/>
    </row>
    <row r="107" spans="15:17" s="103" customFormat="1" x14ac:dyDescent="0.25">
      <c r="O107" s="40"/>
      <c r="P107" s="40"/>
      <c r="Q107" s="40"/>
    </row>
    <row r="108" spans="15:17" s="103" customFormat="1" x14ac:dyDescent="0.25">
      <c r="O108" s="40"/>
      <c r="P108" s="40"/>
      <c r="Q108" s="40"/>
    </row>
    <row r="109" spans="15:17" s="103" customFormat="1" x14ac:dyDescent="0.25">
      <c r="O109" s="40"/>
      <c r="P109" s="40"/>
      <c r="Q109" s="40"/>
    </row>
    <row r="110" spans="15:17" s="103" customFormat="1" x14ac:dyDescent="0.25">
      <c r="O110" s="40"/>
      <c r="P110" s="40"/>
      <c r="Q110" s="40"/>
    </row>
    <row r="111" spans="15:17" s="103" customFormat="1" x14ac:dyDescent="0.25">
      <c r="O111" s="40"/>
      <c r="P111" s="40"/>
      <c r="Q111" s="40"/>
    </row>
    <row r="112" spans="15:17" s="103" customFormat="1" x14ac:dyDescent="0.25">
      <c r="O112" s="40"/>
      <c r="P112" s="40"/>
      <c r="Q112" s="40"/>
    </row>
    <row r="113" spans="15:17" s="103" customFormat="1" x14ac:dyDescent="0.25">
      <c r="O113" s="40"/>
      <c r="P113" s="40"/>
      <c r="Q113" s="40"/>
    </row>
    <row r="114" spans="15:17" s="103" customFormat="1" x14ac:dyDescent="0.25">
      <c r="O114" s="40"/>
      <c r="P114" s="40"/>
      <c r="Q114" s="40"/>
    </row>
    <row r="115" spans="15:17" s="103" customFormat="1" x14ac:dyDescent="0.25">
      <c r="O115" s="40"/>
      <c r="P115" s="40"/>
      <c r="Q115" s="40"/>
    </row>
    <row r="116" spans="15:17" s="103" customFormat="1" x14ac:dyDescent="0.25">
      <c r="O116" s="40"/>
      <c r="P116" s="40"/>
      <c r="Q116" s="40"/>
    </row>
    <row r="117" spans="15:17" s="103" customFormat="1" x14ac:dyDescent="0.25">
      <c r="O117" s="40"/>
      <c r="P117" s="40"/>
      <c r="Q117" s="40"/>
    </row>
    <row r="118" spans="15:17" s="103" customFormat="1" x14ac:dyDescent="0.25">
      <c r="O118" s="40"/>
      <c r="P118" s="40"/>
      <c r="Q118" s="40"/>
    </row>
    <row r="119" spans="15:17" s="103" customFormat="1" x14ac:dyDescent="0.25">
      <c r="O119" s="40"/>
      <c r="P119" s="40"/>
      <c r="Q119" s="40"/>
    </row>
    <row r="120" spans="15:17" s="103" customFormat="1" x14ac:dyDescent="0.25">
      <c r="O120" s="40"/>
      <c r="P120" s="40"/>
      <c r="Q120" s="40"/>
    </row>
    <row r="121" spans="15:17" s="103" customFormat="1" x14ac:dyDescent="0.25">
      <c r="O121" s="40"/>
      <c r="P121" s="40"/>
      <c r="Q121" s="40"/>
    </row>
    <row r="122" spans="15:17" s="103" customFormat="1" x14ac:dyDescent="0.25">
      <c r="O122" s="40"/>
      <c r="P122" s="40"/>
      <c r="Q122" s="40"/>
    </row>
    <row r="123" spans="15:17" s="103" customFormat="1" x14ac:dyDescent="0.25">
      <c r="O123" s="40"/>
      <c r="P123" s="40"/>
      <c r="Q123" s="40"/>
    </row>
    <row r="124" spans="15:17" s="103" customFormat="1" x14ac:dyDescent="0.25">
      <c r="O124" s="40"/>
      <c r="P124" s="40"/>
      <c r="Q124" s="40"/>
    </row>
    <row r="125" spans="15:17" s="103" customFormat="1" x14ac:dyDescent="0.25">
      <c r="O125" s="40"/>
      <c r="P125" s="40"/>
      <c r="Q125" s="40"/>
    </row>
    <row r="126" spans="15:17" s="103" customFormat="1" x14ac:dyDescent="0.25">
      <c r="O126" s="40"/>
      <c r="P126" s="40"/>
      <c r="Q126" s="40"/>
    </row>
    <row r="127" spans="15:17" s="103" customFormat="1" x14ac:dyDescent="0.25">
      <c r="O127" s="40"/>
      <c r="P127" s="40"/>
      <c r="Q127" s="40"/>
    </row>
    <row r="128" spans="15:17" s="103" customFormat="1" x14ac:dyDescent="0.25">
      <c r="O128" s="40"/>
      <c r="P128" s="40"/>
      <c r="Q128" s="40"/>
    </row>
    <row r="129" spans="15:17" s="103" customFormat="1" x14ac:dyDescent="0.25">
      <c r="O129" s="40"/>
      <c r="P129" s="40"/>
      <c r="Q129" s="40"/>
    </row>
    <row r="130" spans="15:17" s="103" customFormat="1" x14ac:dyDescent="0.25">
      <c r="O130" s="40"/>
      <c r="P130" s="40"/>
      <c r="Q130" s="40"/>
    </row>
    <row r="131" spans="15:17" s="103" customFormat="1" x14ac:dyDescent="0.25">
      <c r="O131" s="40"/>
      <c r="P131" s="40"/>
      <c r="Q131" s="40"/>
    </row>
    <row r="132" spans="15:17" s="103" customFormat="1" x14ac:dyDescent="0.25">
      <c r="O132" s="40"/>
      <c r="P132" s="40"/>
      <c r="Q132" s="40"/>
    </row>
    <row r="133" spans="15:17" s="103" customFormat="1" x14ac:dyDescent="0.25">
      <c r="O133" s="40"/>
      <c r="P133" s="40"/>
      <c r="Q133" s="40"/>
    </row>
    <row r="134" spans="15:17" s="103" customFormat="1" x14ac:dyDescent="0.25">
      <c r="O134" s="40"/>
      <c r="P134" s="40"/>
      <c r="Q134" s="40"/>
    </row>
    <row r="135" spans="15:17" s="103" customFormat="1" x14ac:dyDescent="0.25">
      <c r="O135" s="40"/>
      <c r="P135" s="40"/>
      <c r="Q135" s="40"/>
    </row>
    <row r="136" spans="15:17" s="103" customFormat="1" x14ac:dyDescent="0.25">
      <c r="O136" s="40"/>
      <c r="P136" s="40"/>
      <c r="Q136" s="40"/>
    </row>
    <row r="137" spans="15:17" s="103" customFormat="1" x14ac:dyDescent="0.25">
      <c r="O137" s="40"/>
      <c r="P137" s="40"/>
      <c r="Q137" s="40"/>
    </row>
    <row r="138" spans="15:17" s="103" customFormat="1" x14ac:dyDescent="0.25">
      <c r="O138" s="40"/>
      <c r="P138" s="40"/>
      <c r="Q138" s="40"/>
    </row>
    <row r="139" spans="15:17" s="103" customFormat="1" x14ac:dyDescent="0.25">
      <c r="O139" s="40"/>
      <c r="P139" s="40"/>
      <c r="Q139" s="40"/>
    </row>
    <row r="140" spans="15:17" s="103" customFormat="1" x14ac:dyDescent="0.25">
      <c r="O140" s="40"/>
      <c r="P140" s="40"/>
      <c r="Q140" s="40"/>
    </row>
    <row r="141" spans="15:17" s="103" customFormat="1" x14ac:dyDescent="0.25">
      <c r="O141" s="40"/>
      <c r="P141" s="40"/>
      <c r="Q141" s="40"/>
    </row>
    <row r="142" spans="15:17" s="103" customFormat="1" x14ac:dyDescent="0.25">
      <c r="O142" s="40"/>
      <c r="P142" s="40"/>
      <c r="Q142" s="40"/>
    </row>
    <row r="143" spans="15:17" s="103" customFormat="1" x14ac:dyDescent="0.25">
      <c r="O143" s="40"/>
      <c r="P143" s="40"/>
      <c r="Q143" s="40"/>
    </row>
    <row r="144" spans="15:17" s="103" customFormat="1" x14ac:dyDescent="0.25">
      <c r="O144" s="40"/>
      <c r="P144" s="40"/>
      <c r="Q144" s="40"/>
    </row>
    <row r="145" spans="15:17" s="103" customFormat="1" x14ac:dyDescent="0.25">
      <c r="O145" s="40"/>
      <c r="P145" s="40"/>
      <c r="Q145" s="40"/>
    </row>
    <row r="146" spans="15:17" s="103" customFormat="1" x14ac:dyDescent="0.25">
      <c r="O146" s="40"/>
      <c r="P146" s="40"/>
      <c r="Q146" s="40"/>
    </row>
    <row r="147" spans="15:17" s="103" customFormat="1" x14ac:dyDescent="0.25">
      <c r="O147" s="40"/>
      <c r="P147" s="40"/>
      <c r="Q147" s="40"/>
    </row>
    <row r="148" spans="15:17" s="103" customFormat="1" x14ac:dyDescent="0.25">
      <c r="O148" s="40"/>
      <c r="P148" s="40"/>
      <c r="Q148" s="40"/>
    </row>
    <row r="149" spans="15:17" s="103" customFormat="1" x14ac:dyDescent="0.25">
      <c r="O149" s="40"/>
      <c r="P149" s="40"/>
      <c r="Q149" s="40"/>
    </row>
    <row r="150" spans="15:17" s="103" customFormat="1" x14ac:dyDescent="0.25">
      <c r="O150" s="40"/>
      <c r="P150" s="40"/>
      <c r="Q150" s="40"/>
    </row>
    <row r="151" spans="15:17" s="103" customFormat="1" x14ac:dyDescent="0.25">
      <c r="O151" s="40"/>
      <c r="P151" s="40"/>
      <c r="Q151" s="40"/>
    </row>
    <row r="152" spans="15:17" s="103" customFormat="1" x14ac:dyDescent="0.25">
      <c r="O152" s="40"/>
      <c r="P152" s="40"/>
      <c r="Q152" s="40"/>
    </row>
    <row r="153" spans="15:17" s="103" customFormat="1" x14ac:dyDescent="0.25">
      <c r="O153" s="40"/>
      <c r="P153" s="40"/>
      <c r="Q153" s="40"/>
    </row>
    <row r="154" spans="15:17" s="103" customFormat="1" x14ac:dyDescent="0.25">
      <c r="O154" s="40"/>
      <c r="P154" s="40"/>
      <c r="Q154" s="40"/>
    </row>
    <row r="155" spans="15:17" s="103" customFormat="1" x14ac:dyDescent="0.25">
      <c r="O155" s="40"/>
      <c r="P155" s="40"/>
      <c r="Q155" s="40"/>
    </row>
    <row r="156" spans="15:17" s="103" customFormat="1" x14ac:dyDescent="0.25">
      <c r="O156" s="40"/>
      <c r="P156" s="40"/>
      <c r="Q156" s="40"/>
    </row>
    <row r="157" spans="15:17" s="103" customFormat="1" x14ac:dyDescent="0.25">
      <c r="O157" s="40"/>
      <c r="P157" s="40"/>
      <c r="Q157" s="40"/>
    </row>
    <row r="158" spans="15:17" s="103" customFormat="1" x14ac:dyDescent="0.25">
      <c r="O158" s="40"/>
      <c r="P158" s="40"/>
      <c r="Q158" s="40"/>
    </row>
    <row r="159" spans="15:17" s="103" customFormat="1" x14ac:dyDescent="0.25">
      <c r="O159" s="40"/>
      <c r="P159" s="40"/>
      <c r="Q159" s="40"/>
    </row>
    <row r="160" spans="15:17" s="103" customFormat="1" x14ac:dyDescent="0.25">
      <c r="O160" s="40"/>
      <c r="P160" s="40"/>
      <c r="Q160" s="40"/>
    </row>
    <row r="161" spans="15:17" s="103" customFormat="1" x14ac:dyDescent="0.25">
      <c r="O161" s="40"/>
      <c r="P161" s="40"/>
      <c r="Q161" s="40"/>
    </row>
    <row r="162" spans="15:17" s="103" customFormat="1" x14ac:dyDescent="0.25">
      <c r="O162" s="40"/>
      <c r="P162" s="40"/>
      <c r="Q162" s="40"/>
    </row>
    <row r="163" spans="15:17" s="103" customFormat="1" x14ac:dyDescent="0.25">
      <c r="O163" s="40"/>
      <c r="P163" s="40"/>
      <c r="Q163" s="40"/>
    </row>
    <row r="164" spans="15:17" s="103" customFormat="1" x14ac:dyDescent="0.25">
      <c r="O164" s="40"/>
      <c r="P164" s="40"/>
      <c r="Q164" s="40"/>
    </row>
    <row r="165" spans="15:17" s="103" customFormat="1" x14ac:dyDescent="0.25">
      <c r="O165" s="40"/>
      <c r="P165" s="40"/>
      <c r="Q165" s="40"/>
    </row>
    <row r="166" spans="15:17" s="103" customFormat="1" x14ac:dyDescent="0.25">
      <c r="O166" s="40"/>
      <c r="P166" s="40"/>
      <c r="Q166" s="40"/>
    </row>
    <row r="167" spans="15:17" s="103" customFormat="1" x14ac:dyDescent="0.25">
      <c r="O167" s="40"/>
      <c r="P167" s="40"/>
      <c r="Q167" s="40"/>
    </row>
    <row r="168" spans="15:17" s="103" customFormat="1" x14ac:dyDescent="0.25">
      <c r="O168" s="40"/>
      <c r="P168" s="40"/>
      <c r="Q168" s="40"/>
    </row>
    <row r="169" spans="15:17" s="103" customFormat="1" x14ac:dyDescent="0.25">
      <c r="O169" s="40"/>
      <c r="P169" s="40"/>
      <c r="Q169" s="40"/>
    </row>
    <row r="170" spans="15:17" s="103" customFormat="1" x14ac:dyDescent="0.25">
      <c r="O170" s="40"/>
      <c r="P170" s="40"/>
      <c r="Q170" s="40"/>
    </row>
    <row r="171" spans="15:17" s="103" customFormat="1" x14ac:dyDescent="0.25">
      <c r="O171" s="40"/>
      <c r="P171" s="40"/>
      <c r="Q171" s="40"/>
    </row>
    <row r="172" spans="15:17" s="103" customFormat="1" x14ac:dyDescent="0.25">
      <c r="O172" s="40"/>
      <c r="P172" s="40"/>
      <c r="Q172" s="40"/>
    </row>
    <row r="173" spans="15:17" s="103" customFormat="1" x14ac:dyDescent="0.25">
      <c r="O173" s="40"/>
      <c r="P173" s="40"/>
      <c r="Q173" s="40"/>
    </row>
    <row r="174" spans="15:17" s="103" customFormat="1" x14ac:dyDescent="0.25">
      <c r="O174" s="40"/>
      <c r="P174" s="40"/>
      <c r="Q174" s="40"/>
    </row>
    <row r="175" spans="15:17" s="103" customFormat="1" x14ac:dyDescent="0.25">
      <c r="O175" s="40"/>
      <c r="P175" s="40"/>
      <c r="Q175" s="40"/>
    </row>
    <row r="176" spans="15:17" s="103" customFormat="1" x14ac:dyDescent="0.25">
      <c r="O176" s="40"/>
      <c r="P176" s="40"/>
      <c r="Q176" s="40"/>
    </row>
    <row r="177" spans="15:17" s="103" customFormat="1" x14ac:dyDescent="0.25">
      <c r="O177" s="40"/>
      <c r="P177" s="40"/>
      <c r="Q177" s="40"/>
    </row>
    <row r="178" spans="15:17" s="103" customFormat="1" x14ac:dyDescent="0.25">
      <c r="O178" s="40"/>
      <c r="P178" s="40"/>
      <c r="Q178" s="40"/>
    </row>
    <row r="179" spans="15:17" s="103" customFormat="1" x14ac:dyDescent="0.25">
      <c r="O179" s="40"/>
      <c r="P179" s="40"/>
      <c r="Q179" s="40"/>
    </row>
    <row r="180" spans="15:17" s="103" customFormat="1" x14ac:dyDescent="0.25">
      <c r="O180" s="40"/>
      <c r="P180" s="40"/>
      <c r="Q180" s="40"/>
    </row>
    <row r="181" spans="15:17" s="103" customFormat="1" x14ac:dyDescent="0.25">
      <c r="O181" s="40"/>
      <c r="P181" s="40"/>
      <c r="Q181" s="40"/>
    </row>
    <row r="182" spans="15:17" s="103" customFormat="1" x14ac:dyDescent="0.25">
      <c r="O182" s="40"/>
      <c r="P182" s="40"/>
      <c r="Q182" s="40"/>
    </row>
    <row r="183" spans="15:17" s="103" customFormat="1" x14ac:dyDescent="0.25">
      <c r="O183" s="40"/>
      <c r="P183" s="40"/>
      <c r="Q183" s="40"/>
    </row>
    <row r="184" spans="15:17" s="103" customFormat="1" x14ac:dyDescent="0.25">
      <c r="O184" s="40"/>
      <c r="P184" s="40"/>
      <c r="Q184" s="40"/>
    </row>
    <row r="185" spans="15:17" s="103" customFormat="1" x14ac:dyDescent="0.25">
      <c r="O185" s="40"/>
      <c r="P185" s="40"/>
      <c r="Q185" s="40"/>
    </row>
    <row r="186" spans="15:17" s="103" customFormat="1" x14ac:dyDescent="0.25">
      <c r="O186" s="40"/>
      <c r="P186" s="40"/>
      <c r="Q186" s="40"/>
    </row>
  </sheetData>
  <mergeCells count="37">
    <mergeCell ref="A1:N1"/>
    <mergeCell ref="A2:N2"/>
    <mergeCell ref="A3:N3"/>
    <mergeCell ref="A4:N4"/>
    <mergeCell ref="A6:A7"/>
    <mergeCell ref="B6:B7"/>
    <mergeCell ref="C6:C7"/>
    <mergeCell ref="D6:L6"/>
    <mergeCell ref="M6:M7"/>
    <mergeCell ref="N6:N7"/>
    <mergeCell ref="A8:A10"/>
    <mergeCell ref="N8:N10"/>
    <mergeCell ref="A11:A13"/>
    <mergeCell ref="N11:N13"/>
    <mergeCell ref="A14:A16"/>
    <mergeCell ref="N14:N16"/>
    <mergeCell ref="A17:A19"/>
    <mergeCell ref="N17:N19"/>
    <mergeCell ref="A20:A22"/>
    <mergeCell ref="N20:N22"/>
    <mergeCell ref="A26:A28"/>
    <mergeCell ref="N26:N28"/>
    <mergeCell ref="A47:J47"/>
    <mergeCell ref="A23:A25"/>
    <mergeCell ref="N23:N25"/>
    <mergeCell ref="A38:A40"/>
    <mergeCell ref="N38:N40"/>
    <mergeCell ref="A41:A43"/>
    <mergeCell ref="N41:N43"/>
    <mergeCell ref="A44:A46"/>
    <mergeCell ref="N44:N46"/>
    <mergeCell ref="A29:A31"/>
    <mergeCell ref="N29:N31"/>
    <mergeCell ref="A32:A34"/>
    <mergeCell ref="N32:N34"/>
    <mergeCell ref="A35:A37"/>
    <mergeCell ref="N35:N37"/>
  </mergeCells>
  <printOptions horizontalCentered="1" verticalCentered="1"/>
  <pageMargins left="0" right="0" top="0" bottom="0" header="0.51181102362204722" footer="0.51181102362204722"/>
  <pageSetup paperSize="9" scale="83" orientation="landscape" r:id="rId1"/>
  <headerFooter alignWithMargins="0"/>
  <rowBreaks count="1" manualBreakCount="1">
    <brk id="47" max="12" man="1"/>
  </rowBreaks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W22"/>
  <sheetViews>
    <sheetView view="pageBreakPreview" zoomScale="90" zoomScaleNormal="100" zoomScaleSheetLayoutView="90" workbookViewId="0">
      <selection activeCell="C31" sqref="C31"/>
    </sheetView>
  </sheetViews>
  <sheetFormatPr defaultRowHeight="15" x14ac:dyDescent="0.25"/>
  <cols>
    <col min="1" max="1" width="12.85546875" style="40" bestFit="1" customWidth="1"/>
    <col min="2" max="2" width="35.140625" style="103" customWidth="1"/>
    <col min="3" max="3" width="7.7109375" style="103" bestFit="1" customWidth="1"/>
    <col min="4" max="4" width="6.140625" style="103" bestFit="1" customWidth="1"/>
    <col min="5" max="5" width="7.7109375" style="103" bestFit="1" customWidth="1"/>
    <col min="6" max="6" width="7.5703125" style="103" customWidth="1"/>
    <col min="7" max="7" width="6.28515625" style="103" customWidth="1"/>
    <col min="8" max="8" width="7.85546875" style="103" customWidth="1"/>
    <col min="9" max="11" width="6.7109375" style="103" customWidth="1"/>
    <col min="12" max="12" width="30.42578125" style="103" customWidth="1"/>
    <col min="13" max="13" width="11.85546875" style="40" customWidth="1"/>
    <col min="14" max="257" width="9.140625" style="40"/>
    <col min="258" max="258" width="42.7109375" style="40" customWidth="1"/>
    <col min="259" max="259" width="7.7109375" style="40" customWidth="1"/>
    <col min="260" max="260" width="8.42578125" style="40" customWidth="1"/>
    <col min="261" max="262" width="7.7109375" style="40" customWidth="1"/>
    <col min="263" max="263" width="8.42578125" style="40" customWidth="1"/>
    <col min="264" max="265" width="7.7109375" style="40" customWidth="1"/>
    <col min="266" max="266" width="8.42578125" style="40" customWidth="1"/>
    <col min="267" max="267" width="7.7109375" style="40" customWidth="1"/>
    <col min="268" max="268" width="40.7109375" style="40" customWidth="1"/>
    <col min="269" max="513" width="9.140625" style="40"/>
    <col min="514" max="514" width="42.7109375" style="40" customWidth="1"/>
    <col min="515" max="515" width="7.7109375" style="40" customWidth="1"/>
    <col min="516" max="516" width="8.42578125" style="40" customWidth="1"/>
    <col min="517" max="518" width="7.7109375" style="40" customWidth="1"/>
    <col min="519" max="519" width="8.42578125" style="40" customWidth="1"/>
    <col min="520" max="521" width="7.7109375" style="40" customWidth="1"/>
    <col min="522" max="522" width="8.42578125" style="40" customWidth="1"/>
    <col min="523" max="523" width="7.7109375" style="40" customWidth="1"/>
    <col min="524" max="524" width="40.7109375" style="40" customWidth="1"/>
    <col min="525" max="769" width="9.140625" style="40"/>
    <col min="770" max="770" width="42.7109375" style="40" customWidth="1"/>
    <col min="771" max="771" width="7.7109375" style="40" customWidth="1"/>
    <col min="772" max="772" width="8.42578125" style="40" customWidth="1"/>
    <col min="773" max="774" width="7.7109375" style="40" customWidth="1"/>
    <col min="775" max="775" width="8.42578125" style="40" customWidth="1"/>
    <col min="776" max="777" width="7.7109375" style="40" customWidth="1"/>
    <col min="778" max="778" width="8.42578125" style="40" customWidth="1"/>
    <col min="779" max="779" width="7.7109375" style="40" customWidth="1"/>
    <col min="780" max="780" width="40.7109375" style="40" customWidth="1"/>
    <col min="781" max="1025" width="9.140625" style="40"/>
    <col min="1026" max="1026" width="42.7109375" style="40" customWidth="1"/>
    <col min="1027" max="1027" width="7.7109375" style="40" customWidth="1"/>
    <col min="1028" max="1028" width="8.42578125" style="40" customWidth="1"/>
    <col min="1029" max="1030" width="7.7109375" style="40" customWidth="1"/>
    <col min="1031" max="1031" width="8.42578125" style="40" customWidth="1"/>
    <col min="1032" max="1033" width="7.7109375" style="40" customWidth="1"/>
    <col min="1034" max="1034" width="8.42578125" style="40" customWidth="1"/>
    <col min="1035" max="1035" width="7.7109375" style="40" customWidth="1"/>
    <col min="1036" max="1036" width="40.7109375" style="40" customWidth="1"/>
    <col min="1037" max="1281" width="9.140625" style="40"/>
    <col min="1282" max="1282" width="42.7109375" style="40" customWidth="1"/>
    <col min="1283" max="1283" width="7.7109375" style="40" customWidth="1"/>
    <col min="1284" max="1284" width="8.42578125" style="40" customWidth="1"/>
    <col min="1285" max="1286" width="7.7109375" style="40" customWidth="1"/>
    <col min="1287" max="1287" width="8.42578125" style="40" customWidth="1"/>
    <col min="1288" max="1289" width="7.7109375" style="40" customWidth="1"/>
    <col min="1290" max="1290" width="8.42578125" style="40" customWidth="1"/>
    <col min="1291" max="1291" width="7.7109375" style="40" customWidth="1"/>
    <col min="1292" max="1292" width="40.7109375" style="40" customWidth="1"/>
    <col min="1293" max="1537" width="9.140625" style="40"/>
    <col min="1538" max="1538" width="42.7109375" style="40" customWidth="1"/>
    <col min="1539" max="1539" width="7.7109375" style="40" customWidth="1"/>
    <col min="1540" max="1540" width="8.42578125" style="40" customWidth="1"/>
    <col min="1541" max="1542" width="7.7109375" style="40" customWidth="1"/>
    <col min="1543" max="1543" width="8.42578125" style="40" customWidth="1"/>
    <col min="1544" max="1545" width="7.7109375" style="40" customWidth="1"/>
    <col min="1546" max="1546" width="8.42578125" style="40" customWidth="1"/>
    <col min="1547" max="1547" width="7.7109375" style="40" customWidth="1"/>
    <col min="1548" max="1548" width="40.7109375" style="40" customWidth="1"/>
    <col min="1549" max="1793" width="9.140625" style="40"/>
    <col min="1794" max="1794" width="42.7109375" style="40" customWidth="1"/>
    <col min="1795" max="1795" width="7.7109375" style="40" customWidth="1"/>
    <col min="1796" max="1796" width="8.42578125" style="40" customWidth="1"/>
    <col min="1797" max="1798" width="7.7109375" style="40" customWidth="1"/>
    <col min="1799" max="1799" width="8.42578125" style="40" customWidth="1"/>
    <col min="1800" max="1801" width="7.7109375" style="40" customWidth="1"/>
    <col min="1802" max="1802" width="8.42578125" style="40" customWidth="1"/>
    <col min="1803" max="1803" width="7.7109375" style="40" customWidth="1"/>
    <col min="1804" max="1804" width="40.7109375" style="40" customWidth="1"/>
    <col min="1805" max="2049" width="9.140625" style="40"/>
    <col min="2050" max="2050" width="42.7109375" style="40" customWidth="1"/>
    <col min="2051" max="2051" width="7.7109375" style="40" customWidth="1"/>
    <col min="2052" max="2052" width="8.42578125" style="40" customWidth="1"/>
    <col min="2053" max="2054" width="7.7109375" style="40" customWidth="1"/>
    <col min="2055" max="2055" width="8.42578125" style="40" customWidth="1"/>
    <col min="2056" max="2057" width="7.7109375" style="40" customWidth="1"/>
    <col min="2058" max="2058" width="8.42578125" style="40" customWidth="1"/>
    <col min="2059" max="2059" width="7.7109375" style="40" customWidth="1"/>
    <col min="2060" max="2060" width="40.7109375" style="40" customWidth="1"/>
    <col min="2061" max="2305" width="9.140625" style="40"/>
    <col min="2306" max="2306" width="42.7109375" style="40" customWidth="1"/>
    <col min="2307" max="2307" width="7.7109375" style="40" customWidth="1"/>
    <col min="2308" max="2308" width="8.42578125" style="40" customWidth="1"/>
    <col min="2309" max="2310" width="7.7109375" style="40" customWidth="1"/>
    <col min="2311" max="2311" width="8.42578125" style="40" customWidth="1"/>
    <col min="2312" max="2313" width="7.7109375" style="40" customWidth="1"/>
    <col min="2314" max="2314" width="8.42578125" style="40" customWidth="1"/>
    <col min="2315" max="2315" width="7.7109375" style="40" customWidth="1"/>
    <col min="2316" max="2316" width="40.7109375" style="40" customWidth="1"/>
    <col min="2317" max="2561" width="9.140625" style="40"/>
    <col min="2562" max="2562" width="42.7109375" style="40" customWidth="1"/>
    <col min="2563" max="2563" width="7.7109375" style="40" customWidth="1"/>
    <col min="2564" max="2564" width="8.42578125" style="40" customWidth="1"/>
    <col min="2565" max="2566" width="7.7109375" style="40" customWidth="1"/>
    <col min="2567" max="2567" width="8.42578125" style="40" customWidth="1"/>
    <col min="2568" max="2569" width="7.7109375" style="40" customWidth="1"/>
    <col min="2570" max="2570" width="8.42578125" style="40" customWidth="1"/>
    <col min="2571" max="2571" width="7.7109375" style="40" customWidth="1"/>
    <col min="2572" max="2572" width="40.7109375" style="40" customWidth="1"/>
    <col min="2573" max="2817" width="9.140625" style="40"/>
    <col min="2818" max="2818" width="42.7109375" style="40" customWidth="1"/>
    <col min="2819" max="2819" width="7.7109375" style="40" customWidth="1"/>
    <col min="2820" max="2820" width="8.42578125" style="40" customWidth="1"/>
    <col min="2821" max="2822" width="7.7109375" style="40" customWidth="1"/>
    <col min="2823" max="2823" width="8.42578125" style="40" customWidth="1"/>
    <col min="2824" max="2825" width="7.7109375" style="40" customWidth="1"/>
    <col min="2826" max="2826" width="8.42578125" style="40" customWidth="1"/>
    <col min="2827" max="2827" width="7.7109375" style="40" customWidth="1"/>
    <col min="2828" max="2828" width="40.7109375" style="40" customWidth="1"/>
    <col min="2829" max="3073" width="9.140625" style="40"/>
    <col min="3074" max="3074" width="42.7109375" style="40" customWidth="1"/>
    <col min="3075" max="3075" width="7.7109375" style="40" customWidth="1"/>
    <col min="3076" max="3076" width="8.42578125" style="40" customWidth="1"/>
    <col min="3077" max="3078" width="7.7109375" style="40" customWidth="1"/>
    <col min="3079" max="3079" width="8.42578125" style="40" customWidth="1"/>
    <col min="3080" max="3081" width="7.7109375" style="40" customWidth="1"/>
    <col min="3082" max="3082" width="8.42578125" style="40" customWidth="1"/>
    <col min="3083" max="3083" width="7.7109375" style="40" customWidth="1"/>
    <col min="3084" max="3084" width="40.7109375" style="40" customWidth="1"/>
    <col min="3085" max="3329" width="9.140625" style="40"/>
    <col min="3330" max="3330" width="42.7109375" style="40" customWidth="1"/>
    <col min="3331" max="3331" width="7.7109375" style="40" customWidth="1"/>
    <col min="3332" max="3332" width="8.42578125" style="40" customWidth="1"/>
    <col min="3333" max="3334" width="7.7109375" style="40" customWidth="1"/>
    <col min="3335" max="3335" width="8.42578125" style="40" customWidth="1"/>
    <col min="3336" max="3337" width="7.7109375" style="40" customWidth="1"/>
    <col min="3338" max="3338" width="8.42578125" style="40" customWidth="1"/>
    <col min="3339" max="3339" width="7.7109375" style="40" customWidth="1"/>
    <col min="3340" max="3340" width="40.7109375" style="40" customWidth="1"/>
    <col min="3341" max="3585" width="9.140625" style="40"/>
    <col min="3586" max="3586" width="42.7109375" style="40" customWidth="1"/>
    <col min="3587" max="3587" width="7.7109375" style="40" customWidth="1"/>
    <col min="3588" max="3588" width="8.42578125" style="40" customWidth="1"/>
    <col min="3589" max="3590" width="7.7109375" style="40" customWidth="1"/>
    <col min="3591" max="3591" width="8.42578125" style="40" customWidth="1"/>
    <col min="3592" max="3593" width="7.7109375" style="40" customWidth="1"/>
    <col min="3594" max="3594" width="8.42578125" style="40" customWidth="1"/>
    <col min="3595" max="3595" width="7.7109375" style="40" customWidth="1"/>
    <col min="3596" max="3596" width="40.7109375" style="40" customWidth="1"/>
    <col min="3597" max="3841" width="9.140625" style="40"/>
    <col min="3842" max="3842" width="42.7109375" style="40" customWidth="1"/>
    <col min="3843" max="3843" width="7.7109375" style="40" customWidth="1"/>
    <col min="3844" max="3844" width="8.42578125" style="40" customWidth="1"/>
    <col min="3845" max="3846" width="7.7109375" style="40" customWidth="1"/>
    <col min="3847" max="3847" width="8.42578125" style="40" customWidth="1"/>
    <col min="3848" max="3849" width="7.7109375" style="40" customWidth="1"/>
    <col min="3850" max="3850" width="8.42578125" style="40" customWidth="1"/>
    <col min="3851" max="3851" width="7.7109375" style="40" customWidth="1"/>
    <col min="3852" max="3852" width="40.7109375" style="40" customWidth="1"/>
    <col min="3853" max="4097" width="9.140625" style="40"/>
    <col min="4098" max="4098" width="42.7109375" style="40" customWidth="1"/>
    <col min="4099" max="4099" width="7.7109375" style="40" customWidth="1"/>
    <col min="4100" max="4100" width="8.42578125" style="40" customWidth="1"/>
    <col min="4101" max="4102" width="7.7109375" style="40" customWidth="1"/>
    <col min="4103" max="4103" width="8.42578125" style="40" customWidth="1"/>
    <col min="4104" max="4105" width="7.7109375" style="40" customWidth="1"/>
    <col min="4106" max="4106" width="8.42578125" style="40" customWidth="1"/>
    <col min="4107" max="4107" width="7.7109375" style="40" customWidth="1"/>
    <col min="4108" max="4108" width="40.7109375" style="40" customWidth="1"/>
    <col min="4109" max="4353" width="9.140625" style="40"/>
    <col min="4354" max="4354" width="42.7109375" style="40" customWidth="1"/>
    <col min="4355" max="4355" width="7.7109375" style="40" customWidth="1"/>
    <col min="4356" max="4356" width="8.42578125" style="40" customWidth="1"/>
    <col min="4357" max="4358" width="7.7109375" style="40" customWidth="1"/>
    <col min="4359" max="4359" width="8.42578125" style="40" customWidth="1"/>
    <col min="4360" max="4361" width="7.7109375" style="40" customWidth="1"/>
    <col min="4362" max="4362" width="8.42578125" style="40" customWidth="1"/>
    <col min="4363" max="4363" width="7.7109375" style="40" customWidth="1"/>
    <col min="4364" max="4364" width="40.7109375" style="40" customWidth="1"/>
    <col min="4365" max="4609" width="9.140625" style="40"/>
    <col min="4610" max="4610" width="42.7109375" style="40" customWidth="1"/>
    <col min="4611" max="4611" width="7.7109375" style="40" customWidth="1"/>
    <col min="4612" max="4612" width="8.42578125" style="40" customWidth="1"/>
    <col min="4613" max="4614" width="7.7109375" style="40" customWidth="1"/>
    <col min="4615" max="4615" width="8.42578125" style="40" customWidth="1"/>
    <col min="4616" max="4617" width="7.7109375" style="40" customWidth="1"/>
    <col min="4618" max="4618" width="8.42578125" style="40" customWidth="1"/>
    <col min="4619" max="4619" width="7.7109375" style="40" customWidth="1"/>
    <col min="4620" max="4620" width="40.7109375" style="40" customWidth="1"/>
    <col min="4621" max="4865" width="9.140625" style="40"/>
    <col min="4866" max="4866" width="42.7109375" style="40" customWidth="1"/>
    <col min="4867" max="4867" width="7.7109375" style="40" customWidth="1"/>
    <col min="4868" max="4868" width="8.42578125" style="40" customWidth="1"/>
    <col min="4869" max="4870" width="7.7109375" style="40" customWidth="1"/>
    <col min="4871" max="4871" width="8.42578125" style="40" customWidth="1"/>
    <col min="4872" max="4873" width="7.7109375" style="40" customWidth="1"/>
    <col min="4874" max="4874" width="8.42578125" style="40" customWidth="1"/>
    <col min="4875" max="4875" width="7.7109375" style="40" customWidth="1"/>
    <col min="4876" max="4876" width="40.7109375" style="40" customWidth="1"/>
    <col min="4877" max="5121" width="9.140625" style="40"/>
    <col min="5122" max="5122" width="42.7109375" style="40" customWidth="1"/>
    <col min="5123" max="5123" width="7.7109375" style="40" customWidth="1"/>
    <col min="5124" max="5124" width="8.42578125" style="40" customWidth="1"/>
    <col min="5125" max="5126" width="7.7109375" style="40" customWidth="1"/>
    <col min="5127" max="5127" width="8.42578125" style="40" customWidth="1"/>
    <col min="5128" max="5129" width="7.7109375" style="40" customWidth="1"/>
    <col min="5130" max="5130" width="8.42578125" style="40" customWidth="1"/>
    <col min="5131" max="5131" width="7.7109375" style="40" customWidth="1"/>
    <col min="5132" max="5132" width="40.7109375" style="40" customWidth="1"/>
    <col min="5133" max="5377" width="9.140625" style="40"/>
    <col min="5378" max="5378" width="42.7109375" style="40" customWidth="1"/>
    <col min="5379" max="5379" width="7.7109375" style="40" customWidth="1"/>
    <col min="5380" max="5380" width="8.42578125" style="40" customWidth="1"/>
    <col min="5381" max="5382" width="7.7109375" style="40" customWidth="1"/>
    <col min="5383" max="5383" width="8.42578125" style="40" customWidth="1"/>
    <col min="5384" max="5385" width="7.7109375" style="40" customWidth="1"/>
    <col min="5386" max="5386" width="8.42578125" style="40" customWidth="1"/>
    <col min="5387" max="5387" width="7.7109375" style="40" customWidth="1"/>
    <col min="5388" max="5388" width="40.7109375" style="40" customWidth="1"/>
    <col min="5389" max="5633" width="9.140625" style="40"/>
    <col min="5634" max="5634" width="42.7109375" style="40" customWidth="1"/>
    <col min="5635" max="5635" width="7.7109375" style="40" customWidth="1"/>
    <col min="5636" max="5636" width="8.42578125" style="40" customWidth="1"/>
    <col min="5637" max="5638" width="7.7109375" style="40" customWidth="1"/>
    <col min="5639" max="5639" width="8.42578125" style="40" customWidth="1"/>
    <col min="5640" max="5641" width="7.7109375" style="40" customWidth="1"/>
    <col min="5642" max="5642" width="8.42578125" style="40" customWidth="1"/>
    <col min="5643" max="5643" width="7.7109375" style="40" customWidth="1"/>
    <col min="5644" max="5644" width="40.7109375" style="40" customWidth="1"/>
    <col min="5645" max="5889" width="9.140625" style="40"/>
    <col min="5890" max="5890" width="42.7109375" style="40" customWidth="1"/>
    <col min="5891" max="5891" width="7.7109375" style="40" customWidth="1"/>
    <col min="5892" max="5892" width="8.42578125" style="40" customWidth="1"/>
    <col min="5893" max="5894" width="7.7109375" style="40" customWidth="1"/>
    <col min="5895" max="5895" width="8.42578125" style="40" customWidth="1"/>
    <col min="5896" max="5897" width="7.7109375" style="40" customWidth="1"/>
    <col min="5898" max="5898" width="8.42578125" style="40" customWidth="1"/>
    <col min="5899" max="5899" width="7.7109375" style="40" customWidth="1"/>
    <col min="5900" max="5900" width="40.7109375" style="40" customWidth="1"/>
    <col min="5901" max="6145" width="9.140625" style="40"/>
    <col min="6146" max="6146" width="42.7109375" style="40" customWidth="1"/>
    <col min="6147" max="6147" width="7.7109375" style="40" customWidth="1"/>
    <col min="6148" max="6148" width="8.42578125" style="40" customWidth="1"/>
    <col min="6149" max="6150" width="7.7109375" style="40" customWidth="1"/>
    <col min="6151" max="6151" width="8.42578125" style="40" customWidth="1"/>
    <col min="6152" max="6153" width="7.7109375" style="40" customWidth="1"/>
    <col min="6154" max="6154" width="8.42578125" style="40" customWidth="1"/>
    <col min="6155" max="6155" width="7.7109375" style="40" customWidth="1"/>
    <col min="6156" max="6156" width="40.7109375" style="40" customWidth="1"/>
    <col min="6157" max="6401" width="9.140625" style="40"/>
    <col min="6402" max="6402" width="42.7109375" style="40" customWidth="1"/>
    <col min="6403" max="6403" width="7.7109375" style="40" customWidth="1"/>
    <col min="6404" max="6404" width="8.42578125" style="40" customWidth="1"/>
    <col min="6405" max="6406" width="7.7109375" style="40" customWidth="1"/>
    <col min="6407" max="6407" width="8.42578125" style="40" customWidth="1"/>
    <col min="6408" max="6409" width="7.7109375" style="40" customWidth="1"/>
    <col min="6410" max="6410" width="8.42578125" style="40" customWidth="1"/>
    <col min="6411" max="6411" width="7.7109375" style="40" customWidth="1"/>
    <col min="6412" max="6412" width="40.7109375" style="40" customWidth="1"/>
    <col min="6413" max="6657" width="9.140625" style="40"/>
    <col min="6658" max="6658" width="42.7109375" style="40" customWidth="1"/>
    <col min="6659" max="6659" width="7.7109375" style="40" customWidth="1"/>
    <col min="6660" max="6660" width="8.42578125" style="40" customWidth="1"/>
    <col min="6661" max="6662" width="7.7109375" style="40" customWidth="1"/>
    <col min="6663" max="6663" width="8.42578125" style="40" customWidth="1"/>
    <col min="6664" max="6665" width="7.7109375" style="40" customWidth="1"/>
    <col min="6666" max="6666" width="8.42578125" style="40" customWidth="1"/>
    <col min="6667" max="6667" width="7.7109375" style="40" customWidth="1"/>
    <col min="6668" max="6668" width="40.7109375" style="40" customWidth="1"/>
    <col min="6669" max="6913" width="9.140625" style="40"/>
    <col min="6914" max="6914" width="42.7109375" style="40" customWidth="1"/>
    <col min="6915" max="6915" width="7.7109375" style="40" customWidth="1"/>
    <col min="6916" max="6916" width="8.42578125" style="40" customWidth="1"/>
    <col min="6917" max="6918" width="7.7109375" style="40" customWidth="1"/>
    <col min="6919" max="6919" width="8.42578125" style="40" customWidth="1"/>
    <col min="6920" max="6921" width="7.7109375" style="40" customWidth="1"/>
    <col min="6922" max="6922" width="8.42578125" style="40" customWidth="1"/>
    <col min="6923" max="6923" width="7.7109375" style="40" customWidth="1"/>
    <col min="6924" max="6924" width="40.7109375" style="40" customWidth="1"/>
    <col min="6925" max="7169" width="9.140625" style="40"/>
    <col min="7170" max="7170" width="42.7109375" style="40" customWidth="1"/>
    <col min="7171" max="7171" width="7.7109375" style="40" customWidth="1"/>
    <col min="7172" max="7172" width="8.42578125" style="40" customWidth="1"/>
    <col min="7173" max="7174" width="7.7109375" style="40" customWidth="1"/>
    <col min="7175" max="7175" width="8.42578125" style="40" customWidth="1"/>
    <col min="7176" max="7177" width="7.7109375" style="40" customWidth="1"/>
    <col min="7178" max="7178" width="8.42578125" style="40" customWidth="1"/>
    <col min="7179" max="7179" width="7.7109375" style="40" customWidth="1"/>
    <col min="7180" max="7180" width="40.7109375" style="40" customWidth="1"/>
    <col min="7181" max="7425" width="9.140625" style="40"/>
    <col min="7426" max="7426" width="42.7109375" style="40" customWidth="1"/>
    <col min="7427" max="7427" width="7.7109375" style="40" customWidth="1"/>
    <col min="7428" max="7428" width="8.42578125" style="40" customWidth="1"/>
    <col min="7429" max="7430" width="7.7109375" style="40" customWidth="1"/>
    <col min="7431" max="7431" width="8.42578125" style="40" customWidth="1"/>
    <col min="7432" max="7433" width="7.7109375" style="40" customWidth="1"/>
    <col min="7434" max="7434" width="8.42578125" style="40" customWidth="1"/>
    <col min="7435" max="7435" width="7.7109375" style="40" customWidth="1"/>
    <col min="7436" max="7436" width="40.7109375" style="40" customWidth="1"/>
    <col min="7437" max="7681" width="9.140625" style="40"/>
    <col min="7682" max="7682" width="42.7109375" style="40" customWidth="1"/>
    <col min="7683" max="7683" width="7.7109375" style="40" customWidth="1"/>
    <col min="7684" max="7684" width="8.42578125" style="40" customWidth="1"/>
    <col min="7685" max="7686" width="7.7109375" style="40" customWidth="1"/>
    <col min="7687" max="7687" width="8.42578125" style="40" customWidth="1"/>
    <col min="7688" max="7689" width="7.7109375" style="40" customWidth="1"/>
    <col min="7690" max="7690" width="8.42578125" style="40" customWidth="1"/>
    <col min="7691" max="7691" width="7.7109375" style="40" customWidth="1"/>
    <col min="7692" max="7692" width="40.7109375" style="40" customWidth="1"/>
    <col min="7693" max="7937" width="9.140625" style="40"/>
    <col min="7938" max="7938" width="42.7109375" style="40" customWidth="1"/>
    <col min="7939" max="7939" width="7.7109375" style="40" customWidth="1"/>
    <col min="7940" max="7940" width="8.42578125" style="40" customWidth="1"/>
    <col min="7941" max="7942" width="7.7109375" style="40" customWidth="1"/>
    <col min="7943" max="7943" width="8.42578125" style="40" customWidth="1"/>
    <col min="7944" max="7945" width="7.7109375" style="40" customWidth="1"/>
    <col min="7946" max="7946" width="8.42578125" style="40" customWidth="1"/>
    <col min="7947" max="7947" width="7.7109375" style="40" customWidth="1"/>
    <col min="7948" max="7948" width="40.7109375" style="40" customWidth="1"/>
    <col min="7949" max="8193" width="9.140625" style="40"/>
    <col min="8194" max="8194" width="42.7109375" style="40" customWidth="1"/>
    <col min="8195" max="8195" width="7.7109375" style="40" customWidth="1"/>
    <col min="8196" max="8196" width="8.42578125" style="40" customWidth="1"/>
    <col min="8197" max="8198" width="7.7109375" style="40" customWidth="1"/>
    <col min="8199" max="8199" width="8.42578125" style="40" customWidth="1"/>
    <col min="8200" max="8201" width="7.7109375" style="40" customWidth="1"/>
    <col min="8202" max="8202" width="8.42578125" style="40" customWidth="1"/>
    <col min="8203" max="8203" width="7.7109375" style="40" customWidth="1"/>
    <col min="8204" max="8204" width="40.7109375" style="40" customWidth="1"/>
    <col min="8205" max="8449" width="9.140625" style="40"/>
    <col min="8450" max="8450" width="42.7109375" style="40" customWidth="1"/>
    <col min="8451" max="8451" width="7.7109375" style="40" customWidth="1"/>
    <col min="8452" max="8452" width="8.42578125" style="40" customWidth="1"/>
    <col min="8453" max="8454" width="7.7109375" style="40" customWidth="1"/>
    <col min="8455" max="8455" width="8.42578125" style="40" customWidth="1"/>
    <col min="8456" max="8457" width="7.7109375" style="40" customWidth="1"/>
    <col min="8458" max="8458" width="8.42578125" style="40" customWidth="1"/>
    <col min="8459" max="8459" width="7.7109375" style="40" customWidth="1"/>
    <col min="8460" max="8460" width="40.7109375" style="40" customWidth="1"/>
    <col min="8461" max="8705" width="9.140625" style="40"/>
    <col min="8706" max="8706" width="42.7109375" style="40" customWidth="1"/>
    <col min="8707" max="8707" width="7.7109375" style="40" customWidth="1"/>
    <col min="8708" max="8708" width="8.42578125" style="40" customWidth="1"/>
    <col min="8709" max="8710" width="7.7109375" style="40" customWidth="1"/>
    <col min="8711" max="8711" width="8.42578125" style="40" customWidth="1"/>
    <col min="8712" max="8713" width="7.7109375" style="40" customWidth="1"/>
    <col min="8714" max="8714" width="8.42578125" style="40" customWidth="1"/>
    <col min="8715" max="8715" width="7.7109375" style="40" customWidth="1"/>
    <col min="8716" max="8716" width="40.7109375" style="40" customWidth="1"/>
    <col min="8717" max="8961" width="9.140625" style="40"/>
    <col min="8962" max="8962" width="42.7109375" style="40" customWidth="1"/>
    <col min="8963" max="8963" width="7.7109375" style="40" customWidth="1"/>
    <col min="8964" max="8964" width="8.42578125" style="40" customWidth="1"/>
    <col min="8965" max="8966" width="7.7109375" style="40" customWidth="1"/>
    <col min="8967" max="8967" width="8.42578125" style="40" customWidth="1"/>
    <col min="8968" max="8969" width="7.7109375" style="40" customWidth="1"/>
    <col min="8970" max="8970" width="8.42578125" style="40" customWidth="1"/>
    <col min="8971" max="8971" width="7.7109375" style="40" customWidth="1"/>
    <col min="8972" max="8972" width="40.7109375" style="40" customWidth="1"/>
    <col min="8973" max="9217" width="9.140625" style="40"/>
    <col min="9218" max="9218" width="42.7109375" style="40" customWidth="1"/>
    <col min="9219" max="9219" width="7.7109375" style="40" customWidth="1"/>
    <col min="9220" max="9220" width="8.42578125" style="40" customWidth="1"/>
    <col min="9221" max="9222" width="7.7109375" style="40" customWidth="1"/>
    <col min="9223" max="9223" width="8.42578125" style="40" customWidth="1"/>
    <col min="9224" max="9225" width="7.7109375" style="40" customWidth="1"/>
    <col min="9226" max="9226" width="8.42578125" style="40" customWidth="1"/>
    <col min="9227" max="9227" width="7.7109375" style="40" customWidth="1"/>
    <col min="9228" max="9228" width="40.7109375" style="40" customWidth="1"/>
    <col min="9229" max="9473" width="9.140625" style="40"/>
    <col min="9474" max="9474" width="42.7109375" style="40" customWidth="1"/>
    <col min="9475" max="9475" width="7.7109375" style="40" customWidth="1"/>
    <col min="9476" max="9476" width="8.42578125" style="40" customWidth="1"/>
    <col min="9477" max="9478" width="7.7109375" style="40" customWidth="1"/>
    <col min="9479" max="9479" width="8.42578125" style="40" customWidth="1"/>
    <col min="9480" max="9481" width="7.7109375" style="40" customWidth="1"/>
    <col min="9482" max="9482" width="8.42578125" style="40" customWidth="1"/>
    <col min="9483" max="9483" width="7.7109375" style="40" customWidth="1"/>
    <col min="9484" max="9484" width="40.7109375" style="40" customWidth="1"/>
    <col min="9485" max="9729" width="9.140625" style="40"/>
    <col min="9730" max="9730" width="42.7109375" style="40" customWidth="1"/>
    <col min="9731" max="9731" width="7.7109375" style="40" customWidth="1"/>
    <col min="9732" max="9732" width="8.42578125" style="40" customWidth="1"/>
    <col min="9733" max="9734" width="7.7109375" style="40" customWidth="1"/>
    <col min="9735" max="9735" width="8.42578125" style="40" customWidth="1"/>
    <col min="9736" max="9737" width="7.7109375" style="40" customWidth="1"/>
    <col min="9738" max="9738" width="8.42578125" style="40" customWidth="1"/>
    <col min="9739" max="9739" width="7.7109375" style="40" customWidth="1"/>
    <col min="9740" max="9740" width="40.7109375" style="40" customWidth="1"/>
    <col min="9741" max="9985" width="9.140625" style="40"/>
    <col min="9986" max="9986" width="42.7109375" style="40" customWidth="1"/>
    <col min="9987" max="9987" width="7.7109375" style="40" customWidth="1"/>
    <col min="9988" max="9988" width="8.42578125" style="40" customWidth="1"/>
    <col min="9989" max="9990" width="7.7109375" style="40" customWidth="1"/>
    <col min="9991" max="9991" width="8.42578125" style="40" customWidth="1"/>
    <col min="9992" max="9993" width="7.7109375" style="40" customWidth="1"/>
    <col min="9994" max="9994" width="8.42578125" style="40" customWidth="1"/>
    <col min="9995" max="9995" width="7.7109375" style="40" customWidth="1"/>
    <col min="9996" max="9996" width="40.7109375" style="40" customWidth="1"/>
    <col min="9997" max="10241" width="9.140625" style="40"/>
    <col min="10242" max="10242" width="42.7109375" style="40" customWidth="1"/>
    <col min="10243" max="10243" width="7.7109375" style="40" customWidth="1"/>
    <col min="10244" max="10244" width="8.42578125" style="40" customWidth="1"/>
    <col min="10245" max="10246" width="7.7109375" style="40" customWidth="1"/>
    <col min="10247" max="10247" width="8.42578125" style="40" customWidth="1"/>
    <col min="10248" max="10249" width="7.7109375" style="40" customWidth="1"/>
    <col min="10250" max="10250" width="8.42578125" style="40" customWidth="1"/>
    <col min="10251" max="10251" width="7.7109375" style="40" customWidth="1"/>
    <col min="10252" max="10252" width="40.7109375" style="40" customWidth="1"/>
    <col min="10253" max="10497" width="9.140625" style="40"/>
    <col min="10498" max="10498" width="42.7109375" style="40" customWidth="1"/>
    <col min="10499" max="10499" width="7.7109375" style="40" customWidth="1"/>
    <col min="10500" max="10500" width="8.42578125" style="40" customWidth="1"/>
    <col min="10501" max="10502" width="7.7109375" style="40" customWidth="1"/>
    <col min="10503" max="10503" width="8.42578125" style="40" customWidth="1"/>
    <col min="10504" max="10505" width="7.7109375" style="40" customWidth="1"/>
    <col min="10506" max="10506" width="8.42578125" style="40" customWidth="1"/>
    <col min="10507" max="10507" width="7.7109375" style="40" customWidth="1"/>
    <col min="10508" max="10508" width="40.7109375" style="40" customWidth="1"/>
    <col min="10509" max="10753" width="9.140625" style="40"/>
    <col min="10754" max="10754" width="42.7109375" style="40" customWidth="1"/>
    <col min="10755" max="10755" width="7.7109375" style="40" customWidth="1"/>
    <col min="10756" max="10756" width="8.42578125" style="40" customWidth="1"/>
    <col min="10757" max="10758" width="7.7109375" style="40" customWidth="1"/>
    <col min="10759" max="10759" width="8.42578125" style="40" customWidth="1"/>
    <col min="10760" max="10761" width="7.7109375" style="40" customWidth="1"/>
    <col min="10762" max="10762" width="8.42578125" style="40" customWidth="1"/>
    <col min="10763" max="10763" width="7.7109375" style="40" customWidth="1"/>
    <col min="10764" max="10764" width="40.7109375" style="40" customWidth="1"/>
    <col min="10765" max="11009" width="9.140625" style="40"/>
    <col min="11010" max="11010" width="42.7109375" style="40" customWidth="1"/>
    <col min="11011" max="11011" width="7.7109375" style="40" customWidth="1"/>
    <col min="11012" max="11012" width="8.42578125" style="40" customWidth="1"/>
    <col min="11013" max="11014" width="7.7109375" style="40" customWidth="1"/>
    <col min="11015" max="11015" width="8.42578125" style="40" customWidth="1"/>
    <col min="11016" max="11017" width="7.7109375" style="40" customWidth="1"/>
    <col min="11018" max="11018" width="8.42578125" style="40" customWidth="1"/>
    <col min="11019" max="11019" width="7.7109375" style="40" customWidth="1"/>
    <col min="11020" max="11020" width="40.7109375" style="40" customWidth="1"/>
    <col min="11021" max="11265" width="9.140625" style="40"/>
    <col min="11266" max="11266" width="42.7109375" style="40" customWidth="1"/>
    <col min="11267" max="11267" width="7.7109375" style="40" customWidth="1"/>
    <col min="11268" max="11268" width="8.42578125" style="40" customWidth="1"/>
    <col min="11269" max="11270" width="7.7109375" style="40" customWidth="1"/>
    <col min="11271" max="11271" width="8.42578125" style="40" customWidth="1"/>
    <col min="11272" max="11273" width="7.7109375" style="40" customWidth="1"/>
    <col min="11274" max="11274" width="8.42578125" style="40" customWidth="1"/>
    <col min="11275" max="11275" width="7.7109375" style="40" customWidth="1"/>
    <col min="11276" max="11276" width="40.7109375" style="40" customWidth="1"/>
    <col min="11277" max="11521" width="9.140625" style="40"/>
    <col min="11522" max="11522" width="42.7109375" style="40" customWidth="1"/>
    <col min="11523" max="11523" width="7.7109375" style="40" customWidth="1"/>
    <col min="11524" max="11524" width="8.42578125" style="40" customWidth="1"/>
    <col min="11525" max="11526" width="7.7109375" style="40" customWidth="1"/>
    <col min="11527" max="11527" width="8.42578125" style="40" customWidth="1"/>
    <col min="11528" max="11529" width="7.7109375" style="40" customWidth="1"/>
    <col min="11530" max="11530" width="8.42578125" style="40" customWidth="1"/>
    <col min="11531" max="11531" width="7.7109375" style="40" customWidth="1"/>
    <col min="11532" max="11532" width="40.7109375" style="40" customWidth="1"/>
    <col min="11533" max="11777" width="9.140625" style="40"/>
    <col min="11778" max="11778" width="42.7109375" style="40" customWidth="1"/>
    <col min="11779" max="11779" width="7.7109375" style="40" customWidth="1"/>
    <col min="11780" max="11780" width="8.42578125" style="40" customWidth="1"/>
    <col min="11781" max="11782" width="7.7109375" style="40" customWidth="1"/>
    <col min="11783" max="11783" width="8.42578125" style="40" customWidth="1"/>
    <col min="11784" max="11785" width="7.7109375" style="40" customWidth="1"/>
    <col min="11786" max="11786" width="8.42578125" style="40" customWidth="1"/>
    <col min="11787" max="11787" width="7.7109375" style="40" customWidth="1"/>
    <col min="11788" max="11788" width="40.7109375" style="40" customWidth="1"/>
    <col min="11789" max="12033" width="9.140625" style="40"/>
    <col min="12034" max="12034" width="42.7109375" style="40" customWidth="1"/>
    <col min="12035" max="12035" width="7.7109375" style="40" customWidth="1"/>
    <col min="12036" max="12036" width="8.42578125" style="40" customWidth="1"/>
    <col min="12037" max="12038" width="7.7109375" style="40" customWidth="1"/>
    <col min="12039" max="12039" width="8.42578125" style="40" customWidth="1"/>
    <col min="12040" max="12041" width="7.7109375" style="40" customWidth="1"/>
    <col min="12042" max="12042" width="8.42578125" style="40" customWidth="1"/>
    <col min="12043" max="12043" width="7.7109375" style="40" customWidth="1"/>
    <col min="12044" max="12044" width="40.7109375" style="40" customWidth="1"/>
    <col min="12045" max="12289" width="9.140625" style="40"/>
    <col min="12290" max="12290" width="42.7109375" style="40" customWidth="1"/>
    <col min="12291" max="12291" width="7.7109375" style="40" customWidth="1"/>
    <col min="12292" max="12292" width="8.42578125" style="40" customWidth="1"/>
    <col min="12293" max="12294" width="7.7109375" style="40" customWidth="1"/>
    <col min="12295" max="12295" width="8.42578125" style="40" customWidth="1"/>
    <col min="12296" max="12297" width="7.7109375" style="40" customWidth="1"/>
    <col min="12298" max="12298" width="8.42578125" style="40" customWidth="1"/>
    <col min="12299" max="12299" width="7.7109375" style="40" customWidth="1"/>
    <col min="12300" max="12300" width="40.7109375" style="40" customWidth="1"/>
    <col min="12301" max="12545" width="9.140625" style="40"/>
    <col min="12546" max="12546" width="42.7109375" style="40" customWidth="1"/>
    <col min="12547" max="12547" width="7.7109375" style="40" customWidth="1"/>
    <col min="12548" max="12548" width="8.42578125" style="40" customWidth="1"/>
    <col min="12549" max="12550" width="7.7109375" style="40" customWidth="1"/>
    <col min="12551" max="12551" width="8.42578125" style="40" customWidth="1"/>
    <col min="12552" max="12553" width="7.7109375" style="40" customWidth="1"/>
    <col min="12554" max="12554" width="8.42578125" style="40" customWidth="1"/>
    <col min="12555" max="12555" width="7.7109375" style="40" customWidth="1"/>
    <col min="12556" max="12556" width="40.7109375" style="40" customWidth="1"/>
    <col min="12557" max="12801" width="9.140625" style="40"/>
    <col min="12802" max="12802" width="42.7109375" style="40" customWidth="1"/>
    <col min="12803" max="12803" width="7.7109375" style="40" customWidth="1"/>
    <col min="12804" max="12804" width="8.42578125" style="40" customWidth="1"/>
    <col min="12805" max="12806" width="7.7109375" style="40" customWidth="1"/>
    <col min="12807" max="12807" width="8.42578125" style="40" customWidth="1"/>
    <col min="12808" max="12809" width="7.7109375" style="40" customWidth="1"/>
    <col min="12810" max="12810" width="8.42578125" style="40" customWidth="1"/>
    <col min="12811" max="12811" width="7.7109375" style="40" customWidth="1"/>
    <col min="12812" max="12812" width="40.7109375" style="40" customWidth="1"/>
    <col min="12813" max="13057" width="9.140625" style="40"/>
    <col min="13058" max="13058" width="42.7109375" style="40" customWidth="1"/>
    <col min="13059" max="13059" width="7.7109375" style="40" customWidth="1"/>
    <col min="13060" max="13060" width="8.42578125" style="40" customWidth="1"/>
    <col min="13061" max="13062" width="7.7109375" style="40" customWidth="1"/>
    <col min="13063" max="13063" width="8.42578125" style="40" customWidth="1"/>
    <col min="13064" max="13065" width="7.7109375" style="40" customWidth="1"/>
    <col min="13066" max="13066" width="8.42578125" style="40" customWidth="1"/>
    <col min="13067" max="13067" width="7.7109375" style="40" customWidth="1"/>
    <col min="13068" max="13068" width="40.7109375" style="40" customWidth="1"/>
    <col min="13069" max="13313" width="9.140625" style="40"/>
    <col min="13314" max="13314" width="42.7109375" style="40" customWidth="1"/>
    <col min="13315" max="13315" width="7.7109375" style="40" customWidth="1"/>
    <col min="13316" max="13316" width="8.42578125" style="40" customWidth="1"/>
    <col min="13317" max="13318" width="7.7109375" style="40" customWidth="1"/>
    <col min="13319" max="13319" width="8.42578125" style="40" customWidth="1"/>
    <col min="13320" max="13321" width="7.7109375" style="40" customWidth="1"/>
    <col min="13322" max="13322" width="8.42578125" style="40" customWidth="1"/>
    <col min="13323" max="13323" width="7.7109375" style="40" customWidth="1"/>
    <col min="13324" max="13324" width="40.7109375" style="40" customWidth="1"/>
    <col min="13325" max="13569" width="9.140625" style="40"/>
    <col min="13570" max="13570" width="42.7109375" style="40" customWidth="1"/>
    <col min="13571" max="13571" width="7.7109375" style="40" customWidth="1"/>
    <col min="13572" max="13572" width="8.42578125" style="40" customWidth="1"/>
    <col min="13573" max="13574" width="7.7109375" style="40" customWidth="1"/>
    <col min="13575" max="13575" width="8.42578125" style="40" customWidth="1"/>
    <col min="13576" max="13577" width="7.7109375" style="40" customWidth="1"/>
    <col min="13578" max="13578" width="8.42578125" style="40" customWidth="1"/>
    <col min="13579" max="13579" width="7.7109375" style="40" customWidth="1"/>
    <col min="13580" max="13580" width="40.7109375" style="40" customWidth="1"/>
    <col min="13581" max="13825" width="9.140625" style="40"/>
    <col min="13826" max="13826" width="42.7109375" style="40" customWidth="1"/>
    <col min="13827" max="13827" width="7.7109375" style="40" customWidth="1"/>
    <col min="13828" max="13828" width="8.42578125" style="40" customWidth="1"/>
    <col min="13829" max="13830" width="7.7109375" style="40" customWidth="1"/>
    <col min="13831" max="13831" width="8.42578125" style="40" customWidth="1"/>
    <col min="13832" max="13833" width="7.7109375" style="40" customWidth="1"/>
    <col min="13834" max="13834" width="8.42578125" style="40" customWidth="1"/>
    <col min="13835" max="13835" width="7.7109375" style="40" customWidth="1"/>
    <col min="13836" max="13836" width="40.7109375" style="40" customWidth="1"/>
    <col min="13837" max="14081" width="9.140625" style="40"/>
    <col min="14082" max="14082" width="42.7109375" style="40" customWidth="1"/>
    <col min="14083" max="14083" width="7.7109375" style="40" customWidth="1"/>
    <col min="14084" max="14084" width="8.42578125" style="40" customWidth="1"/>
    <col min="14085" max="14086" width="7.7109375" style="40" customWidth="1"/>
    <col min="14087" max="14087" width="8.42578125" style="40" customWidth="1"/>
    <col min="14088" max="14089" width="7.7109375" style="40" customWidth="1"/>
    <col min="14090" max="14090" width="8.42578125" style="40" customWidth="1"/>
    <col min="14091" max="14091" width="7.7109375" style="40" customWidth="1"/>
    <col min="14092" max="14092" width="40.7109375" style="40" customWidth="1"/>
    <col min="14093" max="14337" width="9.140625" style="40"/>
    <col min="14338" max="14338" width="42.7109375" style="40" customWidth="1"/>
    <col min="14339" max="14339" width="7.7109375" style="40" customWidth="1"/>
    <col min="14340" max="14340" width="8.42578125" style="40" customWidth="1"/>
    <col min="14341" max="14342" width="7.7109375" style="40" customWidth="1"/>
    <col min="14343" max="14343" width="8.42578125" style="40" customWidth="1"/>
    <col min="14344" max="14345" width="7.7109375" style="40" customWidth="1"/>
    <col min="14346" max="14346" width="8.42578125" style="40" customWidth="1"/>
    <col min="14347" max="14347" width="7.7109375" style="40" customWidth="1"/>
    <col min="14348" max="14348" width="40.7109375" style="40" customWidth="1"/>
    <col min="14349" max="14593" width="9.140625" style="40"/>
    <col min="14594" max="14594" width="42.7109375" style="40" customWidth="1"/>
    <col min="14595" max="14595" width="7.7109375" style="40" customWidth="1"/>
    <col min="14596" max="14596" width="8.42578125" style="40" customWidth="1"/>
    <col min="14597" max="14598" width="7.7109375" style="40" customWidth="1"/>
    <col min="14599" max="14599" width="8.42578125" style="40" customWidth="1"/>
    <col min="14600" max="14601" width="7.7109375" style="40" customWidth="1"/>
    <col min="14602" max="14602" width="8.42578125" style="40" customWidth="1"/>
    <col min="14603" max="14603" width="7.7109375" style="40" customWidth="1"/>
    <col min="14604" max="14604" width="40.7109375" style="40" customWidth="1"/>
    <col min="14605" max="14849" width="9.140625" style="40"/>
    <col min="14850" max="14850" width="42.7109375" style="40" customWidth="1"/>
    <col min="14851" max="14851" width="7.7109375" style="40" customWidth="1"/>
    <col min="14852" max="14852" width="8.42578125" style="40" customWidth="1"/>
    <col min="14853" max="14854" width="7.7109375" style="40" customWidth="1"/>
    <col min="14855" max="14855" width="8.42578125" style="40" customWidth="1"/>
    <col min="14856" max="14857" width="7.7109375" style="40" customWidth="1"/>
    <col min="14858" max="14858" width="8.42578125" style="40" customWidth="1"/>
    <col min="14859" max="14859" width="7.7109375" style="40" customWidth="1"/>
    <col min="14860" max="14860" width="40.7109375" style="40" customWidth="1"/>
    <col min="14861" max="15105" width="9.140625" style="40"/>
    <col min="15106" max="15106" width="42.7109375" style="40" customWidth="1"/>
    <col min="15107" max="15107" width="7.7109375" style="40" customWidth="1"/>
    <col min="15108" max="15108" width="8.42578125" style="40" customWidth="1"/>
    <col min="15109" max="15110" width="7.7109375" style="40" customWidth="1"/>
    <col min="15111" max="15111" width="8.42578125" style="40" customWidth="1"/>
    <col min="15112" max="15113" width="7.7109375" style="40" customWidth="1"/>
    <col min="15114" max="15114" width="8.42578125" style="40" customWidth="1"/>
    <col min="15115" max="15115" width="7.7109375" style="40" customWidth="1"/>
    <col min="15116" max="15116" width="40.7109375" style="40" customWidth="1"/>
    <col min="15117" max="15361" width="9.140625" style="40"/>
    <col min="15362" max="15362" width="42.7109375" style="40" customWidth="1"/>
    <col min="15363" max="15363" width="7.7109375" style="40" customWidth="1"/>
    <col min="15364" max="15364" width="8.42578125" style="40" customWidth="1"/>
    <col min="15365" max="15366" width="7.7109375" style="40" customWidth="1"/>
    <col min="15367" max="15367" width="8.42578125" style="40" customWidth="1"/>
    <col min="15368" max="15369" width="7.7109375" style="40" customWidth="1"/>
    <col min="15370" max="15370" width="8.42578125" style="40" customWidth="1"/>
    <col min="15371" max="15371" width="7.7109375" style="40" customWidth="1"/>
    <col min="15372" max="15372" width="40.7109375" style="40" customWidth="1"/>
    <col min="15373" max="15617" width="9.140625" style="40"/>
    <col min="15618" max="15618" width="42.7109375" style="40" customWidth="1"/>
    <col min="15619" max="15619" width="7.7109375" style="40" customWidth="1"/>
    <col min="15620" max="15620" width="8.42578125" style="40" customWidth="1"/>
    <col min="15621" max="15622" width="7.7109375" style="40" customWidth="1"/>
    <col min="15623" max="15623" width="8.42578125" style="40" customWidth="1"/>
    <col min="15624" max="15625" width="7.7109375" style="40" customWidth="1"/>
    <col min="15626" max="15626" width="8.42578125" style="40" customWidth="1"/>
    <col min="15627" max="15627" width="7.7109375" style="40" customWidth="1"/>
    <col min="15628" max="15628" width="40.7109375" style="40" customWidth="1"/>
    <col min="15629" max="15873" width="9.140625" style="40"/>
    <col min="15874" max="15874" width="42.7109375" style="40" customWidth="1"/>
    <col min="15875" max="15875" width="7.7109375" style="40" customWidth="1"/>
    <col min="15876" max="15876" width="8.42578125" style="40" customWidth="1"/>
    <col min="15877" max="15878" width="7.7109375" style="40" customWidth="1"/>
    <col min="15879" max="15879" width="8.42578125" style="40" customWidth="1"/>
    <col min="15880" max="15881" width="7.7109375" style="40" customWidth="1"/>
    <col min="15882" max="15882" width="8.42578125" style="40" customWidth="1"/>
    <col min="15883" max="15883" width="7.7109375" style="40" customWidth="1"/>
    <col min="15884" max="15884" width="40.7109375" style="40" customWidth="1"/>
    <col min="15885" max="16129" width="9.140625" style="40"/>
    <col min="16130" max="16130" width="42.7109375" style="40" customWidth="1"/>
    <col min="16131" max="16131" width="7.7109375" style="40" customWidth="1"/>
    <col min="16132" max="16132" width="8.42578125" style="40" customWidth="1"/>
    <col min="16133" max="16134" width="7.7109375" style="40" customWidth="1"/>
    <col min="16135" max="16135" width="8.42578125" style="40" customWidth="1"/>
    <col min="16136" max="16137" width="7.7109375" style="40" customWidth="1"/>
    <col min="16138" max="16138" width="8.42578125" style="40" customWidth="1"/>
    <col min="16139" max="16139" width="7.7109375" style="40" customWidth="1"/>
    <col min="16140" max="16140" width="40.7109375" style="40" customWidth="1"/>
    <col min="16141" max="16384" width="9.140625" style="40"/>
  </cols>
  <sheetData>
    <row r="1" spans="1:257" ht="20.25" x14ac:dyDescent="0.25">
      <c r="A1" s="1146" t="s">
        <v>752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1457"/>
      <c r="Y1" s="1457"/>
      <c r="Z1" s="1457"/>
      <c r="AA1" s="1457"/>
      <c r="AB1" s="1457"/>
      <c r="AC1" s="1457"/>
      <c r="AD1" s="1457"/>
      <c r="AE1" s="1457"/>
      <c r="AF1" s="1457"/>
      <c r="AG1" s="1457"/>
      <c r="AH1" s="1457"/>
      <c r="AI1" s="1457"/>
      <c r="AJ1" s="1457"/>
      <c r="AK1" s="1457"/>
      <c r="AL1" s="1457"/>
      <c r="AM1" s="1457"/>
      <c r="AN1" s="1457"/>
      <c r="AO1" s="1457"/>
      <c r="AP1" s="1457"/>
      <c r="AQ1" s="1457"/>
      <c r="AR1" s="1457"/>
      <c r="AS1" s="1457"/>
      <c r="AT1" s="1457"/>
      <c r="AU1" s="1457"/>
      <c r="AV1" s="1457"/>
      <c r="AW1" s="1457"/>
      <c r="AX1" s="1457"/>
      <c r="AY1" s="1457"/>
      <c r="AZ1" s="1457"/>
      <c r="BA1" s="1457"/>
      <c r="BB1" s="1457"/>
      <c r="BC1" s="1457"/>
      <c r="BD1" s="1457"/>
      <c r="BE1" s="1457"/>
      <c r="BF1" s="1457"/>
      <c r="BG1" s="1457"/>
      <c r="BH1" s="1457"/>
      <c r="BI1" s="1457"/>
      <c r="BJ1" s="1457"/>
      <c r="BK1" s="1457"/>
      <c r="BL1" s="1457"/>
      <c r="BM1" s="1457"/>
      <c r="BN1" s="1457"/>
      <c r="BO1" s="1457"/>
      <c r="BP1" s="1457"/>
      <c r="BQ1" s="1457"/>
      <c r="BR1" s="1457"/>
      <c r="BS1" s="1457"/>
      <c r="BT1" s="1457"/>
      <c r="BU1" s="1457"/>
      <c r="BV1" s="1457"/>
      <c r="BW1" s="1457"/>
      <c r="BX1" s="1457"/>
      <c r="BY1" s="1457"/>
      <c r="BZ1" s="1457"/>
      <c r="CA1" s="1457"/>
      <c r="CB1" s="1457"/>
      <c r="CC1" s="1457"/>
      <c r="CD1" s="1457"/>
      <c r="CE1" s="1457"/>
      <c r="CF1" s="1457"/>
      <c r="CG1" s="1457"/>
      <c r="CH1" s="1457"/>
      <c r="CI1" s="1457"/>
      <c r="CJ1" s="1457"/>
      <c r="CK1" s="1457"/>
      <c r="CL1" s="1457"/>
      <c r="CM1" s="1457"/>
      <c r="CN1" s="1457"/>
      <c r="CO1" s="1457"/>
      <c r="CP1" s="1457"/>
      <c r="CQ1" s="1457"/>
      <c r="CR1" s="1457"/>
      <c r="CS1" s="1457"/>
      <c r="CT1" s="1457"/>
      <c r="CU1" s="1457"/>
      <c r="CV1" s="1457"/>
      <c r="CW1" s="1457"/>
      <c r="CX1" s="1457"/>
      <c r="CY1" s="1457"/>
      <c r="CZ1" s="1457"/>
      <c r="DA1" s="1457"/>
      <c r="DB1" s="1457"/>
      <c r="DC1" s="1457"/>
      <c r="DD1" s="1457"/>
      <c r="DE1" s="1457"/>
      <c r="DF1" s="1457"/>
      <c r="DG1" s="1457"/>
      <c r="DH1" s="1457"/>
      <c r="DI1" s="1457"/>
      <c r="DJ1" s="1457"/>
      <c r="DK1" s="1457"/>
      <c r="DL1" s="1457"/>
      <c r="DM1" s="1457"/>
      <c r="DN1" s="1457"/>
      <c r="DO1" s="1457"/>
      <c r="DP1" s="1457"/>
      <c r="DQ1" s="1457"/>
      <c r="DR1" s="1457"/>
      <c r="DS1" s="1457"/>
      <c r="DT1" s="1457"/>
      <c r="DU1" s="1457"/>
      <c r="DV1" s="1457"/>
      <c r="DW1" s="1457"/>
      <c r="DX1" s="1457"/>
      <c r="DY1" s="1457"/>
      <c r="DZ1" s="1457"/>
      <c r="EA1" s="1457"/>
      <c r="EB1" s="1457"/>
      <c r="EC1" s="1457"/>
      <c r="ED1" s="1457"/>
      <c r="EE1" s="1457"/>
      <c r="EF1" s="1457"/>
      <c r="EG1" s="1457"/>
      <c r="EH1" s="1457"/>
      <c r="EI1" s="1457"/>
      <c r="EJ1" s="1457"/>
      <c r="EK1" s="1457"/>
      <c r="EL1" s="1457"/>
      <c r="EM1" s="1457"/>
      <c r="EN1" s="1457"/>
      <c r="EO1" s="1457"/>
      <c r="EP1" s="1457"/>
      <c r="EQ1" s="1457"/>
      <c r="ER1" s="1457"/>
      <c r="ES1" s="1457"/>
      <c r="ET1" s="1457"/>
      <c r="EU1" s="1457"/>
      <c r="EV1" s="1457"/>
      <c r="EW1" s="1457"/>
      <c r="EX1" s="1457"/>
      <c r="EY1" s="1457"/>
      <c r="EZ1" s="1457"/>
      <c r="FA1" s="1457"/>
      <c r="FB1" s="1457"/>
      <c r="FC1" s="1457"/>
      <c r="FD1" s="1457"/>
      <c r="FE1" s="1457"/>
      <c r="FF1" s="1457"/>
      <c r="FG1" s="1457"/>
      <c r="FH1" s="1457"/>
      <c r="FI1" s="1457"/>
      <c r="FJ1" s="1457"/>
      <c r="FK1" s="1457"/>
      <c r="FL1" s="1457"/>
      <c r="FM1" s="1457"/>
      <c r="FN1" s="1457"/>
      <c r="FO1" s="1457"/>
      <c r="FP1" s="1457"/>
      <c r="FQ1" s="1457"/>
      <c r="FR1" s="1457"/>
      <c r="FS1" s="1457"/>
      <c r="FT1" s="1457"/>
      <c r="FU1" s="1457"/>
      <c r="FV1" s="1457"/>
      <c r="FW1" s="1457"/>
      <c r="FX1" s="1457"/>
      <c r="FY1" s="1457"/>
      <c r="FZ1" s="1457"/>
      <c r="GA1" s="1457"/>
      <c r="GB1" s="1457"/>
      <c r="GC1" s="1457"/>
      <c r="GD1" s="1457"/>
      <c r="GE1" s="1457"/>
      <c r="GF1" s="1457"/>
      <c r="GG1" s="1457"/>
      <c r="GH1" s="1457"/>
      <c r="GI1" s="1457"/>
      <c r="GJ1" s="1457"/>
      <c r="GK1" s="1457"/>
      <c r="GL1" s="1457"/>
      <c r="GM1" s="1457"/>
      <c r="GN1" s="1457"/>
      <c r="GO1" s="1457"/>
      <c r="GP1" s="1457"/>
      <c r="GQ1" s="1457"/>
      <c r="GR1" s="1457"/>
      <c r="GS1" s="1457"/>
      <c r="GT1" s="1457"/>
      <c r="GU1" s="1457"/>
      <c r="GV1" s="1457"/>
      <c r="GW1" s="1457"/>
      <c r="GX1" s="1457"/>
      <c r="GY1" s="1457"/>
      <c r="GZ1" s="1457"/>
      <c r="HA1" s="1457"/>
      <c r="HB1" s="1457"/>
      <c r="HC1" s="1457"/>
      <c r="HD1" s="1457"/>
      <c r="HE1" s="1457"/>
      <c r="HF1" s="1457"/>
      <c r="HG1" s="1457"/>
      <c r="HH1" s="1457"/>
      <c r="HI1" s="1457"/>
      <c r="HJ1" s="1457"/>
      <c r="HK1" s="1457"/>
      <c r="HL1" s="1457"/>
      <c r="HM1" s="1457"/>
      <c r="HN1" s="1457"/>
      <c r="HO1" s="1457"/>
      <c r="HP1" s="1457"/>
      <c r="HQ1" s="1457"/>
      <c r="HR1" s="1457"/>
      <c r="HS1" s="1457"/>
      <c r="HT1" s="1457"/>
      <c r="HU1" s="1457"/>
      <c r="HV1" s="1457"/>
      <c r="HW1" s="1457"/>
      <c r="HX1" s="1457"/>
      <c r="HY1" s="1457"/>
      <c r="HZ1" s="1457"/>
      <c r="IA1" s="1457"/>
      <c r="IB1" s="1457"/>
      <c r="IC1" s="1457"/>
      <c r="ID1" s="1457"/>
      <c r="IE1" s="1457"/>
      <c r="IF1" s="1457"/>
      <c r="IG1" s="1457"/>
      <c r="IH1" s="1457"/>
      <c r="II1" s="1457"/>
      <c r="IJ1" s="1457"/>
      <c r="IK1" s="1457"/>
      <c r="IL1" s="1457"/>
      <c r="IM1" s="1457"/>
      <c r="IN1" s="1457"/>
      <c r="IO1" s="1457"/>
      <c r="IP1" s="1457"/>
      <c r="IQ1" s="1457"/>
      <c r="IR1" s="1457"/>
      <c r="IS1" s="1457"/>
      <c r="IT1" s="1457"/>
      <c r="IU1" s="1457"/>
      <c r="IV1" s="1457"/>
      <c r="IW1" s="1457"/>
    </row>
    <row r="2" spans="1:257" ht="15.75" x14ac:dyDescent="0.25">
      <c r="A2" s="1147" t="s">
        <v>753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264"/>
      <c r="O2" s="264"/>
      <c r="P2" s="264"/>
      <c r="Q2" s="264"/>
      <c r="R2" s="264"/>
      <c r="S2" s="264"/>
      <c r="T2" s="264"/>
      <c r="U2" s="264"/>
      <c r="V2" s="264"/>
      <c r="W2" s="264"/>
      <c r="X2" s="1458"/>
      <c r="Y2" s="1458"/>
      <c r="Z2" s="1458"/>
      <c r="AA2" s="1458"/>
      <c r="AB2" s="1458"/>
      <c r="AC2" s="1458"/>
      <c r="AD2" s="1458"/>
      <c r="AE2" s="1458"/>
      <c r="AF2" s="1458"/>
      <c r="AG2" s="1458"/>
      <c r="AH2" s="1458"/>
      <c r="AI2" s="1458"/>
      <c r="AJ2" s="1458"/>
      <c r="AK2" s="1458"/>
      <c r="AL2" s="1458"/>
      <c r="AM2" s="1458"/>
      <c r="AN2" s="1458"/>
      <c r="AO2" s="1458"/>
      <c r="AP2" s="1458"/>
      <c r="AQ2" s="1458"/>
      <c r="AR2" s="1458"/>
      <c r="AS2" s="1458"/>
      <c r="AT2" s="1458"/>
      <c r="AU2" s="1458"/>
      <c r="AV2" s="1458"/>
      <c r="AW2" s="1458"/>
      <c r="AX2" s="1458"/>
      <c r="AY2" s="1458"/>
      <c r="AZ2" s="1458"/>
      <c r="BA2" s="1458"/>
      <c r="BB2" s="1458"/>
      <c r="BC2" s="1458"/>
      <c r="BD2" s="1458"/>
      <c r="BE2" s="1458"/>
      <c r="BF2" s="1458"/>
      <c r="BG2" s="1458"/>
      <c r="BH2" s="1458"/>
      <c r="BI2" s="1458"/>
      <c r="BJ2" s="1458"/>
      <c r="BK2" s="1458"/>
      <c r="BL2" s="1458"/>
      <c r="BM2" s="1458"/>
      <c r="BN2" s="1458"/>
      <c r="BO2" s="1458"/>
      <c r="BP2" s="1458"/>
      <c r="BQ2" s="1458"/>
      <c r="BR2" s="1458"/>
      <c r="BS2" s="1458"/>
      <c r="BT2" s="1458"/>
      <c r="BU2" s="1458"/>
      <c r="BV2" s="1458"/>
      <c r="BW2" s="1458"/>
      <c r="BX2" s="1458"/>
      <c r="BY2" s="1458"/>
      <c r="BZ2" s="1458"/>
      <c r="CA2" s="1458"/>
      <c r="CB2" s="1458"/>
      <c r="CC2" s="1458"/>
      <c r="CD2" s="1458"/>
      <c r="CE2" s="1458"/>
      <c r="CF2" s="1458"/>
      <c r="CG2" s="1458"/>
      <c r="CH2" s="1458"/>
      <c r="CI2" s="1458"/>
      <c r="CJ2" s="1458"/>
      <c r="CK2" s="1458"/>
      <c r="CL2" s="1458"/>
      <c r="CM2" s="1458"/>
      <c r="CN2" s="1458"/>
      <c r="CO2" s="1458"/>
      <c r="CP2" s="1458"/>
      <c r="CQ2" s="1458"/>
      <c r="CR2" s="1458"/>
      <c r="CS2" s="1458"/>
      <c r="CT2" s="1458"/>
      <c r="CU2" s="1458"/>
      <c r="CV2" s="1458"/>
      <c r="CW2" s="1458"/>
      <c r="CX2" s="1458"/>
      <c r="CY2" s="1458"/>
      <c r="CZ2" s="1458"/>
      <c r="DA2" s="1458"/>
      <c r="DB2" s="1458"/>
      <c r="DC2" s="1458"/>
      <c r="DD2" s="1458"/>
      <c r="DE2" s="1458"/>
      <c r="DF2" s="1458"/>
      <c r="DG2" s="1458"/>
      <c r="DH2" s="1458"/>
      <c r="DI2" s="1458"/>
      <c r="DJ2" s="1458"/>
      <c r="DK2" s="1458"/>
      <c r="DL2" s="1458"/>
      <c r="DM2" s="1458"/>
      <c r="DN2" s="1458"/>
      <c r="DO2" s="1458"/>
      <c r="DP2" s="1458"/>
      <c r="DQ2" s="1458"/>
      <c r="DR2" s="1458"/>
      <c r="DS2" s="1458"/>
      <c r="DT2" s="1458"/>
      <c r="DU2" s="1458"/>
      <c r="DV2" s="1458"/>
      <c r="DW2" s="1458"/>
      <c r="DX2" s="1458"/>
      <c r="DY2" s="1458"/>
      <c r="DZ2" s="1458"/>
      <c r="EA2" s="1458"/>
      <c r="EB2" s="1458"/>
      <c r="EC2" s="1458"/>
      <c r="ED2" s="1458"/>
      <c r="EE2" s="1458"/>
      <c r="EF2" s="1458"/>
      <c r="EG2" s="1458"/>
      <c r="EH2" s="1458"/>
      <c r="EI2" s="1458"/>
      <c r="EJ2" s="1458"/>
      <c r="EK2" s="1458"/>
      <c r="EL2" s="1458"/>
      <c r="EM2" s="1458"/>
      <c r="EN2" s="1458"/>
      <c r="EO2" s="1458"/>
      <c r="EP2" s="1458"/>
      <c r="EQ2" s="1458"/>
      <c r="ER2" s="1458"/>
      <c r="ES2" s="1458"/>
      <c r="ET2" s="1458"/>
      <c r="EU2" s="1458"/>
      <c r="EV2" s="1458"/>
      <c r="EW2" s="1458"/>
      <c r="EX2" s="1458"/>
      <c r="EY2" s="1458"/>
      <c r="EZ2" s="1458"/>
      <c r="FA2" s="1458"/>
      <c r="FB2" s="1458"/>
      <c r="FC2" s="1458"/>
      <c r="FD2" s="1458"/>
      <c r="FE2" s="1458"/>
      <c r="FF2" s="1458"/>
      <c r="FG2" s="1458"/>
      <c r="FH2" s="1458"/>
      <c r="FI2" s="1458"/>
      <c r="FJ2" s="1458"/>
      <c r="FK2" s="1458"/>
      <c r="FL2" s="1458"/>
      <c r="FM2" s="1458"/>
      <c r="FN2" s="1458"/>
      <c r="FO2" s="1458"/>
      <c r="FP2" s="1458"/>
      <c r="FQ2" s="1458"/>
      <c r="FR2" s="1458"/>
      <c r="FS2" s="1458"/>
      <c r="FT2" s="1458"/>
      <c r="FU2" s="1458"/>
      <c r="FV2" s="1458"/>
      <c r="FW2" s="1458"/>
      <c r="FX2" s="1458"/>
      <c r="FY2" s="1458"/>
      <c r="FZ2" s="1458"/>
      <c r="GA2" s="1458"/>
      <c r="GB2" s="1458"/>
      <c r="GC2" s="1458"/>
      <c r="GD2" s="1458"/>
      <c r="GE2" s="1458"/>
      <c r="GF2" s="1458"/>
      <c r="GG2" s="1458"/>
      <c r="GH2" s="1458"/>
      <c r="GI2" s="1458"/>
      <c r="GJ2" s="1458"/>
      <c r="GK2" s="1458"/>
      <c r="GL2" s="1458"/>
      <c r="GM2" s="1458"/>
      <c r="GN2" s="1458"/>
      <c r="GO2" s="1458"/>
      <c r="GP2" s="1458"/>
      <c r="GQ2" s="1458"/>
      <c r="GR2" s="1458"/>
      <c r="GS2" s="1458"/>
      <c r="GT2" s="1458"/>
      <c r="GU2" s="1458"/>
      <c r="GV2" s="1458"/>
      <c r="GW2" s="1458"/>
      <c r="GX2" s="1458"/>
      <c r="GY2" s="1458"/>
      <c r="GZ2" s="1458"/>
      <c r="HA2" s="1458"/>
      <c r="HB2" s="1458"/>
      <c r="HC2" s="1458"/>
      <c r="HD2" s="1458"/>
      <c r="HE2" s="1458"/>
      <c r="HF2" s="1458"/>
      <c r="HG2" s="1458"/>
      <c r="HH2" s="1458"/>
      <c r="HI2" s="1458"/>
      <c r="HJ2" s="1458"/>
      <c r="HK2" s="1458"/>
      <c r="HL2" s="1458"/>
      <c r="HM2" s="1458"/>
      <c r="HN2" s="1458"/>
      <c r="HO2" s="1458"/>
      <c r="HP2" s="1458"/>
      <c r="HQ2" s="1458"/>
      <c r="HR2" s="1458"/>
      <c r="HS2" s="1458"/>
      <c r="HT2" s="1458"/>
      <c r="HU2" s="1458"/>
      <c r="HV2" s="1458"/>
      <c r="HW2" s="1458"/>
      <c r="HX2" s="1458"/>
      <c r="HY2" s="1458"/>
      <c r="HZ2" s="1458"/>
      <c r="IA2" s="1458"/>
      <c r="IB2" s="1458"/>
      <c r="IC2" s="1458"/>
      <c r="ID2" s="1458"/>
      <c r="IE2" s="1458"/>
      <c r="IF2" s="1458"/>
      <c r="IG2" s="1458"/>
      <c r="IH2" s="1458"/>
      <c r="II2" s="1458"/>
      <c r="IJ2" s="1458"/>
      <c r="IK2" s="1458"/>
      <c r="IL2" s="1458"/>
      <c r="IM2" s="1458"/>
      <c r="IN2" s="1458"/>
      <c r="IO2" s="1458"/>
      <c r="IP2" s="1458"/>
      <c r="IQ2" s="1458"/>
      <c r="IR2" s="1458"/>
      <c r="IS2" s="1458"/>
      <c r="IT2" s="1458"/>
      <c r="IU2" s="1458"/>
      <c r="IV2" s="1458"/>
      <c r="IW2" s="1458"/>
    </row>
    <row r="3" spans="1:257" ht="21" customHeight="1" x14ac:dyDescent="0.25">
      <c r="A3" s="1147">
        <v>2014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264"/>
      <c r="O3" s="264"/>
      <c r="P3" s="264"/>
      <c r="Q3" s="264"/>
      <c r="R3" s="264"/>
      <c r="S3" s="264"/>
      <c r="T3" s="264"/>
      <c r="U3" s="264"/>
      <c r="V3" s="264"/>
      <c r="W3" s="264"/>
      <c r="X3" s="1458"/>
      <c r="Y3" s="1458"/>
      <c r="Z3" s="1458"/>
      <c r="AA3" s="1458"/>
      <c r="AB3" s="1458"/>
      <c r="AC3" s="1458"/>
      <c r="AD3" s="1458"/>
      <c r="AE3" s="1458"/>
      <c r="AF3" s="1458"/>
      <c r="AG3" s="1458"/>
      <c r="AH3" s="1458"/>
      <c r="AI3" s="1458"/>
      <c r="AJ3" s="1458"/>
      <c r="AK3" s="1458"/>
      <c r="AL3" s="1458"/>
      <c r="AM3" s="1458"/>
      <c r="AN3" s="1458"/>
      <c r="AO3" s="1458"/>
      <c r="AP3" s="1458"/>
      <c r="AQ3" s="1458"/>
      <c r="AR3" s="1458"/>
      <c r="AS3" s="1458"/>
      <c r="AT3" s="1458"/>
      <c r="AU3" s="1458"/>
      <c r="AV3" s="1458"/>
      <c r="AW3" s="1458"/>
      <c r="AX3" s="1458"/>
      <c r="AY3" s="1458"/>
      <c r="AZ3" s="1458"/>
      <c r="BA3" s="1458"/>
      <c r="BB3" s="1458"/>
      <c r="BC3" s="1458"/>
      <c r="BD3" s="1458"/>
      <c r="BE3" s="1458"/>
      <c r="BF3" s="1458"/>
      <c r="BG3" s="1458"/>
      <c r="BH3" s="1458"/>
      <c r="BI3" s="1458"/>
      <c r="BJ3" s="1458"/>
      <c r="BK3" s="1458"/>
      <c r="BL3" s="1458"/>
      <c r="BM3" s="1458"/>
      <c r="BN3" s="1458"/>
      <c r="BO3" s="1458"/>
      <c r="BP3" s="1458"/>
      <c r="BQ3" s="1458"/>
      <c r="BR3" s="1458"/>
      <c r="BS3" s="1458"/>
      <c r="BT3" s="1458"/>
      <c r="BU3" s="1458"/>
      <c r="BV3" s="1458"/>
      <c r="BW3" s="1458"/>
      <c r="BX3" s="1458"/>
      <c r="BY3" s="1458"/>
      <c r="BZ3" s="1458"/>
      <c r="CA3" s="1458"/>
      <c r="CB3" s="1458"/>
      <c r="CC3" s="1458"/>
      <c r="CD3" s="1458"/>
      <c r="CE3" s="1458"/>
      <c r="CF3" s="1458"/>
      <c r="CG3" s="1458"/>
      <c r="CH3" s="1458"/>
      <c r="CI3" s="1458"/>
      <c r="CJ3" s="1458"/>
      <c r="CK3" s="1458"/>
      <c r="CL3" s="1458"/>
      <c r="CM3" s="1458"/>
      <c r="CN3" s="1458"/>
      <c r="CO3" s="1458"/>
      <c r="CP3" s="1458"/>
      <c r="CQ3" s="1458"/>
      <c r="CR3" s="1458"/>
      <c r="CS3" s="1458"/>
      <c r="CT3" s="1458"/>
      <c r="CU3" s="1458"/>
      <c r="CV3" s="1458"/>
      <c r="CW3" s="1458"/>
      <c r="CX3" s="1458"/>
      <c r="CY3" s="1458"/>
      <c r="CZ3" s="1458"/>
      <c r="DA3" s="1458"/>
      <c r="DB3" s="1458"/>
      <c r="DC3" s="1458"/>
      <c r="DD3" s="1458"/>
      <c r="DE3" s="1458"/>
      <c r="DF3" s="1458"/>
      <c r="DG3" s="1458"/>
      <c r="DH3" s="1458"/>
      <c r="DI3" s="1458"/>
      <c r="DJ3" s="1458"/>
      <c r="DK3" s="1458"/>
      <c r="DL3" s="1458"/>
      <c r="DM3" s="1458"/>
      <c r="DN3" s="1458"/>
      <c r="DO3" s="1458"/>
      <c r="DP3" s="1458"/>
      <c r="DQ3" s="1458"/>
      <c r="DR3" s="1458"/>
      <c r="DS3" s="1458"/>
      <c r="DT3" s="1458"/>
      <c r="DU3" s="1458"/>
      <c r="DV3" s="1458"/>
      <c r="DW3" s="1458"/>
      <c r="DX3" s="1458"/>
      <c r="DY3" s="1458"/>
      <c r="DZ3" s="1458"/>
      <c r="EA3" s="1458"/>
      <c r="EB3" s="1458"/>
      <c r="EC3" s="1458"/>
      <c r="ED3" s="1458"/>
      <c r="EE3" s="1458"/>
      <c r="EF3" s="1458"/>
      <c r="EG3" s="1458"/>
      <c r="EH3" s="1458"/>
      <c r="EI3" s="1458"/>
      <c r="EJ3" s="1458"/>
      <c r="EK3" s="1458"/>
      <c r="EL3" s="1458"/>
      <c r="EM3" s="1458"/>
      <c r="EN3" s="1458"/>
      <c r="EO3" s="1458"/>
      <c r="EP3" s="1458"/>
      <c r="EQ3" s="1458"/>
      <c r="ER3" s="1458"/>
      <c r="ES3" s="1458"/>
      <c r="ET3" s="1458"/>
      <c r="EU3" s="1458"/>
      <c r="EV3" s="1458"/>
      <c r="EW3" s="1458"/>
      <c r="EX3" s="1458"/>
      <c r="EY3" s="1458"/>
      <c r="EZ3" s="1458"/>
      <c r="FA3" s="1458"/>
      <c r="FB3" s="1458"/>
      <c r="FC3" s="1458"/>
      <c r="FD3" s="1458"/>
      <c r="FE3" s="1458"/>
      <c r="FF3" s="1458"/>
      <c r="FG3" s="1458"/>
      <c r="FH3" s="1458"/>
      <c r="FI3" s="1458"/>
      <c r="FJ3" s="1458"/>
      <c r="FK3" s="1458"/>
      <c r="FL3" s="1458"/>
      <c r="FM3" s="1458"/>
      <c r="FN3" s="1458"/>
      <c r="FO3" s="1458"/>
      <c r="FP3" s="1458"/>
      <c r="FQ3" s="1458"/>
      <c r="FR3" s="1458"/>
      <c r="FS3" s="1458"/>
      <c r="FT3" s="1458"/>
      <c r="FU3" s="1458"/>
      <c r="FV3" s="1458"/>
      <c r="FW3" s="1458"/>
      <c r="FX3" s="1458"/>
      <c r="FY3" s="1458"/>
      <c r="FZ3" s="1458"/>
      <c r="GA3" s="1458"/>
      <c r="GB3" s="1458"/>
      <c r="GC3" s="1458"/>
      <c r="GD3" s="1458"/>
      <c r="GE3" s="1458"/>
      <c r="GF3" s="1458"/>
      <c r="GG3" s="1458"/>
      <c r="GH3" s="1458"/>
      <c r="GI3" s="1458"/>
      <c r="GJ3" s="1458"/>
      <c r="GK3" s="1458"/>
      <c r="GL3" s="1458"/>
      <c r="GM3" s="1458"/>
      <c r="GN3" s="1458"/>
      <c r="GO3" s="1458"/>
      <c r="GP3" s="1458"/>
      <c r="GQ3" s="1458"/>
      <c r="GR3" s="1458"/>
      <c r="GS3" s="1458"/>
      <c r="GT3" s="1458"/>
      <c r="GU3" s="1458"/>
      <c r="GV3" s="1458"/>
      <c r="GW3" s="1458"/>
      <c r="GX3" s="1458"/>
      <c r="GY3" s="1458"/>
      <c r="GZ3" s="1458"/>
      <c r="HA3" s="1458"/>
      <c r="HB3" s="1458"/>
      <c r="HC3" s="1458"/>
      <c r="HD3" s="1458"/>
      <c r="HE3" s="1458"/>
      <c r="HF3" s="1458"/>
      <c r="HG3" s="1458"/>
      <c r="HH3" s="1458"/>
      <c r="HI3" s="1458"/>
      <c r="HJ3" s="1458"/>
      <c r="HK3" s="1458"/>
      <c r="HL3" s="1458"/>
      <c r="HM3" s="1458"/>
      <c r="HN3" s="1458"/>
      <c r="HO3" s="1458"/>
      <c r="HP3" s="1458"/>
      <c r="HQ3" s="1458"/>
      <c r="HR3" s="1458"/>
      <c r="HS3" s="1458"/>
      <c r="HT3" s="1458"/>
      <c r="HU3" s="1458"/>
      <c r="HV3" s="1458"/>
      <c r="HW3" s="1458"/>
      <c r="HX3" s="1458"/>
      <c r="HY3" s="1458"/>
      <c r="HZ3" s="1458"/>
      <c r="IA3" s="1458"/>
      <c r="IB3" s="1458"/>
      <c r="IC3" s="1458"/>
      <c r="ID3" s="1458"/>
      <c r="IE3" s="1458"/>
      <c r="IF3" s="1458"/>
      <c r="IG3" s="1458"/>
      <c r="IH3" s="1458"/>
      <c r="II3" s="1458"/>
      <c r="IJ3" s="1458"/>
      <c r="IK3" s="1458"/>
      <c r="IL3" s="1458"/>
      <c r="IM3" s="1458"/>
      <c r="IN3" s="1458"/>
      <c r="IO3" s="1458"/>
      <c r="IP3" s="1458"/>
      <c r="IQ3" s="1458"/>
      <c r="IR3" s="1458"/>
      <c r="IS3" s="1458"/>
      <c r="IT3" s="1458"/>
      <c r="IU3" s="1458"/>
      <c r="IV3" s="1458"/>
      <c r="IW3" s="1458"/>
    </row>
    <row r="4" spans="1:257" ht="15.75" x14ac:dyDescent="0.3">
      <c r="A4" s="806" t="s">
        <v>461</v>
      </c>
      <c r="B4" s="407"/>
      <c r="C4" s="810"/>
      <c r="D4" s="810"/>
      <c r="E4" s="1348"/>
      <c r="F4" s="1348"/>
      <c r="G4" s="1348"/>
      <c r="H4" s="810"/>
      <c r="I4" s="810"/>
      <c r="J4" s="810"/>
      <c r="K4" s="811"/>
      <c r="L4" s="407"/>
      <c r="M4" s="818" t="s">
        <v>462</v>
      </c>
    </row>
    <row r="5" spans="1:257" ht="33.75" customHeight="1" x14ac:dyDescent="0.2">
      <c r="A5" s="1463" t="s">
        <v>162</v>
      </c>
      <c r="B5" s="1464"/>
      <c r="C5" s="1345" t="s">
        <v>676</v>
      </c>
      <c r="D5" s="1138"/>
      <c r="E5" s="1138"/>
      <c r="F5" s="1139" t="s">
        <v>612</v>
      </c>
      <c r="G5" s="1139"/>
      <c r="H5" s="1139"/>
      <c r="I5" s="1151" t="s">
        <v>613</v>
      </c>
      <c r="J5" s="1151"/>
      <c r="K5" s="1346"/>
      <c r="L5" s="1467" t="s">
        <v>163</v>
      </c>
      <c r="M5" s="1468"/>
    </row>
    <row r="6" spans="1:257" ht="25.5" x14ac:dyDescent="0.2">
      <c r="A6" s="1465"/>
      <c r="B6" s="1466"/>
      <c r="C6" s="255" t="s">
        <v>611</v>
      </c>
      <c r="D6" s="758" t="s">
        <v>1394</v>
      </c>
      <c r="E6" s="758" t="s">
        <v>517</v>
      </c>
      <c r="F6" s="759" t="s">
        <v>46</v>
      </c>
      <c r="G6" s="758" t="s">
        <v>1394</v>
      </c>
      <c r="H6" s="758" t="s">
        <v>517</v>
      </c>
      <c r="I6" s="759" t="s">
        <v>46</v>
      </c>
      <c r="J6" s="758" t="s">
        <v>1394</v>
      </c>
      <c r="K6" s="758" t="s">
        <v>517</v>
      </c>
      <c r="L6" s="1469"/>
      <c r="M6" s="1470"/>
    </row>
    <row r="7" spans="1:257" ht="24" customHeight="1" thickBot="1" x14ac:dyDescent="0.25">
      <c r="A7" s="112" t="s">
        <v>626</v>
      </c>
      <c r="B7" s="217" t="s">
        <v>1106</v>
      </c>
      <c r="C7" s="533">
        <f>E7+D7</f>
        <v>45</v>
      </c>
      <c r="D7" s="533">
        <f>J7+G7</f>
        <v>16</v>
      </c>
      <c r="E7" s="533">
        <f>K7+H7</f>
        <v>29</v>
      </c>
      <c r="F7" s="533">
        <f>H7+G7</f>
        <v>26</v>
      </c>
      <c r="G7" s="880">
        <v>5</v>
      </c>
      <c r="H7" s="880">
        <v>21</v>
      </c>
      <c r="I7" s="533">
        <f>K7+J7</f>
        <v>19</v>
      </c>
      <c r="J7" s="880">
        <v>11</v>
      </c>
      <c r="K7" s="880">
        <v>8</v>
      </c>
      <c r="L7" s="881" t="s">
        <v>625</v>
      </c>
      <c r="M7" s="112" t="s">
        <v>626</v>
      </c>
    </row>
    <row r="8" spans="1:257" ht="24" customHeight="1" thickTop="1" thickBot="1" x14ac:dyDescent="0.25">
      <c r="A8" s="249" t="s">
        <v>624</v>
      </c>
      <c r="B8" s="181" t="s">
        <v>643</v>
      </c>
      <c r="C8" s="529">
        <f t="shared" ref="C8:C21" si="0">E8+D8</f>
        <v>254</v>
      </c>
      <c r="D8" s="529">
        <f t="shared" ref="D8:D21" si="1">J8+G8</f>
        <v>117</v>
      </c>
      <c r="E8" s="529">
        <f t="shared" ref="E8:E21" si="2">K8+H8</f>
        <v>137</v>
      </c>
      <c r="F8" s="529">
        <f t="shared" ref="F8:F21" si="3">H8+G8</f>
        <v>158</v>
      </c>
      <c r="G8" s="882">
        <v>66</v>
      </c>
      <c r="H8" s="882">
        <v>92</v>
      </c>
      <c r="I8" s="529">
        <f t="shared" ref="I8:I21" si="4">K8+J8</f>
        <v>96</v>
      </c>
      <c r="J8" s="882">
        <v>51</v>
      </c>
      <c r="K8" s="882">
        <v>45</v>
      </c>
      <c r="L8" s="883" t="s">
        <v>623</v>
      </c>
      <c r="M8" s="249" t="s">
        <v>624</v>
      </c>
    </row>
    <row r="9" spans="1:257" ht="36.75" customHeight="1" thickTop="1" thickBot="1" x14ac:dyDescent="0.25">
      <c r="A9" s="340" t="s">
        <v>622</v>
      </c>
      <c r="B9" s="180" t="s">
        <v>1104</v>
      </c>
      <c r="C9" s="527">
        <f t="shared" si="0"/>
        <v>16</v>
      </c>
      <c r="D9" s="527">
        <f t="shared" si="1"/>
        <v>6</v>
      </c>
      <c r="E9" s="527">
        <f t="shared" si="2"/>
        <v>10</v>
      </c>
      <c r="F9" s="527">
        <f t="shared" si="3"/>
        <v>12</v>
      </c>
      <c r="G9" s="884">
        <v>4</v>
      </c>
      <c r="H9" s="884">
        <v>8</v>
      </c>
      <c r="I9" s="527">
        <f t="shared" si="4"/>
        <v>4</v>
      </c>
      <c r="J9" s="884">
        <v>2</v>
      </c>
      <c r="K9" s="884">
        <v>2</v>
      </c>
      <c r="L9" s="885" t="s">
        <v>1107</v>
      </c>
      <c r="M9" s="340" t="s">
        <v>622</v>
      </c>
    </row>
    <row r="10" spans="1:257" ht="34.5" customHeight="1" thickTop="1" thickBot="1" x14ac:dyDescent="0.25">
      <c r="A10" s="249" t="s">
        <v>628</v>
      </c>
      <c r="B10" s="181" t="s">
        <v>1105</v>
      </c>
      <c r="C10" s="529">
        <f t="shared" si="0"/>
        <v>154</v>
      </c>
      <c r="D10" s="529">
        <f t="shared" si="1"/>
        <v>60</v>
      </c>
      <c r="E10" s="529">
        <f t="shared" si="2"/>
        <v>94</v>
      </c>
      <c r="F10" s="529">
        <f t="shared" si="3"/>
        <v>73</v>
      </c>
      <c r="G10" s="882">
        <v>25</v>
      </c>
      <c r="H10" s="882">
        <v>48</v>
      </c>
      <c r="I10" s="529">
        <f t="shared" si="4"/>
        <v>81</v>
      </c>
      <c r="J10" s="882">
        <v>35</v>
      </c>
      <c r="K10" s="882">
        <v>46</v>
      </c>
      <c r="L10" s="883" t="s">
        <v>627</v>
      </c>
      <c r="M10" s="249" t="s">
        <v>628</v>
      </c>
    </row>
    <row r="11" spans="1:257" ht="24" customHeight="1" thickTop="1" thickBot="1" x14ac:dyDescent="0.25">
      <c r="A11" s="340" t="s">
        <v>630</v>
      </c>
      <c r="B11" s="180" t="s">
        <v>644</v>
      </c>
      <c r="C11" s="527">
        <f t="shared" si="0"/>
        <v>29</v>
      </c>
      <c r="D11" s="527">
        <f t="shared" si="1"/>
        <v>12</v>
      </c>
      <c r="E11" s="527">
        <f t="shared" si="2"/>
        <v>17</v>
      </c>
      <c r="F11" s="527">
        <f t="shared" si="3"/>
        <v>19</v>
      </c>
      <c r="G11" s="884">
        <v>5</v>
      </c>
      <c r="H11" s="884">
        <v>14</v>
      </c>
      <c r="I11" s="527">
        <f t="shared" si="4"/>
        <v>10</v>
      </c>
      <c r="J11" s="884">
        <v>7</v>
      </c>
      <c r="K11" s="884">
        <v>3</v>
      </c>
      <c r="L11" s="885" t="s">
        <v>629</v>
      </c>
      <c r="M11" s="340" t="s">
        <v>630</v>
      </c>
    </row>
    <row r="12" spans="1:257" ht="24" customHeight="1" thickTop="1" thickBot="1" x14ac:dyDescent="0.25">
      <c r="A12" s="249" t="s">
        <v>631</v>
      </c>
      <c r="B12" s="181" t="s">
        <v>704</v>
      </c>
      <c r="C12" s="529">
        <f t="shared" si="0"/>
        <v>372</v>
      </c>
      <c r="D12" s="529">
        <f t="shared" si="1"/>
        <v>113</v>
      </c>
      <c r="E12" s="529">
        <f t="shared" si="2"/>
        <v>259</v>
      </c>
      <c r="F12" s="529">
        <f t="shared" si="3"/>
        <v>245</v>
      </c>
      <c r="G12" s="882">
        <v>53</v>
      </c>
      <c r="H12" s="882">
        <v>192</v>
      </c>
      <c r="I12" s="529">
        <f t="shared" si="4"/>
        <v>127</v>
      </c>
      <c r="J12" s="882">
        <v>60</v>
      </c>
      <c r="K12" s="882">
        <v>67</v>
      </c>
      <c r="L12" s="883" t="s">
        <v>498</v>
      </c>
      <c r="M12" s="249" t="s">
        <v>631</v>
      </c>
    </row>
    <row r="13" spans="1:257" ht="24" customHeight="1" thickTop="1" thickBot="1" x14ac:dyDescent="0.25">
      <c r="A13" s="340" t="s">
        <v>632</v>
      </c>
      <c r="B13" s="180" t="s">
        <v>705</v>
      </c>
      <c r="C13" s="527">
        <f t="shared" si="0"/>
        <v>115</v>
      </c>
      <c r="D13" s="527">
        <f t="shared" si="1"/>
        <v>37</v>
      </c>
      <c r="E13" s="527">
        <f t="shared" si="2"/>
        <v>78</v>
      </c>
      <c r="F13" s="527">
        <f t="shared" si="3"/>
        <v>63</v>
      </c>
      <c r="G13" s="884">
        <v>15</v>
      </c>
      <c r="H13" s="884">
        <v>48</v>
      </c>
      <c r="I13" s="527">
        <f t="shared" si="4"/>
        <v>52</v>
      </c>
      <c r="J13" s="884">
        <v>22</v>
      </c>
      <c r="K13" s="884">
        <v>30</v>
      </c>
      <c r="L13" s="885" t="s">
        <v>499</v>
      </c>
      <c r="M13" s="340" t="s">
        <v>632</v>
      </c>
    </row>
    <row r="14" spans="1:257" ht="24" customHeight="1" thickTop="1" thickBot="1" x14ac:dyDescent="0.25">
      <c r="A14" s="249" t="s">
        <v>634</v>
      </c>
      <c r="B14" s="181" t="s">
        <v>645</v>
      </c>
      <c r="C14" s="529">
        <f t="shared" si="0"/>
        <v>60</v>
      </c>
      <c r="D14" s="529">
        <f t="shared" si="1"/>
        <v>26</v>
      </c>
      <c r="E14" s="529">
        <f t="shared" si="2"/>
        <v>34</v>
      </c>
      <c r="F14" s="529">
        <f t="shared" si="3"/>
        <v>33</v>
      </c>
      <c r="G14" s="882">
        <v>14</v>
      </c>
      <c r="H14" s="882">
        <v>19</v>
      </c>
      <c r="I14" s="529">
        <f t="shared" si="4"/>
        <v>27</v>
      </c>
      <c r="J14" s="882">
        <v>12</v>
      </c>
      <c r="K14" s="882">
        <v>15</v>
      </c>
      <c r="L14" s="883" t="s">
        <v>633</v>
      </c>
      <c r="M14" s="249" t="s">
        <v>634</v>
      </c>
    </row>
    <row r="15" spans="1:257" ht="24" customHeight="1" thickTop="1" thickBot="1" x14ac:dyDescent="0.25">
      <c r="A15" s="340" t="s">
        <v>635</v>
      </c>
      <c r="B15" s="180" t="s">
        <v>646</v>
      </c>
      <c r="C15" s="527">
        <f t="shared" si="0"/>
        <v>2</v>
      </c>
      <c r="D15" s="527">
        <f t="shared" si="1"/>
        <v>1</v>
      </c>
      <c r="E15" s="527">
        <f t="shared" si="2"/>
        <v>1</v>
      </c>
      <c r="F15" s="527">
        <f t="shared" si="3"/>
        <v>1</v>
      </c>
      <c r="G15" s="884"/>
      <c r="H15" s="884">
        <v>1</v>
      </c>
      <c r="I15" s="527">
        <f t="shared" si="4"/>
        <v>1</v>
      </c>
      <c r="J15" s="884">
        <v>1</v>
      </c>
      <c r="K15" s="884"/>
      <c r="L15" s="885" t="s">
        <v>500</v>
      </c>
      <c r="M15" s="340" t="s">
        <v>635</v>
      </c>
    </row>
    <row r="16" spans="1:257" ht="24" customHeight="1" thickTop="1" thickBot="1" x14ac:dyDescent="0.25">
      <c r="A16" s="340" t="s">
        <v>636</v>
      </c>
      <c r="B16" s="180" t="s">
        <v>647</v>
      </c>
      <c r="C16" s="527">
        <f t="shared" si="0"/>
        <v>65</v>
      </c>
      <c r="D16" s="527">
        <f t="shared" si="1"/>
        <v>34</v>
      </c>
      <c r="E16" s="527">
        <f t="shared" si="2"/>
        <v>31</v>
      </c>
      <c r="F16" s="527">
        <f t="shared" si="3"/>
        <v>39</v>
      </c>
      <c r="G16" s="884">
        <v>18</v>
      </c>
      <c r="H16" s="884">
        <v>21</v>
      </c>
      <c r="I16" s="527">
        <f t="shared" si="4"/>
        <v>26</v>
      </c>
      <c r="J16" s="884">
        <v>16</v>
      </c>
      <c r="K16" s="884">
        <v>10</v>
      </c>
      <c r="L16" s="885" t="s">
        <v>702</v>
      </c>
      <c r="M16" s="340" t="s">
        <v>636</v>
      </c>
    </row>
    <row r="17" spans="1:13" ht="24" customHeight="1" thickTop="1" thickBot="1" x14ac:dyDescent="0.25">
      <c r="A17" s="249" t="s">
        <v>637</v>
      </c>
      <c r="B17" s="181" t="s">
        <v>648</v>
      </c>
      <c r="C17" s="529">
        <f t="shared" si="0"/>
        <v>1</v>
      </c>
      <c r="D17" s="529">
        <f t="shared" si="1"/>
        <v>1</v>
      </c>
      <c r="E17" s="529">
        <f t="shared" si="2"/>
        <v>0</v>
      </c>
      <c r="F17" s="529">
        <f t="shared" si="3"/>
        <v>1</v>
      </c>
      <c r="G17" s="882">
        <v>1</v>
      </c>
      <c r="H17" s="882"/>
      <c r="I17" s="529">
        <f t="shared" si="4"/>
        <v>0</v>
      </c>
      <c r="J17" s="882"/>
      <c r="K17" s="882"/>
      <c r="L17" s="883" t="s">
        <v>501</v>
      </c>
      <c r="M17" s="249" t="s">
        <v>637</v>
      </c>
    </row>
    <row r="18" spans="1:13" ht="27" customHeight="1" thickTop="1" thickBot="1" x14ac:dyDescent="0.25">
      <c r="A18" s="340" t="s">
        <v>638</v>
      </c>
      <c r="B18" s="180" t="s">
        <v>649</v>
      </c>
      <c r="C18" s="527">
        <f t="shared" si="0"/>
        <v>52</v>
      </c>
      <c r="D18" s="527">
        <f t="shared" si="1"/>
        <v>28</v>
      </c>
      <c r="E18" s="527">
        <f t="shared" si="2"/>
        <v>24</v>
      </c>
      <c r="F18" s="527">
        <f t="shared" si="3"/>
        <v>38</v>
      </c>
      <c r="G18" s="884">
        <v>23</v>
      </c>
      <c r="H18" s="884">
        <v>15</v>
      </c>
      <c r="I18" s="527">
        <f t="shared" si="4"/>
        <v>14</v>
      </c>
      <c r="J18" s="884">
        <v>5</v>
      </c>
      <c r="K18" s="884">
        <v>9</v>
      </c>
      <c r="L18" s="885" t="s">
        <v>1032</v>
      </c>
      <c r="M18" s="340" t="s">
        <v>638</v>
      </c>
    </row>
    <row r="19" spans="1:13" ht="38.25" customHeight="1" thickTop="1" thickBot="1" x14ac:dyDescent="0.25">
      <c r="A19" s="249" t="s">
        <v>639</v>
      </c>
      <c r="B19" s="181" t="s">
        <v>650</v>
      </c>
      <c r="C19" s="529">
        <f t="shared" si="0"/>
        <v>67</v>
      </c>
      <c r="D19" s="529">
        <f t="shared" si="1"/>
        <v>32</v>
      </c>
      <c r="E19" s="529">
        <f t="shared" si="2"/>
        <v>35</v>
      </c>
      <c r="F19" s="529">
        <f t="shared" si="3"/>
        <v>43</v>
      </c>
      <c r="G19" s="882">
        <v>20</v>
      </c>
      <c r="H19" s="882">
        <v>23</v>
      </c>
      <c r="I19" s="529">
        <f t="shared" si="4"/>
        <v>24</v>
      </c>
      <c r="J19" s="882">
        <v>12</v>
      </c>
      <c r="K19" s="882">
        <v>12</v>
      </c>
      <c r="L19" s="883" t="s">
        <v>703</v>
      </c>
      <c r="M19" s="249" t="s">
        <v>639</v>
      </c>
    </row>
    <row r="20" spans="1:13" ht="27" thickTop="1" thickBot="1" x14ac:dyDescent="0.25">
      <c r="A20" s="340" t="s">
        <v>641</v>
      </c>
      <c r="B20" s="180" t="s">
        <v>651</v>
      </c>
      <c r="C20" s="527">
        <f t="shared" si="0"/>
        <v>666</v>
      </c>
      <c r="D20" s="527">
        <f t="shared" si="1"/>
        <v>115</v>
      </c>
      <c r="E20" s="527">
        <f t="shared" si="2"/>
        <v>551</v>
      </c>
      <c r="F20" s="527">
        <f t="shared" si="3"/>
        <v>498</v>
      </c>
      <c r="G20" s="884">
        <v>62</v>
      </c>
      <c r="H20" s="884">
        <v>436</v>
      </c>
      <c r="I20" s="527">
        <f t="shared" si="4"/>
        <v>168</v>
      </c>
      <c r="J20" s="884">
        <v>53</v>
      </c>
      <c r="K20" s="884">
        <v>115</v>
      </c>
      <c r="L20" s="885" t="s">
        <v>640</v>
      </c>
      <c r="M20" s="340" t="s">
        <v>641</v>
      </c>
    </row>
    <row r="21" spans="1:13" ht="24" customHeight="1" thickTop="1" x14ac:dyDescent="0.2">
      <c r="A21" s="251" t="s">
        <v>642</v>
      </c>
      <c r="B21" s="886" t="s">
        <v>652</v>
      </c>
      <c r="C21" s="539">
        <f t="shared" si="0"/>
        <v>468</v>
      </c>
      <c r="D21" s="539">
        <f t="shared" si="1"/>
        <v>42</v>
      </c>
      <c r="E21" s="539">
        <f t="shared" si="2"/>
        <v>426</v>
      </c>
      <c r="F21" s="539">
        <f t="shared" si="3"/>
        <v>376</v>
      </c>
      <c r="G21" s="887">
        <v>27</v>
      </c>
      <c r="H21" s="887">
        <v>349</v>
      </c>
      <c r="I21" s="539">
        <f t="shared" si="4"/>
        <v>92</v>
      </c>
      <c r="J21" s="887">
        <v>15</v>
      </c>
      <c r="K21" s="887">
        <v>77</v>
      </c>
      <c r="L21" s="888" t="s">
        <v>1033</v>
      </c>
      <c r="M21" s="251" t="s">
        <v>642</v>
      </c>
    </row>
    <row r="22" spans="1:13" ht="33" customHeight="1" x14ac:dyDescent="0.2">
      <c r="A22" s="1461" t="s">
        <v>66</v>
      </c>
      <c r="B22" s="1462"/>
      <c r="C22" s="692">
        <f t="shared" ref="C22:K22" si="5">SUM(C7:C21)</f>
        <v>2366</v>
      </c>
      <c r="D22" s="692">
        <f t="shared" si="5"/>
        <v>640</v>
      </c>
      <c r="E22" s="692">
        <f t="shared" si="5"/>
        <v>1726</v>
      </c>
      <c r="F22" s="692">
        <f t="shared" si="5"/>
        <v>1625</v>
      </c>
      <c r="G22" s="692">
        <f t="shared" si="5"/>
        <v>338</v>
      </c>
      <c r="H22" s="692">
        <f t="shared" si="5"/>
        <v>1287</v>
      </c>
      <c r="I22" s="692">
        <f t="shared" si="5"/>
        <v>741</v>
      </c>
      <c r="J22" s="692">
        <f t="shared" si="5"/>
        <v>302</v>
      </c>
      <c r="K22" s="692">
        <f t="shared" si="5"/>
        <v>439</v>
      </c>
      <c r="L22" s="1459" t="s">
        <v>67</v>
      </c>
      <c r="M22" s="1460"/>
    </row>
  </sheetData>
  <mergeCells count="77">
    <mergeCell ref="A1:M1"/>
    <mergeCell ref="A2:M2"/>
    <mergeCell ref="A3:M3"/>
    <mergeCell ref="A5:B6"/>
    <mergeCell ref="L5:M6"/>
    <mergeCell ref="L22:M22"/>
    <mergeCell ref="A22:B22"/>
    <mergeCell ref="E4:G4"/>
    <mergeCell ref="C5:E5"/>
    <mergeCell ref="F5:H5"/>
    <mergeCell ref="I5:K5"/>
    <mergeCell ref="IJ3:IT3"/>
    <mergeCell ref="IU3:IW3"/>
    <mergeCell ref="ED3:EN3"/>
    <mergeCell ref="EO3:EY3"/>
    <mergeCell ref="EZ3:FJ3"/>
    <mergeCell ref="FK3:FU3"/>
    <mergeCell ref="FV3:GF3"/>
    <mergeCell ref="GG3:GQ3"/>
    <mergeCell ref="GR3:HB3"/>
    <mergeCell ref="HC3:HM3"/>
    <mergeCell ref="HN3:HX3"/>
    <mergeCell ref="HY3:II3"/>
    <mergeCell ref="CW2:DG2"/>
    <mergeCell ref="DH2:DR2"/>
    <mergeCell ref="DS2:EC2"/>
    <mergeCell ref="X3:AH3"/>
    <mergeCell ref="AI3:AS3"/>
    <mergeCell ref="AT3:BD3"/>
    <mergeCell ref="BE3:BO3"/>
    <mergeCell ref="BP3:BZ3"/>
    <mergeCell ref="CA3:CK3"/>
    <mergeCell ref="CL3:CV3"/>
    <mergeCell ref="CW3:DG3"/>
    <mergeCell ref="DH3:DR3"/>
    <mergeCell ref="DS3:EC3"/>
    <mergeCell ref="BE2:BO2"/>
    <mergeCell ref="BP2:BZ2"/>
    <mergeCell ref="CA2:CK2"/>
    <mergeCell ref="IJ2:IT2"/>
    <mergeCell ref="IU2:IW2"/>
    <mergeCell ref="ED2:EN2"/>
    <mergeCell ref="EO2:EY2"/>
    <mergeCell ref="EZ2:FJ2"/>
    <mergeCell ref="FK2:FU2"/>
    <mergeCell ref="FV2:GF2"/>
    <mergeCell ref="GG2:GQ2"/>
    <mergeCell ref="GR2:HB2"/>
    <mergeCell ref="HC2:HM2"/>
    <mergeCell ref="HN2:HX2"/>
    <mergeCell ref="HY2:II2"/>
    <mergeCell ref="CL2:CV2"/>
    <mergeCell ref="X2:AH2"/>
    <mergeCell ref="AI2:AS2"/>
    <mergeCell ref="AT2:BD2"/>
    <mergeCell ref="IU1:IW1"/>
    <mergeCell ref="ED1:EN1"/>
    <mergeCell ref="EO1:EY1"/>
    <mergeCell ref="EZ1:FJ1"/>
    <mergeCell ref="FK1:FU1"/>
    <mergeCell ref="FV1:GF1"/>
    <mergeCell ref="GG1:GQ1"/>
    <mergeCell ref="GR1:HB1"/>
    <mergeCell ref="HC1:HM1"/>
    <mergeCell ref="HN1:HX1"/>
    <mergeCell ref="HY1:II1"/>
    <mergeCell ref="IJ1:IT1"/>
    <mergeCell ref="DS1:EC1"/>
    <mergeCell ref="CA1:CK1"/>
    <mergeCell ref="CL1:CV1"/>
    <mergeCell ref="CW1:DG1"/>
    <mergeCell ref="DH1:DR1"/>
    <mergeCell ref="X1:AH1"/>
    <mergeCell ref="AI1:AS1"/>
    <mergeCell ref="AT1:BD1"/>
    <mergeCell ref="BE1:BO1"/>
    <mergeCell ref="BP1:BZ1"/>
  </mergeCells>
  <printOptions horizontalCentered="1" verticalCentered="1"/>
  <pageMargins left="0" right="0" top="0" bottom="0" header="0" footer="0"/>
  <pageSetup paperSize="9" scale="88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4"/>
  <sheetViews>
    <sheetView view="pageBreakPreview" topLeftCell="A112" zoomScaleNormal="100" zoomScaleSheetLayoutView="100" workbookViewId="0">
      <selection activeCell="E131" sqref="E131"/>
    </sheetView>
  </sheetViews>
  <sheetFormatPr defaultRowHeight="14.25" x14ac:dyDescent="0.2"/>
  <cols>
    <col min="1" max="1" width="24" style="767" customWidth="1"/>
    <col min="2" max="2" width="26.7109375" style="767" customWidth="1"/>
    <col min="3" max="3" width="17.140625" style="767" hidden="1" customWidth="1"/>
    <col min="4" max="4" width="7.42578125" style="767" customWidth="1"/>
    <col min="5" max="5" width="8.5703125" style="782" customWidth="1"/>
    <col min="6" max="10" width="6" style="767" customWidth="1"/>
    <col min="11" max="22" width="4.42578125" style="767" customWidth="1"/>
    <col min="23" max="23" width="4.28515625" style="767" bestFit="1" customWidth="1"/>
    <col min="24" max="24" width="5.28515625" style="767" bestFit="1" customWidth="1"/>
    <col min="25" max="25" width="28.85546875" style="785" customWidth="1"/>
    <col min="26" max="16384" width="9.140625" style="767"/>
  </cols>
  <sheetData>
    <row r="1" spans="1:25" ht="18" x14ac:dyDescent="0.2">
      <c r="A1" s="1483" t="s">
        <v>1374</v>
      </c>
      <c r="B1" s="1483"/>
      <c r="C1" s="1483"/>
      <c r="D1" s="1483"/>
      <c r="E1" s="1483"/>
      <c r="F1" s="1483"/>
      <c r="G1" s="1483"/>
      <c r="H1" s="1483"/>
      <c r="I1" s="1483"/>
      <c r="J1" s="1483"/>
      <c r="K1" s="1483"/>
      <c r="L1" s="1483"/>
      <c r="M1" s="1483"/>
      <c r="N1" s="1483"/>
      <c r="O1" s="1483"/>
      <c r="P1" s="1483"/>
      <c r="Q1" s="1483"/>
      <c r="R1" s="1483"/>
      <c r="S1" s="1483"/>
      <c r="T1" s="1483"/>
      <c r="U1" s="1483"/>
      <c r="V1" s="1483"/>
      <c r="W1" s="1483"/>
      <c r="X1" s="1483"/>
      <c r="Y1" s="1483"/>
    </row>
    <row r="2" spans="1:25" ht="15.75" x14ac:dyDescent="0.2">
      <c r="A2" s="1484" t="s">
        <v>1392</v>
      </c>
      <c r="B2" s="1484"/>
      <c r="C2" s="1484"/>
      <c r="D2" s="1484"/>
      <c r="E2" s="1484"/>
      <c r="F2" s="1484"/>
      <c r="G2" s="1484"/>
      <c r="H2" s="1484"/>
      <c r="I2" s="1484"/>
      <c r="J2" s="1484"/>
      <c r="K2" s="1484"/>
      <c r="L2" s="1484"/>
      <c r="M2" s="1484"/>
      <c r="N2" s="1484"/>
      <c r="O2" s="1484"/>
      <c r="P2" s="1484"/>
      <c r="Q2" s="1484"/>
      <c r="R2" s="1484"/>
      <c r="S2" s="1484"/>
      <c r="T2" s="1484"/>
      <c r="U2" s="1484"/>
      <c r="V2" s="1484"/>
      <c r="W2" s="1484"/>
      <c r="X2" s="1484"/>
      <c r="Y2" s="1484"/>
    </row>
    <row r="3" spans="1:25" ht="15.75" x14ac:dyDescent="0.2">
      <c r="A3" s="1484" t="s">
        <v>1390</v>
      </c>
      <c r="B3" s="1484"/>
      <c r="C3" s="1484"/>
      <c r="D3" s="1484"/>
      <c r="E3" s="1484"/>
      <c r="F3" s="1484"/>
      <c r="G3" s="1484"/>
      <c r="H3" s="1484"/>
      <c r="I3" s="1484"/>
      <c r="J3" s="1484"/>
      <c r="K3" s="1484"/>
      <c r="L3" s="1484"/>
      <c r="M3" s="1484"/>
      <c r="N3" s="1484"/>
      <c r="O3" s="1484"/>
      <c r="P3" s="1484"/>
      <c r="Q3" s="1484"/>
      <c r="R3" s="1484"/>
      <c r="S3" s="1484"/>
      <c r="T3" s="1484"/>
      <c r="U3" s="1484"/>
      <c r="V3" s="1484"/>
      <c r="W3" s="1484"/>
      <c r="X3" s="1484"/>
      <c r="Y3" s="1484"/>
    </row>
    <row r="4" spans="1:25" ht="15.75" x14ac:dyDescent="0.2">
      <c r="A4" s="1484">
        <v>2014</v>
      </c>
      <c r="B4" s="1484"/>
      <c r="C4" s="1484"/>
      <c r="D4" s="1484"/>
      <c r="E4" s="1484"/>
      <c r="F4" s="1484"/>
      <c r="G4" s="1484"/>
      <c r="H4" s="1484"/>
      <c r="I4" s="1484"/>
      <c r="J4" s="1484"/>
      <c r="K4" s="1484"/>
      <c r="L4" s="1484"/>
      <c r="M4" s="1484"/>
      <c r="N4" s="1484"/>
      <c r="O4" s="1484"/>
      <c r="P4" s="1484"/>
      <c r="Q4" s="1484"/>
      <c r="R4" s="1484"/>
      <c r="S4" s="1484"/>
      <c r="T4" s="1484"/>
      <c r="U4" s="1484"/>
      <c r="V4" s="1484"/>
      <c r="W4" s="1484"/>
      <c r="X4" s="1484"/>
      <c r="Y4" s="1484"/>
    </row>
    <row r="5" spans="1:25" ht="15.75" x14ac:dyDescent="0.2">
      <c r="A5" s="784" t="s">
        <v>942</v>
      </c>
      <c r="B5" s="940"/>
      <c r="C5" s="940"/>
      <c r="D5" s="940"/>
      <c r="E5" s="940"/>
      <c r="F5" s="940"/>
      <c r="G5" s="940"/>
      <c r="H5" s="940"/>
      <c r="I5" s="940"/>
      <c r="J5" s="940"/>
      <c r="K5" s="940"/>
      <c r="L5" s="940"/>
      <c r="M5" s="940"/>
      <c r="N5" s="940"/>
      <c r="O5" s="940"/>
      <c r="P5" s="940"/>
      <c r="Q5" s="940"/>
      <c r="R5" s="940"/>
      <c r="S5" s="940"/>
      <c r="T5" s="940"/>
      <c r="U5" s="940"/>
      <c r="V5" s="940"/>
      <c r="W5" s="940"/>
      <c r="X5" s="940"/>
      <c r="Y5" s="795" t="s">
        <v>299</v>
      </c>
    </row>
    <row r="6" spans="1:25" ht="25.5" x14ac:dyDescent="0.2">
      <c r="A6" s="768" t="s">
        <v>940</v>
      </c>
      <c r="B6" s="769" t="s">
        <v>162</v>
      </c>
      <c r="C6" s="769" t="s">
        <v>817</v>
      </c>
      <c r="D6" s="770" t="s">
        <v>727</v>
      </c>
      <c r="E6" s="770" t="s">
        <v>783</v>
      </c>
      <c r="F6" s="770" t="s">
        <v>818</v>
      </c>
      <c r="G6" s="771" t="s">
        <v>214</v>
      </c>
      <c r="H6" s="771" t="s">
        <v>216</v>
      </c>
      <c r="I6" s="771" t="s">
        <v>96</v>
      </c>
      <c r="J6" s="771" t="s">
        <v>98</v>
      </c>
      <c r="K6" s="771" t="s">
        <v>100</v>
      </c>
      <c r="L6" s="771" t="s">
        <v>102</v>
      </c>
      <c r="M6" s="771" t="s">
        <v>104</v>
      </c>
      <c r="N6" s="771" t="s">
        <v>106</v>
      </c>
      <c r="O6" s="771" t="s">
        <v>224</v>
      </c>
      <c r="P6" s="771" t="s">
        <v>226</v>
      </c>
      <c r="Q6" s="771" t="s">
        <v>228</v>
      </c>
      <c r="R6" s="771" t="s">
        <v>230</v>
      </c>
      <c r="S6" s="771" t="s">
        <v>232</v>
      </c>
      <c r="T6" s="771" t="s">
        <v>234</v>
      </c>
      <c r="U6" s="771" t="s">
        <v>236</v>
      </c>
      <c r="V6" s="771" t="s">
        <v>401</v>
      </c>
      <c r="W6" s="772" t="s">
        <v>819</v>
      </c>
      <c r="X6" s="770" t="s">
        <v>726</v>
      </c>
      <c r="Y6" s="769" t="s">
        <v>944</v>
      </c>
    </row>
    <row r="7" spans="1:25" s="916" customFormat="1" ht="13.5" customHeight="1" thickBot="1" x14ac:dyDescent="0.25">
      <c r="A7" s="1485" t="s">
        <v>1286</v>
      </c>
      <c r="B7" s="1486" t="s">
        <v>1277</v>
      </c>
      <c r="C7" s="1487" t="s">
        <v>820</v>
      </c>
      <c r="D7" s="942" t="s">
        <v>244</v>
      </c>
      <c r="E7" s="943">
        <f t="shared" ref="E7:E12" si="0">SUM(F7:W7)</f>
        <v>0</v>
      </c>
      <c r="F7" s="1031">
        <f>0</f>
        <v>0</v>
      </c>
      <c r="G7" s="1031">
        <f>0</f>
        <v>0</v>
      </c>
      <c r="H7" s="1031">
        <f>0</f>
        <v>0</v>
      </c>
      <c r="I7" s="1031">
        <f>0</f>
        <v>0</v>
      </c>
      <c r="J7" s="1031">
        <f>0</f>
        <v>0</v>
      </c>
      <c r="K7" s="1031">
        <f>0</f>
        <v>0</v>
      </c>
      <c r="L7" s="1031">
        <f>0</f>
        <v>0</v>
      </c>
      <c r="M7" s="1031">
        <f>0</f>
        <v>0</v>
      </c>
      <c r="N7" s="1031">
        <f>0</f>
        <v>0</v>
      </c>
      <c r="O7" s="1031">
        <f>0</f>
        <v>0</v>
      </c>
      <c r="P7" s="1031">
        <f>0</f>
        <v>0</v>
      </c>
      <c r="Q7" s="1031">
        <f>0</f>
        <v>0</v>
      </c>
      <c r="R7" s="1031">
        <f>0</f>
        <v>0</v>
      </c>
      <c r="S7" s="1031">
        <f>0</f>
        <v>0</v>
      </c>
      <c r="T7" s="1031">
        <f>0</f>
        <v>0</v>
      </c>
      <c r="U7" s="1031">
        <f>0</f>
        <v>0</v>
      </c>
      <c r="V7" s="1031">
        <f>0</f>
        <v>0</v>
      </c>
      <c r="W7" s="1032">
        <f>0</f>
        <v>0</v>
      </c>
      <c r="X7" s="942" t="s">
        <v>245</v>
      </c>
      <c r="Y7" s="1489" t="s">
        <v>1325</v>
      </c>
    </row>
    <row r="8" spans="1:25" s="916" customFormat="1" ht="13.5" customHeight="1" thickBot="1" x14ac:dyDescent="0.25">
      <c r="A8" s="1478"/>
      <c r="B8" s="1480"/>
      <c r="C8" s="1488"/>
      <c r="D8" s="776" t="s">
        <v>246</v>
      </c>
      <c r="E8" s="777">
        <f t="shared" si="0"/>
        <v>1</v>
      </c>
      <c r="F8" s="1033">
        <f>0</f>
        <v>0</v>
      </c>
      <c r="G8" s="1033">
        <f>0</f>
        <v>0</v>
      </c>
      <c r="H8" s="1033">
        <f>0</f>
        <v>0</v>
      </c>
      <c r="I8" s="1033">
        <f>0</f>
        <v>0</v>
      </c>
      <c r="J8" s="1033">
        <f>0</f>
        <v>0</v>
      </c>
      <c r="K8" s="1033">
        <f>0</f>
        <v>0</v>
      </c>
      <c r="L8" s="1033">
        <f>0</f>
        <v>0</v>
      </c>
      <c r="M8" s="1033">
        <f>0</f>
        <v>0</v>
      </c>
      <c r="N8" s="1033">
        <f>0</f>
        <v>0</v>
      </c>
      <c r="O8" s="1033">
        <f>0</f>
        <v>0</v>
      </c>
      <c r="P8" s="1033">
        <f>0</f>
        <v>0</v>
      </c>
      <c r="Q8" s="1033">
        <f>0</f>
        <v>0</v>
      </c>
      <c r="R8" s="1033">
        <f>0</f>
        <v>0</v>
      </c>
      <c r="S8" s="1033">
        <f>0</f>
        <v>0</v>
      </c>
      <c r="T8" s="1033">
        <f>0</f>
        <v>0</v>
      </c>
      <c r="U8" s="1033">
        <v>1</v>
      </c>
      <c r="V8" s="1033">
        <f>0</f>
        <v>0</v>
      </c>
      <c r="W8" s="1034">
        <f>0</f>
        <v>0</v>
      </c>
      <c r="X8" s="776" t="s">
        <v>771</v>
      </c>
      <c r="Y8" s="1490"/>
    </row>
    <row r="9" spans="1:25" s="917" customFormat="1" ht="13.5" customHeight="1" thickBot="1" x14ac:dyDescent="0.25">
      <c r="A9" s="1471" t="s">
        <v>1287</v>
      </c>
      <c r="B9" s="1473" t="s">
        <v>1278</v>
      </c>
      <c r="C9" s="1475" t="s">
        <v>820</v>
      </c>
      <c r="D9" s="773" t="s">
        <v>244</v>
      </c>
      <c r="E9" s="774">
        <f t="shared" si="0"/>
        <v>0</v>
      </c>
      <c r="F9" s="773">
        <f>0</f>
        <v>0</v>
      </c>
      <c r="G9" s="773">
        <f>0</f>
        <v>0</v>
      </c>
      <c r="H9" s="773">
        <f>0</f>
        <v>0</v>
      </c>
      <c r="I9" s="773">
        <f>0</f>
        <v>0</v>
      </c>
      <c r="J9" s="773">
        <f>0</f>
        <v>0</v>
      </c>
      <c r="K9" s="773">
        <f>0</f>
        <v>0</v>
      </c>
      <c r="L9" s="773">
        <f>0</f>
        <v>0</v>
      </c>
      <c r="M9" s="773">
        <f>0</f>
        <v>0</v>
      </c>
      <c r="N9" s="773">
        <f>0</f>
        <v>0</v>
      </c>
      <c r="O9" s="773">
        <f>0</f>
        <v>0</v>
      </c>
      <c r="P9" s="773">
        <f>0</f>
        <v>0</v>
      </c>
      <c r="Q9" s="773">
        <f>0</f>
        <v>0</v>
      </c>
      <c r="R9" s="773">
        <f>0</f>
        <v>0</v>
      </c>
      <c r="S9" s="773">
        <f>0</f>
        <v>0</v>
      </c>
      <c r="T9" s="773">
        <f>0</f>
        <v>0</v>
      </c>
      <c r="U9" s="773">
        <f>0</f>
        <v>0</v>
      </c>
      <c r="V9" s="773">
        <f>0</f>
        <v>0</v>
      </c>
      <c r="W9" s="775">
        <f>0</f>
        <v>0</v>
      </c>
      <c r="X9" s="773" t="s">
        <v>245</v>
      </c>
      <c r="Y9" s="1476" t="s">
        <v>1326</v>
      </c>
    </row>
    <row r="10" spans="1:25" s="917" customFormat="1" ht="13.5" customHeight="1" thickBot="1" x14ac:dyDescent="0.25">
      <c r="A10" s="1472"/>
      <c r="B10" s="1474"/>
      <c r="C10" s="1475"/>
      <c r="D10" s="773" t="s">
        <v>246</v>
      </c>
      <c r="E10" s="774">
        <f t="shared" si="0"/>
        <v>1</v>
      </c>
      <c r="F10" s="773">
        <v>1</v>
      </c>
      <c r="G10" s="773">
        <f>0</f>
        <v>0</v>
      </c>
      <c r="H10" s="773">
        <f>0</f>
        <v>0</v>
      </c>
      <c r="I10" s="773">
        <f>0</f>
        <v>0</v>
      </c>
      <c r="J10" s="773">
        <f>0</f>
        <v>0</v>
      </c>
      <c r="K10" s="773">
        <f>0</f>
        <v>0</v>
      </c>
      <c r="L10" s="773">
        <f>0</f>
        <v>0</v>
      </c>
      <c r="M10" s="773">
        <f>0</f>
        <v>0</v>
      </c>
      <c r="N10" s="773">
        <f>0</f>
        <v>0</v>
      </c>
      <c r="O10" s="773">
        <f>0</f>
        <v>0</v>
      </c>
      <c r="P10" s="773">
        <f>0</f>
        <v>0</v>
      </c>
      <c r="Q10" s="773">
        <f>0</f>
        <v>0</v>
      </c>
      <c r="R10" s="773">
        <f>0</f>
        <v>0</v>
      </c>
      <c r="S10" s="773">
        <f>0</f>
        <v>0</v>
      </c>
      <c r="T10" s="773">
        <f>0</f>
        <v>0</v>
      </c>
      <c r="U10" s="773">
        <f>0</f>
        <v>0</v>
      </c>
      <c r="V10" s="773">
        <f>0</f>
        <v>0</v>
      </c>
      <c r="W10" s="775">
        <f>0</f>
        <v>0</v>
      </c>
      <c r="X10" s="773" t="s">
        <v>771</v>
      </c>
      <c r="Y10" s="1476"/>
    </row>
    <row r="11" spans="1:25" s="916" customFormat="1" ht="13.5" customHeight="1" thickBot="1" x14ac:dyDescent="0.25">
      <c r="A11" s="1477" t="s">
        <v>821</v>
      </c>
      <c r="B11" s="1479" t="s">
        <v>822</v>
      </c>
      <c r="C11" s="1481" t="s">
        <v>820</v>
      </c>
      <c r="D11" s="776" t="s">
        <v>244</v>
      </c>
      <c r="E11" s="777">
        <f t="shared" si="0"/>
        <v>0</v>
      </c>
      <c r="F11" s="776">
        <f>0</f>
        <v>0</v>
      </c>
      <c r="G11" s="776">
        <f>0</f>
        <v>0</v>
      </c>
      <c r="H11" s="776">
        <f>0</f>
        <v>0</v>
      </c>
      <c r="I11" s="776">
        <f>0</f>
        <v>0</v>
      </c>
      <c r="J11" s="776">
        <f>0</f>
        <v>0</v>
      </c>
      <c r="K11" s="776">
        <f>0</f>
        <v>0</v>
      </c>
      <c r="L11" s="776">
        <f>0</f>
        <v>0</v>
      </c>
      <c r="M11" s="776">
        <f>0</f>
        <v>0</v>
      </c>
      <c r="N11" s="776">
        <f>0</f>
        <v>0</v>
      </c>
      <c r="O11" s="776">
        <f>0</f>
        <v>0</v>
      </c>
      <c r="P11" s="776">
        <f>0</f>
        <v>0</v>
      </c>
      <c r="Q11" s="776">
        <f>0</f>
        <v>0</v>
      </c>
      <c r="R11" s="776">
        <f>0</f>
        <v>0</v>
      </c>
      <c r="S11" s="776">
        <f>0</f>
        <v>0</v>
      </c>
      <c r="T11" s="776">
        <f>0</f>
        <v>0</v>
      </c>
      <c r="U11" s="776">
        <f>0</f>
        <v>0</v>
      </c>
      <c r="V11" s="776">
        <f>0</f>
        <v>0</v>
      </c>
      <c r="W11" s="778">
        <f>0</f>
        <v>0</v>
      </c>
      <c r="X11" s="776" t="s">
        <v>245</v>
      </c>
      <c r="Y11" s="1482" t="s">
        <v>1034</v>
      </c>
    </row>
    <row r="12" spans="1:25" s="916" customFormat="1" ht="13.5" customHeight="1" thickBot="1" x14ac:dyDescent="0.25">
      <c r="A12" s="1478"/>
      <c r="B12" s="1480"/>
      <c r="C12" s="1481"/>
      <c r="D12" s="776" t="s">
        <v>246</v>
      </c>
      <c r="E12" s="777">
        <f t="shared" si="0"/>
        <v>1</v>
      </c>
      <c r="F12" s="776">
        <f>0</f>
        <v>0</v>
      </c>
      <c r="G12" s="776">
        <f>0</f>
        <v>0</v>
      </c>
      <c r="H12" s="776">
        <f>0</f>
        <v>0</v>
      </c>
      <c r="I12" s="776">
        <f>0</f>
        <v>0</v>
      </c>
      <c r="J12" s="776">
        <f>0</f>
        <v>0</v>
      </c>
      <c r="K12" s="776">
        <f>0</f>
        <v>0</v>
      </c>
      <c r="L12" s="776">
        <f>0</f>
        <v>0</v>
      </c>
      <c r="M12" s="776">
        <f>0</f>
        <v>0</v>
      </c>
      <c r="N12" s="776">
        <f>0</f>
        <v>0</v>
      </c>
      <c r="O12" s="776">
        <f>0</f>
        <v>0</v>
      </c>
      <c r="P12" s="776">
        <f>0</f>
        <v>0</v>
      </c>
      <c r="Q12" s="776">
        <f>0</f>
        <v>0</v>
      </c>
      <c r="R12" s="776">
        <v>1</v>
      </c>
      <c r="S12" s="776">
        <f>0</f>
        <v>0</v>
      </c>
      <c r="T12" s="776">
        <f>0</f>
        <v>0</v>
      </c>
      <c r="U12" s="776">
        <f>0</f>
        <v>0</v>
      </c>
      <c r="V12" s="776">
        <f>0</f>
        <v>0</v>
      </c>
      <c r="W12" s="778">
        <f>0</f>
        <v>0</v>
      </c>
      <c r="X12" s="776" t="s">
        <v>771</v>
      </c>
      <c r="Y12" s="1482"/>
    </row>
    <row r="13" spans="1:25" s="917" customFormat="1" ht="13.5" customHeight="1" thickBot="1" x14ac:dyDescent="0.25">
      <c r="A13" s="1471" t="s">
        <v>823</v>
      </c>
      <c r="B13" s="1473" t="s">
        <v>824</v>
      </c>
      <c r="C13" s="1475" t="s">
        <v>820</v>
      </c>
      <c r="D13" s="773" t="s">
        <v>244</v>
      </c>
      <c r="E13" s="774">
        <f t="shared" ref="E13:E33" si="1">SUM(F13:W13)</f>
        <v>5</v>
      </c>
      <c r="F13" s="773">
        <f>0</f>
        <v>0</v>
      </c>
      <c r="G13" s="773">
        <f>0</f>
        <v>0</v>
      </c>
      <c r="H13" s="773">
        <f>0</f>
        <v>0</v>
      </c>
      <c r="I13" s="773">
        <f>0</f>
        <v>0</v>
      </c>
      <c r="J13" s="773">
        <v>1</v>
      </c>
      <c r="K13" s="773">
        <f>0</f>
        <v>0</v>
      </c>
      <c r="L13" s="773">
        <f>0</f>
        <v>0</v>
      </c>
      <c r="M13" s="773">
        <f>0</f>
        <v>0</v>
      </c>
      <c r="N13" s="773">
        <f>0</f>
        <v>0</v>
      </c>
      <c r="O13" s="773">
        <f>0</f>
        <v>0</v>
      </c>
      <c r="P13" s="773">
        <f>0</f>
        <v>0</v>
      </c>
      <c r="Q13" s="773">
        <f>0</f>
        <v>0</v>
      </c>
      <c r="R13" s="773">
        <f>0</f>
        <v>0</v>
      </c>
      <c r="S13" s="773">
        <v>2</v>
      </c>
      <c r="T13" s="773">
        <f>0</f>
        <v>0</v>
      </c>
      <c r="U13" s="773">
        <v>1</v>
      </c>
      <c r="V13" s="773">
        <v>1</v>
      </c>
      <c r="W13" s="775">
        <f>0</f>
        <v>0</v>
      </c>
      <c r="X13" s="773" t="s">
        <v>245</v>
      </c>
      <c r="Y13" s="1476" t="s">
        <v>1035</v>
      </c>
    </row>
    <row r="14" spans="1:25" s="917" customFormat="1" ht="13.5" customHeight="1" thickBot="1" x14ac:dyDescent="0.25">
      <c r="A14" s="1472"/>
      <c r="B14" s="1474"/>
      <c r="C14" s="1475"/>
      <c r="D14" s="773" t="s">
        <v>246</v>
      </c>
      <c r="E14" s="774">
        <f t="shared" si="1"/>
        <v>5</v>
      </c>
      <c r="F14" s="773">
        <v>1</v>
      </c>
      <c r="G14" s="773">
        <f>0</f>
        <v>0</v>
      </c>
      <c r="H14" s="773">
        <f>0</f>
        <v>0</v>
      </c>
      <c r="I14" s="773">
        <f>0</f>
        <v>0</v>
      </c>
      <c r="J14" s="773">
        <f>0</f>
        <v>0</v>
      </c>
      <c r="K14" s="773">
        <v>1</v>
      </c>
      <c r="L14" s="773">
        <f>0</f>
        <v>0</v>
      </c>
      <c r="M14" s="773">
        <f>0</f>
        <v>0</v>
      </c>
      <c r="N14" s="773">
        <f>0</f>
        <v>0</v>
      </c>
      <c r="O14" s="773">
        <f>0</f>
        <v>0</v>
      </c>
      <c r="P14" s="773">
        <f>0</f>
        <v>0</v>
      </c>
      <c r="Q14" s="773">
        <f>0</f>
        <v>0</v>
      </c>
      <c r="R14" s="773">
        <v>1</v>
      </c>
      <c r="S14" s="773">
        <v>1</v>
      </c>
      <c r="T14" s="773">
        <f>0</f>
        <v>0</v>
      </c>
      <c r="U14" s="773">
        <f>0</f>
        <v>0</v>
      </c>
      <c r="V14" s="773">
        <v>1</v>
      </c>
      <c r="W14" s="775">
        <f>0</f>
        <v>0</v>
      </c>
      <c r="X14" s="773" t="s">
        <v>771</v>
      </c>
      <c r="Y14" s="1476"/>
    </row>
    <row r="15" spans="1:25" s="916" customFormat="1" ht="19.5" customHeight="1" thickBot="1" x14ac:dyDescent="0.25">
      <c r="A15" s="1477" t="s">
        <v>1288</v>
      </c>
      <c r="B15" s="1479" t="s">
        <v>1279</v>
      </c>
      <c r="C15" s="1481" t="s">
        <v>820</v>
      </c>
      <c r="D15" s="776" t="s">
        <v>244</v>
      </c>
      <c r="E15" s="777">
        <f t="shared" si="1"/>
        <v>0</v>
      </c>
      <c r="F15" s="776">
        <f>0</f>
        <v>0</v>
      </c>
      <c r="G15" s="776">
        <f>0</f>
        <v>0</v>
      </c>
      <c r="H15" s="776">
        <f>0</f>
        <v>0</v>
      </c>
      <c r="I15" s="776">
        <f>0</f>
        <v>0</v>
      </c>
      <c r="J15" s="776">
        <f>0</f>
        <v>0</v>
      </c>
      <c r="K15" s="776">
        <f>0</f>
        <v>0</v>
      </c>
      <c r="L15" s="776">
        <f>0</f>
        <v>0</v>
      </c>
      <c r="M15" s="776">
        <f>0</f>
        <v>0</v>
      </c>
      <c r="N15" s="776">
        <f>0</f>
        <v>0</v>
      </c>
      <c r="O15" s="776">
        <f>0</f>
        <v>0</v>
      </c>
      <c r="P15" s="776">
        <f>0</f>
        <v>0</v>
      </c>
      <c r="Q15" s="776">
        <f>0</f>
        <v>0</v>
      </c>
      <c r="R15" s="776">
        <f>0</f>
        <v>0</v>
      </c>
      <c r="S15" s="776">
        <f>0</f>
        <v>0</v>
      </c>
      <c r="T15" s="776">
        <f>0</f>
        <v>0</v>
      </c>
      <c r="U15" s="776">
        <f>0</f>
        <v>0</v>
      </c>
      <c r="V15" s="776">
        <f>0</f>
        <v>0</v>
      </c>
      <c r="W15" s="778">
        <f>0</f>
        <v>0</v>
      </c>
      <c r="X15" s="776" t="s">
        <v>245</v>
      </c>
      <c r="Y15" s="1482" t="s">
        <v>1327</v>
      </c>
    </row>
    <row r="16" spans="1:25" s="916" customFormat="1" ht="19.5" customHeight="1" thickBot="1" x14ac:dyDescent="0.25">
      <c r="A16" s="1478"/>
      <c r="B16" s="1480"/>
      <c r="C16" s="1481"/>
      <c r="D16" s="776" t="s">
        <v>246</v>
      </c>
      <c r="E16" s="777">
        <f t="shared" si="1"/>
        <v>0</v>
      </c>
      <c r="F16" s="776">
        <f>0</f>
        <v>0</v>
      </c>
      <c r="G16" s="776">
        <f>0</f>
        <v>0</v>
      </c>
      <c r="H16" s="776">
        <f>0</f>
        <v>0</v>
      </c>
      <c r="I16" s="776">
        <f>0</f>
        <v>0</v>
      </c>
      <c r="J16" s="776">
        <f>0</f>
        <v>0</v>
      </c>
      <c r="K16" s="776">
        <f>0</f>
        <v>0</v>
      </c>
      <c r="L16" s="776">
        <f>0</f>
        <v>0</v>
      </c>
      <c r="M16" s="776">
        <f>0</f>
        <v>0</v>
      </c>
      <c r="N16" s="776">
        <f>0</f>
        <v>0</v>
      </c>
      <c r="O16" s="776">
        <f>0</f>
        <v>0</v>
      </c>
      <c r="P16" s="776">
        <f>0</f>
        <v>0</v>
      </c>
      <c r="Q16" s="776">
        <f>0</f>
        <v>0</v>
      </c>
      <c r="R16" s="776">
        <f>0</f>
        <v>0</v>
      </c>
      <c r="S16" s="776">
        <f>0</f>
        <v>0</v>
      </c>
      <c r="T16" s="776">
        <f>0</f>
        <v>0</v>
      </c>
      <c r="U16" s="776">
        <f>0</f>
        <v>0</v>
      </c>
      <c r="V16" s="776">
        <f>0</f>
        <v>0</v>
      </c>
      <c r="W16" s="778">
        <f>0</f>
        <v>0</v>
      </c>
      <c r="X16" s="776" t="s">
        <v>771</v>
      </c>
      <c r="Y16" s="1482"/>
    </row>
    <row r="17" spans="1:25" s="917" customFormat="1" ht="13.5" customHeight="1" thickBot="1" x14ac:dyDescent="0.25">
      <c r="A17" s="1471" t="s">
        <v>825</v>
      </c>
      <c r="B17" s="1473" t="s">
        <v>826</v>
      </c>
      <c r="C17" s="1475" t="s">
        <v>820</v>
      </c>
      <c r="D17" s="773" t="s">
        <v>244</v>
      </c>
      <c r="E17" s="774">
        <f t="shared" si="1"/>
        <v>1</v>
      </c>
      <c r="F17" s="773">
        <f>0</f>
        <v>0</v>
      </c>
      <c r="G17" s="773">
        <f>0</f>
        <v>0</v>
      </c>
      <c r="H17" s="773">
        <f>0</f>
        <v>0</v>
      </c>
      <c r="I17" s="773">
        <f>0</f>
        <v>0</v>
      </c>
      <c r="J17" s="773">
        <f>0</f>
        <v>0</v>
      </c>
      <c r="K17" s="773">
        <f>0</f>
        <v>0</v>
      </c>
      <c r="L17" s="773">
        <f>0</f>
        <v>0</v>
      </c>
      <c r="M17" s="773">
        <f>0</f>
        <v>0</v>
      </c>
      <c r="N17" s="773">
        <f>0</f>
        <v>0</v>
      </c>
      <c r="O17" s="773">
        <f>0</f>
        <v>0</v>
      </c>
      <c r="P17" s="773">
        <f>0</f>
        <v>0</v>
      </c>
      <c r="Q17" s="773">
        <f>0</f>
        <v>0</v>
      </c>
      <c r="R17" s="773">
        <f>0</f>
        <v>0</v>
      </c>
      <c r="S17" s="773">
        <f>0</f>
        <v>0</v>
      </c>
      <c r="T17" s="773">
        <f>0</f>
        <v>0</v>
      </c>
      <c r="U17" s="773">
        <f>0</f>
        <v>0</v>
      </c>
      <c r="V17" s="773">
        <v>1</v>
      </c>
      <c r="W17" s="775">
        <f>0</f>
        <v>0</v>
      </c>
      <c r="X17" s="773" t="s">
        <v>245</v>
      </c>
      <c r="Y17" s="1476" t="s">
        <v>1036</v>
      </c>
    </row>
    <row r="18" spans="1:25" s="917" customFormat="1" ht="13.5" customHeight="1" thickBot="1" x14ac:dyDescent="0.25">
      <c r="A18" s="1472"/>
      <c r="B18" s="1474"/>
      <c r="C18" s="1475"/>
      <c r="D18" s="773" t="s">
        <v>246</v>
      </c>
      <c r="E18" s="774">
        <f t="shared" si="1"/>
        <v>3</v>
      </c>
      <c r="F18" s="773">
        <f>0</f>
        <v>0</v>
      </c>
      <c r="G18" s="773">
        <f>0</f>
        <v>0</v>
      </c>
      <c r="H18" s="773">
        <f>0</f>
        <v>0</v>
      </c>
      <c r="I18" s="773">
        <f>0</f>
        <v>0</v>
      </c>
      <c r="J18" s="773">
        <f>0</f>
        <v>0</v>
      </c>
      <c r="K18" s="773">
        <f>0</f>
        <v>0</v>
      </c>
      <c r="L18" s="773">
        <f>0</f>
        <v>0</v>
      </c>
      <c r="M18" s="773">
        <f>0</f>
        <v>0</v>
      </c>
      <c r="N18" s="773">
        <f>0</f>
        <v>0</v>
      </c>
      <c r="O18" s="773">
        <f>0</f>
        <v>0</v>
      </c>
      <c r="P18" s="773">
        <f>0</f>
        <v>0</v>
      </c>
      <c r="Q18" s="773">
        <v>1</v>
      </c>
      <c r="R18" s="773">
        <v>1</v>
      </c>
      <c r="S18" s="773">
        <f>0</f>
        <v>0</v>
      </c>
      <c r="T18" s="773">
        <f>0</f>
        <v>0</v>
      </c>
      <c r="U18" s="773">
        <v>1</v>
      </c>
      <c r="V18" s="773">
        <f>0</f>
        <v>0</v>
      </c>
      <c r="W18" s="775">
        <f>0</f>
        <v>0</v>
      </c>
      <c r="X18" s="773" t="s">
        <v>771</v>
      </c>
      <c r="Y18" s="1476"/>
    </row>
    <row r="19" spans="1:25" s="916" customFormat="1" ht="12.75" customHeight="1" thickBot="1" x14ac:dyDescent="0.25">
      <c r="A19" s="1477" t="s">
        <v>1289</v>
      </c>
      <c r="B19" s="1479" t="s">
        <v>1330</v>
      </c>
      <c r="C19" s="1481" t="s">
        <v>820</v>
      </c>
      <c r="D19" s="776" t="s">
        <v>244</v>
      </c>
      <c r="E19" s="777">
        <f t="shared" si="1"/>
        <v>1</v>
      </c>
      <c r="F19" s="776">
        <f>0</f>
        <v>0</v>
      </c>
      <c r="G19" s="776">
        <f>0</f>
        <v>0</v>
      </c>
      <c r="H19" s="776">
        <f>0</f>
        <v>0</v>
      </c>
      <c r="I19" s="776">
        <f>0</f>
        <v>0</v>
      </c>
      <c r="J19" s="776">
        <f>0</f>
        <v>0</v>
      </c>
      <c r="K19" s="776">
        <f>0</f>
        <v>0</v>
      </c>
      <c r="L19" s="776">
        <f>0</f>
        <v>0</v>
      </c>
      <c r="M19" s="776">
        <f>0</f>
        <v>0</v>
      </c>
      <c r="N19" s="776">
        <f>0</f>
        <v>0</v>
      </c>
      <c r="O19" s="776">
        <f>0</f>
        <v>0</v>
      </c>
      <c r="P19" s="776">
        <f>0</f>
        <v>0</v>
      </c>
      <c r="Q19" s="776">
        <f>0</f>
        <v>0</v>
      </c>
      <c r="R19" s="776">
        <v>1</v>
      </c>
      <c r="S19" s="776">
        <f>0</f>
        <v>0</v>
      </c>
      <c r="T19" s="776">
        <f>0</f>
        <v>0</v>
      </c>
      <c r="U19" s="776">
        <f>0</f>
        <v>0</v>
      </c>
      <c r="V19" s="776">
        <f>0</f>
        <v>0</v>
      </c>
      <c r="W19" s="778">
        <f>0</f>
        <v>0</v>
      </c>
      <c r="X19" s="776" t="s">
        <v>245</v>
      </c>
      <c r="Y19" s="1482" t="s">
        <v>1328</v>
      </c>
    </row>
    <row r="20" spans="1:25" s="916" customFormat="1" ht="12.75" customHeight="1" thickBot="1" x14ac:dyDescent="0.25">
      <c r="A20" s="1478"/>
      <c r="B20" s="1480"/>
      <c r="C20" s="1481"/>
      <c r="D20" s="776" t="s">
        <v>246</v>
      </c>
      <c r="E20" s="777">
        <f t="shared" si="1"/>
        <v>0</v>
      </c>
      <c r="F20" s="776">
        <f>0</f>
        <v>0</v>
      </c>
      <c r="G20" s="776">
        <f>0</f>
        <v>0</v>
      </c>
      <c r="H20" s="776">
        <f>0</f>
        <v>0</v>
      </c>
      <c r="I20" s="776">
        <f>0</f>
        <v>0</v>
      </c>
      <c r="J20" s="776">
        <f>0</f>
        <v>0</v>
      </c>
      <c r="K20" s="776">
        <f>0</f>
        <v>0</v>
      </c>
      <c r="L20" s="776">
        <f>0</f>
        <v>0</v>
      </c>
      <c r="M20" s="776">
        <f>0</f>
        <v>0</v>
      </c>
      <c r="N20" s="776">
        <f>0</f>
        <v>0</v>
      </c>
      <c r="O20" s="776">
        <f>0</f>
        <v>0</v>
      </c>
      <c r="P20" s="776">
        <f>0</f>
        <v>0</v>
      </c>
      <c r="Q20" s="776">
        <f>0</f>
        <v>0</v>
      </c>
      <c r="R20" s="776">
        <f>0</f>
        <v>0</v>
      </c>
      <c r="S20" s="776">
        <f>0</f>
        <v>0</v>
      </c>
      <c r="T20" s="776">
        <f>0</f>
        <v>0</v>
      </c>
      <c r="U20" s="776">
        <f>0</f>
        <v>0</v>
      </c>
      <c r="V20" s="776">
        <f>0</f>
        <v>0</v>
      </c>
      <c r="W20" s="778">
        <f>0</f>
        <v>0</v>
      </c>
      <c r="X20" s="776" t="s">
        <v>771</v>
      </c>
      <c r="Y20" s="1482"/>
    </row>
    <row r="21" spans="1:25" s="917" customFormat="1" ht="13.5" customHeight="1" thickBot="1" x14ac:dyDescent="0.25">
      <c r="A21" s="1471" t="s">
        <v>1290</v>
      </c>
      <c r="B21" s="1473" t="s">
        <v>1280</v>
      </c>
      <c r="C21" s="1475" t="s">
        <v>820</v>
      </c>
      <c r="D21" s="773" t="s">
        <v>244</v>
      </c>
      <c r="E21" s="774">
        <f t="shared" si="1"/>
        <v>0</v>
      </c>
      <c r="F21" s="773">
        <f>0</f>
        <v>0</v>
      </c>
      <c r="G21" s="773">
        <f>0</f>
        <v>0</v>
      </c>
      <c r="H21" s="773">
        <f>0</f>
        <v>0</v>
      </c>
      <c r="I21" s="773">
        <f>0</f>
        <v>0</v>
      </c>
      <c r="J21" s="773">
        <f>0</f>
        <v>0</v>
      </c>
      <c r="K21" s="773">
        <f>0</f>
        <v>0</v>
      </c>
      <c r="L21" s="773">
        <f>0</f>
        <v>0</v>
      </c>
      <c r="M21" s="773">
        <f>0</f>
        <v>0</v>
      </c>
      <c r="N21" s="773">
        <f>0</f>
        <v>0</v>
      </c>
      <c r="O21" s="773">
        <f>0</f>
        <v>0</v>
      </c>
      <c r="P21" s="773">
        <f>0</f>
        <v>0</v>
      </c>
      <c r="Q21" s="773">
        <f>0</f>
        <v>0</v>
      </c>
      <c r="R21" s="773">
        <f>0</f>
        <v>0</v>
      </c>
      <c r="S21" s="773">
        <f>0</f>
        <v>0</v>
      </c>
      <c r="T21" s="773">
        <f>0</f>
        <v>0</v>
      </c>
      <c r="U21" s="773">
        <f>0</f>
        <v>0</v>
      </c>
      <c r="V21" s="773">
        <f>0</f>
        <v>0</v>
      </c>
      <c r="W21" s="775">
        <f>0</f>
        <v>0</v>
      </c>
      <c r="X21" s="773" t="s">
        <v>245</v>
      </c>
      <c r="Y21" s="1476" t="s">
        <v>1317</v>
      </c>
    </row>
    <row r="22" spans="1:25" s="917" customFormat="1" ht="13.5" customHeight="1" thickBot="1" x14ac:dyDescent="0.25">
      <c r="A22" s="1472"/>
      <c r="B22" s="1474"/>
      <c r="C22" s="1475"/>
      <c r="D22" s="773" t="s">
        <v>246</v>
      </c>
      <c r="E22" s="774">
        <f t="shared" si="1"/>
        <v>0</v>
      </c>
      <c r="F22" s="773">
        <f>0</f>
        <v>0</v>
      </c>
      <c r="G22" s="773">
        <f>0</f>
        <v>0</v>
      </c>
      <c r="H22" s="773">
        <f>0</f>
        <v>0</v>
      </c>
      <c r="I22" s="773">
        <f>0</f>
        <v>0</v>
      </c>
      <c r="J22" s="773">
        <f>0</f>
        <v>0</v>
      </c>
      <c r="K22" s="773">
        <f>0</f>
        <v>0</v>
      </c>
      <c r="L22" s="773">
        <f>0</f>
        <v>0</v>
      </c>
      <c r="M22" s="773">
        <f>0</f>
        <v>0</v>
      </c>
      <c r="N22" s="773">
        <f>0</f>
        <v>0</v>
      </c>
      <c r="O22" s="773">
        <f>0</f>
        <v>0</v>
      </c>
      <c r="P22" s="773">
        <f>0</f>
        <v>0</v>
      </c>
      <c r="Q22" s="773">
        <f>0</f>
        <v>0</v>
      </c>
      <c r="R22" s="773">
        <f>0</f>
        <v>0</v>
      </c>
      <c r="S22" s="773">
        <f>0</f>
        <v>0</v>
      </c>
      <c r="T22" s="773">
        <f>0</f>
        <v>0</v>
      </c>
      <c r="U22" s="773">
        <f>0</f>
        <v>0</v>
      </c>
      <c r="V22" s="773">
        <f>0</f>
        <v>0</v>
      </c>
      <c r="W22" s="775">
        <f>0</f>
        <v>0</v>
      </c>
      <c r="X22" s="773" t="s">
        <v>771</v>
      </c>
      <c r="Y22" s="1476"/>
    </row>
    <row r="23" spans="1:25" s="916" customFormat="1" ht="25.5" customHeight="1" thickBot="1" x14ac:dyDescent="0.25">
      <c r="A23" s="1477" t="s">
        <v>827</v>
      </c>
      <c r="B23" s="1479" t="s">
        <v>828</v>
      </c>
      <c r="C23" s="1481" t="s">
        <v>820</v>
      </c>
      <c r="D23" s="776" t="s">
        <v>244</v>
      </c>
      <c r="E23" s="777">
        <f t="shared" si="1"/>
        <v>1</v>
      </c>
      <c r="F23" s="776">
        <f>0</f>
        <v>0</v>
      </c>
      <c r="G23" s="776">
        <f>0</f>
        <v>0</v>
      </c>
      <c r="H23" s="776">
        <f>0</f>
        <v>0</v>
      </c>
      <c r="I23" s="776">
        <f>0</f>
        <v>0</v>
      </c>
      <c r="J23" s="776">
        <f>0</f>
        <v>0</v>
      </c>
      <c r="K23" s="776">
        <f>0</f>
        <v>0</v>
      </c>
      <c r="L23" s="776">
        <f>0</f>
        <v>0</v>
      </c>
      <c r="M23" s="776">
        <v>1</v>
      </c>
      <c r="N23" s="776">
        <f>0</f>
        <v>0</v>
      </c>
      <c r="O23" s="776">
        <f>0</f>
        <v>0</v>
      </c>
      <c r="P23" s="776">
        <f>0</f>
        <v>0</v>
      </c>
      <c r="Q23" s="776">
        <f>0</f>
        <v>0</v>
      </c>
      <c r="R23" s="776">
        <f>0</f>
        <v>0</v>
      </c>
      <c r="S23" s="776">
        <f>0</f>
        <v>0</v>
      </c>
      <c r="T23" s="776">
        <f>0</f>
        <v>0</v>
      </c>
      <c r="U23" s="776">
        <f>0</f>
        <v>0</v>
      </c>
      <c r="V23" s="776">
        <f>0</f>
        <v>0</v>
      </c>
      <c r="W23" s="778">
        <f>0</f>
        <v>0</v>
      </c>
      <c r="X23" s="776" t="s">
        <v>245</v>
      </c>
      <c r="Y23" s="1482" t="s">
        <v>1037</v>
      </c>
    </row>
    <row r="24" spans="1:25" s="916" customFormat="1" ht="25.5" customHeight="1" thickBot="1" x14ac:dyDescent="0.25">
      <c r="A24" s="1478"/>
      <c r="B24" s="1480"/>
      <c r="C24" s="1481"/>
      <c r="D24" s="776" t="s">
        <v>246</v>
      </c>
      <c r="E24" s="777">
        <f t="shared" si="1"/>
        <v>0</v>
      </c>
      <c r="F24" s="776">
        <f>0</f>
        <v>0</v>
      </c>
      <c r="G24" s="776">
        <f>0</f>
        <v>0</v>
      </c>
      <c r="H24" s="776">
        <f>0</f>
        <v>0</v>
      </c>
      <c r="I24" s="776">
        <f>0</f>
        <v>0</v>
      </c>
      <c r="J24" s="776">
        <f>0</f>
        <v>0</v>
      </c>
      <c r="K24" s="776">
        <f>0</f>
        <v>0</v>
      </c>
      <c r="L24" s="776">
        <f>0</f>
        <v>0</v>
      </c>
      <c r="M24" s="776">
        <f>0</f>
        <v>0</v>
      </c>
      <c r="N24" s="776">
        <f>0</f>
        <v>0</v>
      </c>
      <c r="O24" s="776">
        <f>0</f>
        <v>0</v>
      </c>
      <c r="P24" s="776">
        <f>0</f>
        <v>0</v>
      </c>
      <c r="Q24" s="776">
        <f>0</f>
        <v>0</v>
      </c>
      <c r="R24" s="776">
        <f>0</f>
        <v>0</v>
      </c>
      <c r="S24" s="776">
        <f>0</f>
        <v>0</v>
      </c>
      <c r="T24" s="776">
        <f>0</f>
        <v>0</v>
      </c>
      <c r="U24" s="776">
        <f>0</f>
        <v>0</v>
      </c>
      <c r="V24" s="776">
        <f>0</f>
        <v>0</v>
      </c>
      <c r="W24" s="778">
        <f>0</f>
        <v>0</v>
      </c>
      <c r="X24" s="776" t="s">
        <v>771</v>
      </c>
      <c r="Y24" s="1482"/>
    </row>
    <row r="25" spans="1:25" s="917" customFormat="1" ht="13.5" customHeight="1" thickBot="1" x14ac:dyDescent="0.25">
      <c r="A25" s="1471" t="s">
        <v>829</v>
      </c>
      <c r="B25" s="1473" t="s">
        <v>830</v>
      </c>
      <c r="C25" s="1475" t="s">
        <v>820</v>
      </c>
      <c r="D25" s="773" t="s">
        <v>244</v>
      </c>
      <c r="E25" s="774">
        <f t="shared" si="1"/>
        <v>1</v>
      </c>
      <c r="F25" s="773">
        <f>0</f>
        <v>0</v>
      </c>
      <c r="G25" s="773">
        <f>0</f>
        <v>0</v>
      </c>
      <c r="H25" s="773">
        <f>0</f>
        <v>0</v>
      </c>
      <c r="I25" s="773">
        <f>0</f>
        <v>0</v>
      </c>
      <c r="J25" s="773">
        <f>0</f>
        <v>0</v>
      </c>
      <c r="K25" s="773">
        <f>0</f>
        <v>0</v>
      </c>
      <c r="L25" s="773">
        <f>0</f>
        <v>0</v>
      </c>
      <c r="M25" s="773">
        <f>0</f>
        <v>0</v>
      </c>
      <c r="N25" s="773">
        <v>1</v>
      </c>
      <c r="O25" s="773">
        <f>0</f>
        <v>0</v>
      </c>
      <c r="P25" s="773">
        <f>0</f>
        <v>0</v>
      </c>
      <c r="Q25" s="773">
        <f>0</f>
        <v>0</v>
      </c>
      <c r="R25" s="773">
        <f>0</f>
        <v>0</v>
      </c>
      <c r="S25" s="773">
        <f>0</f>
        <v>0</v>
      </c>
      <c r="T25" s="773">
        <f>0</f>
        <v>0</v>
      </c>
      <c r="U25" s="773">
        <f>0</f>
        <v>0</v>
      </c>
      <c r="V25" s="773">
        <f>0</f>
        <v>0</v>
      </c>
      <c r="W25" s="775">
        <f>0</f>
        <v>0</v>
      </c>
      <c r="X25" s="773" t="s">
        <v>245</v>
      </c>
      <c r="Y25" s="1476" t="s">
        <v>1039</v>
      </c>
    </row>
    <row r="26" spans="1:25" s="917" customFormat="1" ht="13.5" customHeight="1" thickBot="1" x14ac:dyDescent="0.25">
      <c r="A26" s="1472"/>
      <c r="B26" s="1474"/>
      <c r="C26" s="1475"/>
      <c r="D26" s="773" t="s">
        <v>246</v>
      </c>
      <c r="E26" s="774">
        <f t="shared" si="1"/>
        <v>0</v>
      </c>
      <c r="F26" s="773">
        <f>0</f>
        <v>0</v>
      </c>
      <c r="G26" s="773">
        <f>0</f>
        <v>0</v>
      </c>
      <c r="H26" s="773">
        <f>0</f>
        <v>0</v>
      </c>
      <c r="I26" s="773">
        <f>0</f>
        <v>0</v>
      </c>
      <c r="J26" s="773">
        <f>0</f>
        <v>0</v>
      </c>
      <c r="K26" s="773">
        <f>0</f>
        <v>0</v>
      </c>
      <c r="L26" s="773">
        <f>0</f>
        <v>0</v>
      </c>
      <c r="M26" s="773">
        <f>0</f>
        <v>0</v>
      </c>
      <c r="N26" s="773">
        <f>0</f>
        <v>0</v>
      </c>
      <c r="O26" s="773">
        <f>0</f>
        <v>0</v>
      </c>
      <c r="P26" s="773">
        <f>0</f>
        <v>0</v>
      </c>
      <c r="Q26" s="773">
        <f>0</f>
        <v>0</v>
      </c>
      <c r="R26" s="773">
        <f>0</f>
        <v>0</v>
      </c>
      <c r="S26" s="773">
        <f>0</f>
        <v>0</v>
      </c>
      <c r="T26" s="773">
        <f>0</f>
        <v>0</v>
      </c>
      <c r="U26" s="773">
        <f>0</f>
        <v>0</v>
      </c>
      <c r="V26" s="773">
        <f>0</f>
        <v>0</v>
      </c>
      <c r="W26" s="775">
        <f>0</f>
        <v>0</v>
      </c>
      <c r="X26" s="773" t="s">
        <v>771</v>
      </c>
      <c r="Y26" s="1476"/>
    </row>
    <row r="27" spans="1:25" s="916" customFormat="1" ht="13.5" customHeight="1" thickBot="1" x14ac:dyDescent="0.25">
      <c r="A27" s="1477" t="s">
        <v>831</v>
      </c>
      <c r="B27" s="1479" t="s">
        <v>832</v>
      </c>
      <c r="C27" s="1481" t="s">
        <v>820</v>
      </c>
      <c r="D27" s="776" t="s">
        <v>244</v>
      </c>
      <c r="E27" s="777">
        <f t="shared" si="1"/>
        <v>3</v>
      </c>
      <c r="F27" s="776">
        <f>0</f>
        <v>0</v>
      </c>
      <c r="G27" s="776">
        <f>0</f>
        <v>0</v>
      </c>
      <c r="H27" s="776">
        <f>0</f>
        <v>0</v>
      </c>
      <c r="I27" s="776">
        <f>0</f>
        <v>0</v>
      </c>
      <c r="J27" s="776">
        <f>0</f>
        <v>0</v>
      </c>
      <c r="K27" s="776">
        <f>0</f>
        <v>0</v>
      </c>
      <c r="L27" s="776">
        <f>0</f>
        <v>0</v>
      </c>
      <c r="M27" s="776">
        <f>0</f>
        <v>0</v>
      </c>
      <c r="N27" s="776">
        <f>0</f>
        <v>0</v>
      </c>
      <c r="O27" s="776">
        <v>1</v>
      </c>
      <c r="P27" s="776">
        <v>1</v>
      </c>
      <c r="Q27" s="776">
        <f>0</f>
        <v>0</v>
      </c>
      <c r="R27" s="776">
        <v>1</v>
      </c>
      <c r="S27" s="776">
        <f>0</f>
        <v>0</v>
      </c>
      <c r="T27" s="776">
        <f>0</f>
        <v>0</v>
      </c>
      <c r="U27" s="776">
        <f>0</f>
        <v>0</v>
      </c>
      <c r="V27" s="776">
        <f>0</f>
        <v>0</v>
      </c>
      <c r="W27" s="778">
        <f>0</f>
        <v>0</v>
      </c>
      <c r="X27" s="776" t="s">
        <v>245</v>
      </c>
      <c r="Y27" s="1482" t="s">
        <v>1038</v>
      </c>
    </row>
    <row r="28" spans="1:25" s="916" customFormat="1" ht="13.5" customHeight="1" thickBot="1" x14ac:dyDescent="0.25">
      <c r="A28" s="1478"/>
      <c r="B28" s="1480"/>
      <c r="C28" s="1481"/>
      <c r="D28" s="776" t="s">
        <v>246</v>
      </c>
      <c r="E28" s="777">
        <f t="shared" si="1"/>
        <v>3</v>
      </c>
      <c r="F28" s="776">
        <f>0</f>
        <v>0</v>
      </c>
      <c r="G28" s="776">
        <f>0</f>
        <v>0</v>
      </c>
      <c r="H28" s="776">
        <f>0</f>
        <v>0</v>
      </c>
      <c r="I28" s="776">
        <f>0</f>
        <v>0</v>
      </c>
      <c r="J28" s="776">
        <f>0</f>
        <v>0</v>
      </c>
      <c r="K28" s="776">
        <f>0</f>
        <v>0</v>
      </c>
      <c r="L28" s="776">
        <f>0</f>
        <v>0</v>
      </c>
      <c r="M28" s="776">
        <f>0</f>
        <v>0</v>
      </c>
      <c r="N28" s="776">
        <f>0</f>
        <v>0</v>
      </c>
      <c r="O28" s="776">
        <f>0</f>
        <v>0</v>
      </c>
      <c r="P28" s="776">
        <f>0</f>
        <v>0</v>
      </c>
      <c r="Q28" s="776">
        <v>1</v>
      </c>
      <c r="R28" s="776">
        <f>0</f>
        <v>0</v>
      </c>
      <c r="S28" s="776">
        <f>0</f>
        <v>0</v>
      </c>
      <c r="T28" s="776">
        <v>1</v>
      </c>
      <c r="U28" s="776">
        <f>0</f>
        <v>0</v>
      </c>
      <c r="V28" s="776">
        <f>0</f>
        <v>0</v>
      </c>
      <c r="W28" s="778">
        <v>1</v>
      </c>
      <c r="X28" s="776" t="s">
        <v>771</v>
      </c>
      <c r="Y28" s="1482"/>
    </row>
    <row r="29" spans="1:25" s="917" customFormat="1" ht="13.5" customHeight="1" thickBot="1" x14ac:dyDescent="0.25">
      <c r="A29" s="1471" t="s">
        <v>833</v>
      </c>
      <c r="B29" s="1473" t="s">
        <v>834</v>
      </c>
      <c r="C29" s="1475" t="s">
        <v>820</v>
      </c>
      <c r="D29" s="773" t="s">
        <v>244</v>
      </c>
      <c r="E29" s="774">
        <f t="shared" si="1"/>
        <v>0</v>
      </c>
      <c r="F29" s="773">
        <f>0</f>
        <v>0</v>
      </c>
      <c r="G29" s="773">
        <f>0</f>
        <v>0</v>
      </c>
      <c r="H29" s="773">
        <f>0</f>
        <v>0</v>
      </c>
      <c r="I29" s="773">
        <f>0</f>
        <v>0</v>
      </c>
      <c r="J29" s="773">
        <f>0</f>
        <v>0</v>
      </c>
      <c r="K29" s="773">
        <f>0</f>
        <v>0</v>
      </c>
      <c r="L29" s="773">
        <f>0</f>
        <v>0</v>
      </c>
      <c r="M29" s="773">
        <f>0</f>
        <v>0</v>
      </c>
      <c r="N29" s="773">
        <f>0</f>
        <v>0</v>
      </c>
      <c r="O29" s="773">
        <f>0</f>
        <v>0</v>
      </c>
      <c r="P29" s="773">
        <f>0</f>
        <v>0</v>
      </c>
      <c r="Q29" s="773">
        <f>0</f>
        <v>0</v>
      </c>
      <c r="R29" s="773">
        <f>0</f>
        <v>0</v>
      </c>
      <c r="S29" s="773">
        <f>0</f>
        <v>0</v>
      </c>
      <c r="T29" s="773">
        <f>0</f>
        <v>0</v>
      </c>
      <c r="U29" s="773">
        <f>0</f>
        <v>0</v>
      </c>
      <c r="V29" s="773">
        <f>0</f>
        <v>0</v>
      </c>
      <c r="W29" s="775">
        <f>0</f>
        <v>0</v>
      </c>
      <c r="X29" s="773" t="s">
        <v>245</v>
      </c>
      <c r="Y29" s="1476" t="s">
        <v>1040</v>
      </c>
    </row>
    <row r="30" spans="1:25" s="917" customFormat="1" ht="13.5" customHeight="1" thickBot="1" x14ac:dyDescent="0.25">
      <c r="A30" s="1472"/>
      <c r="B30" s="1474"/>
      <c r="C30" s="1475"/>
      <c r="D30" s="773" t="s">
        <v>246</v>
      </c>
      <c r="E30" s="774">
        <f t="shared" si="1"/>
        <v>4</v>
      </c>
      <c r="F30" s="773">
        <f>0</f>
        <v>0</v>
      </c>
      <c r="G30" s="773">
        <f>0</f>
        <v>0</v>
      </c>
      <c r="H30" s="773">
        <f>0</f>
        <v>0</v>
      </c>
      <c r="I30" s="773">
        <f>0</f>
        <v>0</v>
      </c>
      <c r="J30" s="773">
        <f>0</f>
        <v>0</v>
      </c>
      <c r="K30" s="773">
        <f>0</f>
        <v>0</v>
      </c>
      <c r="L30" s="773">
        <f>0</f>
        <v>0</v>
      </c>
      <c r="M30" s="773">
        <f>0</f>
        <v>0</v>
      </c>
      <c r="N30" s="773">
        <v>2</v>
      </c>
      <c r="O30" s="773">
        <f>0</f>
        <v>0</v>
      </c>
      <c r="P30" s="773">
        <f>0</f>
        <v>0</v>
      </c>
      <c r="Q30" s="773">
        <f>0</f>
        <v>0</v>
      </c>
      <c r="R30" s="773">
        <f>0</f>
        <v>0</v>
      </c>
      <c r="S30" s="773">
        <v>2</v>
      </c>
      <c r="T30" s="773">
        <f>0</f>
        <v>0</v>
      </c>
      <c r="U30" s="773">
        <f>0</f>
        <v>0</v>
      </c>
      <c r="V30" s="773">
        <f>0</f>
        <v>0</v>
      </c>
      <c r="W30" s="775">
        <f>0</f>
        <v>0</v>
      </c>
      <c r="X30" s="773" t="s">
        <v>771</v>
      </c>
      <c r="Y30" s="1476"/>
    </row>
    <row r="31" spans="1:25" s="916" customFormat="1" ht="13.5" customHeight="1" thickBot="1" x14ac:dyDescent="0.25">
      <c r="A31" s="1477" t="s">
        <v>835</v>
      </c>
      <c r="B31" s="1479" t="s">
        <v>836</v>
      </c>
      <c r="C31" s="1481" t="s">
        <v>820</v>
      </c>
      <c r="D31" s="776" t="s">
        <v>244</v>
      </c>
      <c r="E31" s="777">
        <f t="shared" si="1"/>
        <v>7</v>
      </c>
      <c r="F31" s="776">
        <f>0</f>
        <v>0</v>
      </c>
      <c r="G31" s="776">
        <f>0</f>
        <v>0</v>
      </c>
      <c r="H31" s="776">
        <f>0</f>
        <v>0</v>
      </c>
      <c r="I31" s="776">
        <f>0</f>
        <v>0</v>
      </c>
      <c r="J31" s="776">
        <f>0</f>
        <v>0</v>
      </c>
      <c r="K31" s="776">
        <f>0</f>
        <v>0</v>
      </c>
      <c r="L31" s="776">
        <f>0</f>
        <v>0</v>
      </c>
      <c r="M31" s="776">
        <f>0</f>
        <v>0</v>
      </c>
      <c r="N31" s="776">
        <v>1</v>
      </c>
      <c r="O31" s="776">
        <v>1</v>
      </c>
      <c r="P31" s="776">
        <f>0</f>
        <v>0</v>
      </c>
      <c r="Q31" s="776">
        <f>0</f>
        <v>0</v>
      </c>
      <c r="R31" s="776">
        <f>0</f>
        <v>0</v>
      </c>
      <c r="S31" s="776">
        <v>1</v>
      </c>
      <c r="T31" s="776">
        <v>2</v>
      </c>
      <c r="U31" s="776">
        <f>0</f>
        <v>0</v>
      </c>
      <c r="V31" s="776">
        <v>1</v>
      </c>
      <c r="W31" s="778">
        <v>1</v>
      </c>
      <c r="X31" s="776" t="s">
        <v>245</v>
      </c>
      <c r="Y31" s="1482" t="s">
        <v>1041</v>
      </c>
    </row>
    <row r="32" spans="1:25" s="916" customFormat="1" ht="13.5" customHeight="1" thickBot="1" x14ac:dyDescent="0.25">
      <c r="A32" s="1478"/>
      <c r="B32" s="1480"/>
      <c r="C32" s="1481"/>
      <c r="D32" s="776" t="s">
        <v>246</v>
      </c>
      <c r="E32" s="777">
        <f t="shared" si="1"/>
        <v>3</v>
      </c>
      <c r="F32" s="776">
        <f>0</f>
        <v>0</v>
      </c>
      <c r="G32" s="776">
        <f>0</f>
        <v>0</v>
      </c>
      <c r="H32" s="776">
        <f>0</f>
        <v>0</v>
      </c>
      <c r="I32" s="776">
        <f>0</f>
        <v>0</v>
      </c>
      <c r="J32" s="776">
        <f>0</f>
        <v>0</v>
      </c>
      <c r="K32" s="776">
        <f>0</f>
        <v>0</v>
      </c>
      <c r="L32" s="776">
        <f>0</f>
        <v>0</v>
      </c>
      <c r="M32" s="776">
        <f>0</f>
        <v>0</v>
      </c>
      <c r="N32" s="776">
        <f>0</f>
        <v>0</v>
      </c>
      <c r="O32" s="776">
        <v>1</v>
      </c>
      <c r="P32" s="776">
        <f>0</f>
        <v>0</v>
      </c>
      <c r="Q32" s="776">
        <f>0</f>
        <v>0</v>
      </c>
      <c r="R32" s="776">
        <f>0</f>
        <v>0</v>
      </c>
      <c r="S32" s="776">
        <v>1</v>
      </c>
      <c r="T32" s="776">
        <f>0</f>
        <v>0</v>
      </c>
      <c r="U32" s="776">
        <v>1</v>
      </c>
      <c r="V32" s="776">
        <f>0</f>
        <v>0</v>
      </c>
      <c r="W32" s="778">
        <f>0</f>
        <v>0</v>
      </c>
      <c r="X32" s="776" t="s">
        <v>771</v>
      </c>
      <c r="Y32" s="1482"/>
    </row>
    <row r="33" spans="1:25" s="917" customFormat="1" ht="13.5" customHeight="1" thickBot="1" x14ac:dyDescent="0.25">
      <c r="A33" s="1471" t="s">
        <v>837</v>
      </c>
      <c r="B33" s="1473" t="s">
        <v>838</v>
      </c>
      <c r="C33" s="941"/>
      <c r="D33" s="773" t="s">
        <v>244</v>
      </c>
      <c r="E33" s="774">
        <f t="shared" si="1"/>
        <v>4</v>
      </c>
      <c r="F33" s="773">
        <f>0</f>
        <v>0</v>
      </c>
      <c r="G33" s="773">
        <f>0</f>
        <v>0</v>
      </c>
      <c r="H33" s="773">
        <f>0</f>
        <v>0</v>
      </c>
      <c r="I33" s="773">
        <f>0</f>
        <v>0</v>
      </c>
      <c r="J33" s="773">
        <f>0</f>
        <v>0</v>
      </c>
      <c r="K33" s="773">
        <f>0</f>
        <v>0</v>
      </c>
      <c r="L33" s="773">
        <f>0</f>
        <v>0</v>
      </c>
      <c r="M33" s="773">
        <f>0</f>
        <v>0</v>
      </c>
      <c r="N33" s="773">
        <f>0</f>
        <v>0</v>
      </c>
      <c r="O33" s="773">
        <f>0</f>
        <v>0</v>
      </c>
      <c r="P33" s="773">
        <f>0</f>
        <v>0</v>
      </c>
      <c r="Q33" s="773">
        <f>0</f>
        <v>0</v>
      </c>
      <c r="R33" s="773">
        <f>0</f>
        <v>0</v>
      </c>
      <c r="S33" s="773">
        <f>0</f>
        <v>0</v>
      </c>
      <c r="T33" s="773">
        <v>2</v>
      </c>
      <c r="U33" s="773">
        <v>1</v>
      </c>
      <c r="V33" s="773">
        <v>1</v>
      </c>
      <c r="W33" s="775">
        <f>0</f>
        <v>0</v>
      </c>
      <c r="X33" s="773" t="s">
        <v>245</v>
      </c>
      <c r="Y33" s="1476" t="s">
        <v>1042</v>
      </c>
    </row>
    <row r="34" spans="1:25" s="917" customFormat="1" ht="13.5" customHeight="1" thickBot="1" x14ac:dyDescent="0.25">
      <c r="A34" s="1472"/>
      <c r="B34" s="1474"/>
      <c r="C34" s="941" t="s">
        <v>820</v>
      </c>
      <c r="D34" s="773" t="s">
        <v>246</v>
      </c>
      <c r="E34" s="774">
        <f t="shared" ref="E34:E89" si="2">SUM(F34:W34)</f>
        <v>3</v>
      </c>
      <c r="F34" s="773">
        <f>0</f>
        <v>0</v>
      </c>
      <c r="G34" s="773">
        <f>0</f>
        <v>0</v>
      </c>
      <c r="H34" s="773">
        <f>0</f>
        <v>0</v>
      </c>
      <c r="I34" s="773">
        <f>0</f>
        <v>0</v>
      </c>
      <c r="J34" s="773">
        <f>0</f>
        <v>0</v>
      </c>
      <c r="K34" s="773">
        <f>0</f>
        <v>0</v>
      </c>
      <c r="L34" s="773">
        <f>0</f>
        <v>0</v>
      </c>
      <c r="M34" s="773">
        <f>0</f>
        <v>0</v>
      </c>
      <c r="N34" s="773">
        <f>0</f>
        <v>0</v>
      </c>
      <c r="O34" s="773">
        <f>0</f>
        <v>0</v>
      </c>
      <c r="P34" s="773">
        <f>0</f>
        <v>0</v>
      </c>
      <c r="Q34" s="773">
        <f>0</f>
        <v>0</v>
      </c>
      <c r="R34" s="773">
        <v>2</v>
      </c>
      <c r="S34" s="773">
        <v>1</v>
      </c>
      <c r="T34" s="773">
        <f>0</f>
        <v>0</v>
      </c>
      <c r="U34" s="773">
        <f>0</f>
        <v>0</v>
      </c>
      <c r="V34" s="773">
        <f>0</f>
        <v>0</v>
      </c>
      <c r="W34" s="775">
        <f>0</f>
        <v>0</v>
      </c>
      <c r="X34" s="773" t="s">
        <v>771</v>
      </c>
      <c r="Y34" s="1476"/>
    </row>
    <row r="35" spans="1:25" s="916" customFormat="1" ht="13.5" customHeight="1" thickBot="1" x14ac:dyDescent="0.25">
      <c r="A35" s="1477" t="s">
        <v>839</v>
      </c>
      <c r="B35" s="1479" t="s">
        <v>840</v>
      </c>
      <c r="C35" s="1481" t="s">
        <v>820</v>
      </c>
      <c r="D35" s="776" t="s">
        <v>244</v>
      </c>
      <c r="E35" s="777">
        <f t="shared" si="2"/>
        <v>3</v>
      </c>
      <c r="F35" s="776">
        <f>0</f>
        <v>0</v>
      </c>
      <c r="G35" s="776">
        <f>0</f>
        <v>0</v>
      </c>
      <c r="H35" s="776">
        <f>0</f>
        <v>0</v>
      </c>
      <c r="I35" s="776">
        <f>0</f>
        <v>0</v>
      </c>
      <c r="J35" s="776">
        <f>0</f>
        <v>0</v>
      </c>
      <c r="K35" s="776">
        <f>0</f>
        <v>0</v>
      </c>
      <c r="L35" s="776">
        <f>0</f>
        <v>0</v>
      </c>
      <c r="M35" s="776">
        <f>0</f>
        <v>0</v>
      </c>
      <c r="N35" s="776">
        <f>0</f>
        <v>0</v>
      </c>
      <c r="O35" s="776">
        <f>0</f>
        <v>0</v>
      </c>
      <c r="P35" s="776">
        <v>1</v>
      </c>
      <c r="Q35" s="776">
        <f>0</f>
        <v>0</v>
      </c>
      <c r="R35" s="776">
        <v>1</v>
      </c>
      <c r="S35" s="776">
        <f>0</f>
        <v>0</v>
      </c>
      <c r="T35" s="776">
        <f>0</f>
        <v>0</v>
      </c>
      <c r="U35" s="776">
        <f>0</f>
        <v>0</v>
      </c>
      <c r="V35" s="776">
        <v>1</v>
      </c>
      <c r="W35" s="778">
        <f>0</f>
        <v>0</v>
      </c>
      <c r="X35" s="776" t="s">
        <v>245</v>
      </c>
      <c r="Y35" s="1482" t="s">
        <v>1080</v>
      </c>
    </row>
    <row r="36" spans="1:25" s="916" customFormat="1" ht="13.5" customHeight="1" thickBot="1" x14ac:dyDescent="0.25">
      <c r="A36" s="1478"/>
      <c r="B36" s="1480"/>
      <c r="C36" s="1481"/>
      <c r="D36" s="776" t="s">
        <v>246</v>
      </c>
      <c r="E36" s="777">
        <f t="shared" si="2"/>
        <v>2</v>
      </c>
      <c r="F36" s="776">
        <f>0</f>
        <v>0</v>
      </c>
      <c r="G36" s="776">
        <f>0</f>
        <v>0</v>
      </c>
      <c r="H36" s="776">
        <f>0</f>
        <v>0</v>
      </c>
      <c r="I36" s="776">
        <f>0</f>
        <v>0</v>
      </c>
      <c r="J36" s="776">
        <f>0</f>
        <v>0</v>
      </c>
      <c r="K36" s="776">
        <f>0</f>
        <v>0</v>
      </c>
      <c r="L36" s="776">
        <f>0</f>
        <v>0</v>
      </c>
      <c r="M36" s="776">
        <f>0</f>
        <v>0</v>
      </c>
      <c r="N36" s="776">
        <f>0</f>
        <v>0</v>
      </c>
      <c r="O36" s="776">
        <f>0</f>
        <v>0</v>
      </c>
      <c r="P36" s="776">
        <f>0</f>
        <v>0</v>
      </c>
      <c r="Q36" s="776">
        <f>0</f>
        <v>0</v>
      </c>
      <c r="R36" s="776">
        <f>0</f>
        <v>0</v>
      </c>
      <c r="S36" s="776">
        <f>0</f>
        <v>0</v>
      </c>
      <c r="T36" s="776">
        <v>2</v>
      </c>
      <c r="U36" s="776">
        <f>0</f>
        <v>0</v>
      </c>
      <c r="V36" s="776">
        <f>0</f>
        <v>0</v>
      </c>
      <c r="W36" s="778">
        <f>0</f>
        <v>0</v>
      </c>
      <c r="X36" s="776" t="s">
        <v>771</v>
      </c>
      <c r="Y36" s="1482"/>
    </row>
    <row r="37" spans="1:25" s="917" customFormat="1" ht="13.5" customHeight="1" thickBot="1" x14ac:dyDescent="0.25">
      <c r="A37" s="1471" t="s">
        <v>841</v>
      </c>
      <c r="B37" s="1473" t="s">
        <v>842</v>
      </c>
      <c r="C37" s="1475" t="s">
        <v>820</v>
      </c>
      <c r="D37" s="773" t="s">
        <v>244</v>
      </c>
      <c r="E37" s="774">
        <f t="shared" si="2"/>
        <v>13</v>
      </c>
      <c r="F37" s="773">
        <f>0</f>
        <v>0</v>
      </c>
      <c r="G37" s="773">
        <f>0</f>
        <v>0</v>
      </c>
      <c r="H37" s="773">
        <f>0</f>
        <v>0</v>
      </c>
      <c r="I37" s="773">
        <f>0</f>
        <v>0</v>
      </c>
      <c r="J37" s="773">
        <f>0</f>
        <v>0</v>
      </c>
      <c r="K37" s="773">
        <f>0</f>
        <v>0</v>
      </c>
      <c r="L37" s="773">
        <f>0</f>
        <v>0</v>
      </c>
      <c r="M37" s="773">
        <f>0</f>
        <v>0</v>
      </c>
      <c r="N37" s="773">
        <f>0</f>
        <v>0</v>
      </c>
      <c r="O37" s="773">
        <f>0</f>
        <v>0</v>
      </c>
      <c r="P37" s="773">
        <v>4</v>
      </c>
      <c r="Q37" s="773">
        <f>0</f>
        <v>0</v>
      </c>
      <c r="R37" s="773">
        <v>3</v>
      </c>
      <c r="S37" s="773">
        <v>1</v>
      </c>
      <c r="T37" s="773">
        <v>2</v>
      </c>
      <c r="U37" s="773">
        <v>2</v>
      </c>
      <c r="V37" s="773">
        <v>1</v>
      </c>
      <c r="W37" s="775">
        <f>0</f>
        <v>0</v>
      </c>
      <c r="X37" s="773" t="s">
        <v>245</v>
      </c>
      <c r="Y37" s="1476" t="s">
        <v>1043</v>
      </c>
    </row>
    <row r="38" spans="1:25" s="917" customFormat="1" ht="13.5" customHeight="1" thickBot="1" x14ac:dyDescent="0.25">
      <c r="A38" s="1472"/>
      <c r="B38" s="1474"/>
      <c r="C38" s="1475"/>
      <c r="D38" s="773" t="s">
        <v>246</v>
      </c>
      <c r="E38" s="774">
        <f t="shared" si="2"/>
        <v>2</v>
      </c>
      <c r="F38" s="773">
        <f>0</f>
        <v>0</v>
      </c>
      <c r="G38" s="773">
        <f>0</f>
        <v>0</v>
      </c>
      <c r="H38" s="773">
        <f>0</f>
        <v>0</v>
      </c>
      <c r="I38" s="773">
        <f>0</f>
        <v>0</v>
      </c>
      <c r="J38" s="773">
        <f>0</f>
        <v>0</v>
      </c>
      <c r="K38" s="773">
        <f>0</f>
        <v>0</v>
      </c>
      <c r="L38" s="773">
        <f>0</f>
        <v>0</v>
      </c>
      <c r="M38" s="773">
        <f>0</f>
        <v>0</v>
      </c>
      <c r="N38" s="773">
        <f>0</f>
        <v>0</v>
      </c>
      <c r="O38" s="773">
        <f>0</f>
        <v>0</v>
      </c>
      <c r="P38" s="773">
        <f>0</f>
        <v>0</v>
      </c>
      <c r="Q38" s="773">
        <f>0</f>
        <v>0</v>
      </c>
      <c r="R38" s="773">
        <f>0</f>
        <v>0</v>
      </c>
      <c r="S38" s="773">
        <f>0</f>
        <v>0</v>
      </c>
      <c r="T38" s="773">
        <v>1</v>
      </c>
      <c r="U38" s="773">
        <v>1</v>
      </c>
      <c r="V38" s="773">
        <f>0</f>
        <v>0</v>
      </c>
      <c r="W38" s="775">
        <f>0</f>
        <v>0</v>
      </c>
      <c r="X38" s="773" t="s">
        <v>771</v>
      </c>
      <c r="Y38" s="1476"/>
    </row>
    <row r="39" spans="1:25" s="916" customFormat="1" ht="13.5" customHeight="1" thickBot="1" x14ac:dyDescent="0.25">
      <c r="A39" s="1477" t="s">
        <v>1291</v>
      </c>
      <c r="B39" s="1479" t="s">
        <v>1281</v>
      </c>
      <c r="C39" s="1481" t="s">
        <v>820</v>
      </c>
      <c r="D39" s="776" t="s">
        <v>244</v>
      </c>
      <c r="E39" s="777">
        <f t="shared" si="2"/>
        <v>0</v>
      </c>
      <c r="F39" s="776">
        <f>0</f>
        <v>0</v>
      </c>
      <c r="G39" s="776">
        <f>0</f>
        <v>0</v>
      </c>
      <c r="H39" s="776">
        <f>0</f>
        <v>0</v>
      </c>
      <c r="I39" s="776">
        <f>0</f>
        <v>0</v>
      </c>
      <c r="J39" s="776">
        <f>0</f>
        <v>0</v>
      </c>
      <c r="K39" s="776">
        <f>0</f>
        <v>0</v>
      </c>
      <c r="L39" s="776">
        <f>0</f>
        <v>0</v>
      </c>
      <c r="M39" s="776">
        <f>0</f>
        <v>0</v>
      </c>
      <c r="N39" s="776">
        <f>0</f>
        <v>0</v>
      </c>
      <c r="O39" s="776">
        <f>0</f>
        <v>0</v>
      </c>
      <c r="P39" s="776">
        <f>0</f>
        <v>0</v>
      </c>
      <c r="Q39" s="776">
        <f>0</f>
        <v>0</v>
      </c>
      <c r="R39" s="776">
        <f>0</f>
        <v>0</v>
      </c>
      <c r="S39" s="776">
        <f>0</f>
        <v>0</v>
      </c>
      <c r="T39" s="776">
        <f>0</f>
        <v>0</v>
      </c>
      <c r="U39" s="776">
        <f>0</f>
        <v>0</v>
      </c>
      <c r="V39" s="776">
        <f>0</f>
        <v>0</v>
      </c>
      <c r="W39" s="778">
        <f>0</f>
        <v>0</v>
      </c>
      <c r="X39" s="776" t="s">
        <v>245</v>
      </c>
      <c r="Y39" s="1482" t="s">
        <v>1329</v>
      </c>
    </row>
    <row r="40" spans="1:25" s="916" customFormat="1" ht="13.5" customHeight="1" thickBot="1" x14ac:dyDescent="0.25">
      <c r="A40" s="1478"/>
      <c r="B40" s="1480"/>
      <c r="C40" s="1481"/>
      <c r="D40" s="776" t="s">
        <v>246</v>
      </c>
      <c r="E40" s="777">
        <f t="shared" si="2"/>
        <v>0</v>
      </c>
      <c r="F40" s="776">
        <f>0</f>
        <v>0</v>
      </c>
      <c r="G40" s="776">
        <f>0</f>
        <v>0</v>
      </c>
      <c r="H40" s="776">
        <f>0</f>
        <v>0</v>
      </c>
      <c r="I40" s="776">
        <f>0</f>
        <v>0</v>
      </c>
      <c r="J40" s="776">
        <f>0</f>
        <v>0</v>
      </c>
      <c r="K40" s="776">
        <f>0</f>
        <v>0</v>
      </c>
      <c r="L40" s="776">
        <f>0</f>
        <v>0</v>
      </c>
      <c r="M40" s="776">
        <f>0</f>
        <v>0</v>
      </c>
      <c r="N40" s="776">
        <f>0</f>
        <v>0</v>
      </c>
      <c r="O40" s="776">
        <f>0</f>
        <v>0</v>
      </c>
      <c r="P40" s="776">
        <f>0</f>
        <v>0</v>
      </c>
      <c r="Q40" s="776">
        <f>0</f>
        <v>0</v>
      </c>
      <c r="R40" s="776">
        <f>0</f>
        <v>0</v>
      </c>
      <c r="S40" s="776">
        <f>0</f>
        <v>0</v>
      </c>
      <c r="T40" s="776">
        <f>0</f>
        <v>0</v>
      </c>
      <c r="U40" s="776">
        <f>0</f>
        <v>0</v>
      </c>
      <c r="V40" s="776">
        <f>0</f>
        <v>0</v>
      </c>
      <c r="W40" s="778">
        <f>0</f>
        <v>0</v>
      </c>
      <c r="X40" s="776" t="s">
        <v>771</v>
      </c>
      <c r="Y40" s="1482"/>
    </row>
    <row r="41" spans="1:25" s="917" customFormat="1" ht="13.5" customHeight="1" thickBot="1" x14ac:dyDescent="0.25">
      <c r="A41" s="1471" t="s">
        <v>843</v>
      </c>
      <c r="B41" s="1473" t="s">
        <v>844</v>
      </c>
      <c r="C41" s="1475" t="s">
        <v>820</v>
      </c>
      <c r="D41" s="773" t="s">
        <v>244</v>
      </c>
      <c r="E41" s="774">
        <f t="shared" si="2"/>
        <v>0</v>
      </c>
      <c r="F41" s="773">
        <f>0</f>
        <v>0</v>
      </c>
      <c r="G41" s="773">
        <f>0</f>
        <v>0</v>
      </c>
      <c r="H41" s="773">
        <f>0</f>
        <v>0</v>
      </c>
      <c r="I41" s="773">
        <f>0</f>
        <v>0</v>
      </c>
      <c r="J41" s="773">
        <f>0</f>
        <v>0</v>
      </c>
      <c r="K41" s="773">
        <f>0</f>
        <v>0</v>
      </c>
      <c r="L41" s="773">
        <f>0</f>
        <v>0</v>
      </c>
      <c r="M41" s="773">
        <f>0</f>
        <v>0</v>
      </c>
      <c r="N41" s="773">
        <f>0</f>
        <v>0</v>
      </c>
      <c r="O41" s="773">
        <f>0</f>
        <v>0</v>
      </c>
      <c r="P41" s="773">
        <f>0</f>
        <v>0</v>
      </c>
      <c r="Q41" s="773">
        <f>0</f>
        <v>0</v>
      </c>
      <c r="R41" s="773">
        <f>0</f>
        <v>0</v>
      </c>
      <c r="S41" s="773">
        <f>0</f>
        <v>0</v>
      </c>
      <c r="T41" s="773">
        <f>0</f>
        <v>0</v>
      </c>
      <c r="U41" s="773">
        <f>0</f>
        <v>0</v>
      </c>
      <c r="V41" s="773">
        <f>0</f>
        <v>0</v>
      </c>
      <c r="W41" s="775">
        <f>0</f>
        <v>0</v>
      </c>
      <c r="X41" s="773" t="s">
        <v>245</v>
      </c>
      <c r="Y41" s="1476" t="s">
        <v>1044</v>
      </c>
    </row>
    <row r="42" spans="1:25" s="917" customFormat="1" ht="13.5" customHeight="1" thickBot="1" x14ac:dyDescent="0.25">
      <c r="A42" s="1472"/>
      <c r="B42" s="1474"/>
      <c r="C42" s="1475"/>
      <c r="D42" s="773" t="s">
        <v>246</v>
      </c>
      <c r="E42" s="774">
        <f t="shared" si="2"/>
        <v>14</v>
      </c>
      <c r="F42" s="773">
        <f>0</f>
        <v>0</v>
      </c>
      <c r="G42" s="773">
        <f>0</f>
        <v>0</v>
      </c>
      <c r="H42" s="773">
        <f>0</f>
        <v>0</v>
      </c>
      <c r="I42" s="773">
        <f>0</f>
        <v>0</v>
      </c>
      <c r="J42" s="773">
        <f>0</f>
        <v>0</v>
      </c>
      <c r="K42" s="773">
        <f>0</f>
        <v>0</v>
      </c>
      <c r="L42" s="773">
        <v>3</v>
      </c>
      <c r="M42" s="773">
        <f>0</f>
        <v>0</v>
      </c>
      <c r="N42" s="773">
        <f>0</f>
        <v>0</v>
      </c>
      <c r="O42" s="773">
        <v>1</v>
      </c>
      <c r="P42" s="773">
        <v>2</v>
      </c>
      <c r="Q42" s="773">
        <v>2</v>
      </c>
      <c r="R42" s="773">
        <v>1</v>
      </c>
      <c r="S42" s="773">
        <v>2</v>
      </c>
      <c r="T42" s="773">
        <v>2</v>
      </c>
      <c r="U42" s="773">
        <v>1</v>
      </c>
      <c r="V42" s="773">
        <f>0</f>
        <v>0</v>
      </c>
      <c r="W42" s="775">
        <f>0</f>
        <v>0</v>
      </c>
      <c r="X42" s="773" t="s">
        <v>771</v>
      </c>
      <c r="Y42" s="1476"/>
    </row>
    <row r="43" spans="1:25" s="916" customFormat="1" ht="15" customHeight="1" thickBot="1" x14ac:dyDescent="0.25">
      <c r="A43" s="1493" t="s">
        <v>845</v>
      </c>
      <c r="B43" s="1494" t="s">
        <v>846</v>
      </c>
      <c r="C43" s="1481" t="s">
        <v>820</v>
      </c>
      <c r="D43" s="776" t="s">
        <v>244</v>
      </c>
      <c r="E43" s="777">
        <f t="shared" si="2"/>
        <v>0</v>
      </c>
      <c r="F43" s="776">
        <f>0</f>
        <v>0</v>
      </c>
      <c r="G43" s="776">
        <f>0</f>
        <v>0</v>
      </c>
      <c r="H43" s="776">
        <f>0</f>
        <v>0</v>
      </c>
      <c r="I43" s="776">
        <f>0</f>
        <v>0</v>
      </c>
      <c r="J43" s="776">
        <f>0</f>
        <v>0</v>
      </c>
      <c r="K43" s="776">
        <f>0</f>
        <v>0</v>
      </c>
      <c r="L43" s="776">
        <f>0</f>
        <v>0</v>
      </c>
      <c r="M43" s="776">
        <f>0</f>
        <v>0</v>
      </c>
      <c r="N43" s="776">
        <f>0</f>
        <v>0</v>
      </c>
      <c r="O43" s="776">
        <f>0</f>
        <v>0</v>
      </c>
      <c r="P43" s="776">
        <f>0</f>
        <v>0</v>
      </c>
      <c r="Q43" s="776">
        <f>0</f>
        <v>0</v>
      </c>
      <c r="R43" s="776">
        <f>0</f>
        <v>0</v>
      </c>
      <c r="S43" s="776">
        <f>0</f>
        <v>0</v>
      </c>
      <c r="T43" s="776">
        <f>0</f>
        <v>0</v>
      </c>
      <c r="U43" s="776">
        <f>0</f>
        <v>0</v>
      </c>
      <c r="V43" s="776">
        <f>0</f>
        <v>0</v>
      </c>
      <c r="W43" s="778">
        <f>0</f>
        <v>0</v>
      </c>
      <c r="X43" s="776" t="s">
        <v>245</v>
      </c>
      <c r="Y43" s="1482" t="s">
        <v>1045</v>
      </c>
    </row>
    <row r="44" spans="1:25" s="916" customFormat="1" ht="15" customHeight="1" thickBot="1" x14ac:dyDescent="0.25">
      <c r="A44" s="1493"/>
      <c r="B44" s="1494"/>
      <c r="C44" s="1481"/>
      <c r="D44" s="776" t="s">
        <v>246</v>
      </c>
      <c r="E44" s="777">
        <f t="shared" si="2"/>
        <v>1</v>
      </c>
      <c r="F44" s="776">
        <f>0</f>
        <v>0</v>
      </c>
      <c r="G44" s="776">
        <f>0</f>
        <v>0</v>
      </c>
      <c r="H44" s="776">
        <f>0</f>
        <v>0</v>
      </c>
      <c r="I44" s="776">
        <f>0</f>
        <v>0</v>
      </c>
      <c r="J44" s="776">
        <f>0</f>
        <v>0</v>
      </c>
      <c r="K44" s="776">
        <f>0</f>
        <v>0</v>
      </c>
      <c r="L44" s="776">
        <f>0</f>
        <v>0</v>
      </c>
      <c r="M44" s="776">
        <f>0</f>
        <v>0</v>
      </c>
      <c r="N44" s="776">
        <f>0</f>
        <v>0</v>
      </c>
      <c r="O44" s="776">
        <f>0</f>
        <v>0</v>
      </c>
      <c r="P44" s="776">
        <f>0</f>
        <v>0</v>
      </c>
      <c r="Q44" s="776">
        <f>0</f>
        <v>0</v>
      </c>
      <c r="R44" s="776">
        <v>1</v>
      </c>
      <c r="S44" s="776">
        <f>0</f>
        <v>0</v>
      </c>
      <c r="T44" s="776">
        <f>0</f>
        <v>0</v>
      </c>
      <c r="U44" s="776">
        <f>0</f>
        <v>0</v>
      </c>
      <c r="V44" s="776">
        <f>0</f>
        <v>0</v>
      </c>
      <c r="W44" s="778">
        <f>0</f>
        <v>0</v>
      </c>
      <c r="X44" s="776"/>
      <c r="Y44" s="1482"/>
    </row>
    <row r="45" spans="1:25" s="917" customFormat="1" ht="13.5" customHeight="1" thickBot="1" x14ac:dyDescent="0.25">
      <c r="A45" s="1491" t="s">
        <v>847</v>
      </c>
      <c r="B45" s="1492" t="s">
        <v>848</v>
      </c>
      <c r="C45" s="1475" t="s">
        <v>820</v>
      </c>
      <c r="D45" s="773" t="s">
        <v>244</v>
      </c>
      <c r="E45" s="774">
        <f t="shared" si="2"/>
        <v>0</v>
      </c>
      <c r="F45" s="773">
        <f>0</f>
        <v>0</v>
      </c>
      <c r="G45" s="773">
        <f>0</f>
        <v>0</v>
      </c>
      <c r="H45" s="773">
        <f>0</f>
        <v>0</v>
      </c>
      <c r="I45" s="773">
        <f>0</f>
        <v>0</v>
      </c>
      <c r="J45" s="773">
        <f>0</f>
        <v>0</v>
      </c>
      <c r="K45" s="773">
        <f>0</f>
        <v>0</v>
      </c>
      <c r="L45" s="773">
        <f>0</f>
        <v>0</v>
      </c>
      <c r="M45" s="773">
        <f>0</f>
        <v>0</v>
      </c>
      <c r="N45" s="773">
        <f>0</f>
        <v>0</v>
      </c>
      <c r="O45" s="773">
        <f>0</f>
        <v>0</v>
      </c>
      <c r="P45" s="773">
        <f>0</f>
        <v>0</v>
      </c>
      <c r="Q45" s="773">
        <f>0</f>
        <v>0</v>
      </c>
      <c r="R45" s="773">
        <f>0</f>
        <v>0</v>
      </c>
      <c r="S45" s="773">
        <f>0</f>
        <v>0</v>
      </c>
      <c r="T45" s="773">
        <f>0</f>
        <v>0</v>
      </c>
      <c r="U45" s="773">
        <f>0</f>
        <v>0</v>
      </c>
      <c r="V45" s="773">
        <f>0</f>
        <v>0</v>
      </c>
      <c r="W45" s="775">
        <f>0</f>
        <v>0</v>
      </c>
      <c r="X45" s="773" t="s">
        <v>245</v>
      </c>
      <c r="Y45" s="1476" t="s">
        <v>1046</v>
      </c>
    </row>
    <row r="46" spans="1:25" s="917" customFormat="1" ht="13.5" customHeight="1" thickBot="1" x14ac:dyDescent="0.25">
      <c r="A46" s="1491"/>
      <c r="B46" s="1492"/>
      <c r="C46" s="1475"/>
      <c r="D46" s="773" t="s">
        <v>246</v>
      </c>
      <c r="E46" s="774">
        <f t="shared" si="2"/>
        <v>6</v>
      </c>
      <c r="F46" s="773">
        <f>0</f>
        <v>0</v>
      </c>
      <c r="G46" s="773">
        <f>0</f>
        <v>0</v>
      </c>
      <c r="H46" s="773">
        <f>0</f>
        <v>0</v>
      </c>
      <c r="I46" s="773">
        <f>0</f>
        <v>0</v>
      </c>
      <c r="J46" s="773">
        <f>0</f>
        <v>0</v>
      </c>
      <c r="K46" s="773">
        <f>0</f>
        <v>0</v>
      </c>
      <c r="L46" s="773">
        <f>0</f>
        <v>0</v>
      </c>
      <c r="M46" s="773">
        <f>0</f>
        <v>0</v>
      </c>
      <c r="N46" s="773">
        <f>0</f>
        <v>0</v>
      </c>
      <c r="O46" s="773">
        <v>2</v>
      </c>
      <c r="P46" s="773">
        <v>1</v>
      </c>
      <c r="Q46" s="773">
        <v>1</v>
      </c>
      <c r="R46" s="773">
        <f>0</f>
        <v>0</v>
      </c>
      <c r="S46" s="773">
        <v>1</v>
      </c>
      <c r="T46" s="773">
        <f>0</f>
        <v>0</v>
      </c>
      <c r="U46" s="773">
        <v>1</v>
      </c>
      <c r="V46" s="773">
        <f>0</f>
        <v>0</v>
      </c>
      <c r="W46" s="775">
        <f>0</f>
        <v>0</v>
      </c>
      <c r="X46" s="773" t="s">
        <v>771</v>
      </c>
      <c r="Y46" s="1476"/>
    </row>
    <row r="47" spans="1:25" s="916" customFormat="1" ht="13.5" customHeight="1" thickBot="1" x14ac:dyDescent="0.25">
      <c r="A47" s="1493" t="s">
        <v>849</v>
      </c>
      <c r="B47" s="1494" t="s">
        <v>850</v>
      </c>
      <c r="C47" s="1481" t="s">
        <v>820</v>
      </c>
      <c r="D47" s="776" t="s">
        <v>244</v>
      </c>
      <c r="E47" s="777">
        <f t="shared" si="2"/>
        <v>0</v>
      </c>
      <c r="F47" s="776">
        <f>0</f>
        <v>0</v>
      </c>
      <c r="G47" s="776">
        <f>0</f>
        <v>0</v>
      </c>
      <c r="H47" s="776">
        <f>0</f>
        <v>0</v>
      </c>
      <c r="I47" s="776">
        <f>0</f>
        <v>0</v>
      </c>
      <c r="J47" s="776">
        <f>0</f>
        <v>0</v>
      </c>
      <c r="K47" s="776">
        <f>0</f>
        <v>0</v>
      </c>
      <c r="L47" s="776">
        <f>0</f>
        <v>0</v>
      </c>
      <c r="M47" s="776">
        <f>0</f>
        <v>0</v>
      </c>
      <c r="N47" s="776">
        <f>0</f>
        <v>0</v>
      </c>
      <c r="O47" s="776">
        <f>0</f>
        <v>0</v>
      </c>
      <c r="P47" s="776">
        <f>0</f>
        <v>0</v>
      </c>
      <c r="Q47" s="776">
        <f>0</f>
        <v>0</v>
      </c>
      <c r="R47" s="776">
        <f>0</f>
        <v>0</v>
      </c>
      <c r="S47" s="776">
        <f>0</f>
        <v>0</v>
      </c>
      <c r="T47" s="776">
        <f>0</f>
        <v>0</v>
      </c>
      <c r="U47" s="776">
        <f>0</f>
        <v>0</v>
      </c>
      <c r="V47" s="776">
        <f>0</f>
        <v>0</v>
      </c>
      <c r="W47" s="778">
        <f>0</f>
        <v>0</v>
      </c>
      <c r="X47" s="776" t="s">
        <v>245</v>
      </c>
      <c r="Y47" s="1482" t="s">
        <v>1047</v>
      </c>
    </row>
    <row r="48" spans="1:25" s="916" customFormat="1" ht="13.5" customHeight="1" thickBot="1" x14ac:dyDescent="0.25">
      <c r="A48" s="1493"/>
      <c r="B48" s="1494"/>
      <c r="C48" s="1481"/>
      <c r="D48" s="776" t="s">
        <v>246</v>
      </c>
      <c r="E48" s="777">
        <f t="shared" si="2"/>
        <v>5</v>
      </c>
      <c r="F48" s="776">
        <f>0</f>
        <v>0</v>
      </c>
      <c r="G48" s="776">
        <f>0</f>
        <v>0</v>
      </c>
      <c r="H48" s="776">
        <f>0</f>
        <v>0</v>
      </c>
      <c r="I48" s="776">
        <f>0</f>
        <v>0</v>
      </c>
      <c r="J48" s="776">
        <f>0</f>
        <v>0</v>
      </c>
      <c r="K48" s="776">
        <f>0</f>
        <v>0</v>
      </c>
      <c r="L48" s="776">
        <f>0</f>
        <v>0</v>
      </c>
      <c r="M48" s="776">
        <f>0</f>
        <v>0</v>
      </c>
      <c r="N48" s="776">
        <f>0</f>
        <v>0</v>
      </c>
      <c r="O48" s="776">
        <v>1</v>
      </c>
      <c r="P48" s="776">
        <v>1</v>
      </c>
      <c r="Q48" s="776">
        <f>0</f>
        <v>0</v>
      </c>
      <c r="R48" s="776">
        <v>1</v>
      </c>
      <c r="S48" s="776">
        <v>1</v>
      </c>
      <c r="T48" s="776">
        <v>1</v>
      </c>
      <c r="U48" s="776">
        <f>0</f>
        <v>0</v>
      </c>
      <c r="V48" s="776">
        <f>0</f>
        <v>0</v>
      </c>
      <c r="W48" s="778">
        <f>0</f>
        <v>0</v>
      </c>
      <c r="X48" s="776" t="s">
        <v>771</v>
      </c>
      <c r="Y48" s="1482"/>
    </row>
    <row r="49" spans="1:25" s="917" customFormat="1" ht="17.25" customHeight="1" thickBot="1" x14ac:dyDescent="0.25">
      <c r="A49" s="1491" t="s">
        <v>851</v>
      </c>
      <c r="B49" s="1492" t="s">
        <v>852</v>
      </c>
      <c r="C49" s="1475" t="s">
        <v>820</v>
      </c>
      <c r="D49" s="773" t="s">
        <v>244</v>
      </c>
      <c r="E49" s="774">
        <f t="shared" si="2"/>
        <v>4</v>
      </c>
      <c r="F49" s="773">
        <f>0</f>
        <v>0</v>
      </c>
      <c r="G49" s="773">
        <f>0</f>
        <v>0</v>
      </c>
      <c r="H49" s="773">
        <f>0</f>
        <v>0</v>
      </c>
      <c r="I49" s="773">
        <f>0</f>
        <v>0</v>
      </c>
      <c r="J49" s="773">
        <f>0</f>
        <v>0</v>
      </c>
      <c r="K49" s="773">
        <f>0</f>
        <v>0</v>
      </c>
      <c r="L49" s="773">
        <f>0</f>
        <v>0</v>
      </c>
      <c r="M49" s="773">
        <f>0</f>
        <v>0</v>
      </c>
      <c r="N49" s="773">
        <f>0</f>
        <v>0</v>
      </c>
      <c r="O49" s="773">
        <v>1</v>
      </c>
      <c r="P49" s="773">
        <f>0</f>
        <v>0</v>
      </c>
      <c r="Q49" s="773">
        <f>0</f>
        <v>0</v>
      </c>
      <c r="R49" s="773">
        <f>0</f>
        <v>0</v>
      </c>
      <c r="S49" s="773">
        <f>0</f>
        <v>0</v>
      </c>
      <c r="T49" s="773">
        <f>0</f>
        <v>0</v>
      </c>
      <c r="U49" s="773">
        <v>3</v>
      </c>
      <c r="V49" s="773">
        <f>0</f>
        <v>0</v>
      </c>
      <c r="W49" s="775">
        <f>0</f>
        <v>0</v>
      </c>
      <c r="X49" s="773" t="s">
        <v>245</v>
      </c>
      <c r="Y49" s="1476" t="s">
        <v>1048</v>
      </c>
    </row>
    <row r="50" spans="1:25" s="917" customFormat="1" ht="17.25" customHeight="1" x14ac:dyDescent="0.2">
      <c r="A50" s="1495"/>
      <c r="B50" s="1496"/>
      <c r="C50" s="1497"/>
      <c r="D50" s="779" t="s">
        <v>246</v>
      </c>
      <c r="E50" s="780">
        <f t="shared" si="2"/>
        <v>0</v>
      </c>
      <c r="F50" s="779">
        <f>0</f>
        <v>0</v>
      </c>
      <c r="G50" s="779">
        <f>0</f>
        <v>0</v>
      </c>
      <c r="H50" s="779">
        <f>0</f>
        <v>0</v>
      </c>
      <c r="I50" s="779">
        <f>0</f>
        <v>0</v>
      </c>
      <c r="J50" s="779">
        <f>0</f>
        <v>0</v>
      </c>
      <c r="K50" s="779">
        <f>0</f>
        <v>0</v>
      </c>
      <c r="L50" s="779">
        <f>0</f>
        <v>0</v>
      </c>
      <c r="M50" s="779">
        <f>0</f>
        <v>0</v>
      </c>
      <c r="N50" s="779">
        <f>0</f>
        <v>0</v>
      </c>
      <c r="O50" s="779">
        <f>0</f>
        <v>0</v>
      </c>
      <c r="P50" s="779">
        <f>0</f>
        <v>0</v>
      </c>
      <c r="Q50" s="779">
        <f>0</f>
        <v>0</v>
      </c>
      <c r="R50" s="779">
        <f>0</f>
        <v>0</v>
      </c>
      <c r="S50" s="779">
        <f>0</f>
        <v>0</v>
      </c>
      <c r="T50" s="779">
        <f>0</f>
        <v>0</v>
      </c>
      <c r="U50" s="779">
        <f>0</f>
        <v>0</v>
      </c>
      <c r="V50" s="779">
        <f>0</f>
        <v>0</v>
      </c>
      <c r="W50" s="781">
        <f>0</f>
        <v>0</v>
      </c>
      <c r="X50" s="779" t="s">
        <v>771</v>
      </c>
      <c r="Y50" s="1498"/>
    </row>
    <row r="51" spans="1:25" s="916" customFormat="1" ht="13.5" customHeight="1" thickBot="1" x14ac:dyDescent="0.25">
      <c r="A51" s="1499" t="s">
        <v>853</v>
      </c>
      <c r="B51" s="1500" t="s">
        <v>854</v>
      </c>
      <c r="C51" s="1501" t="s">
        <v>820</v>
      </c>
      <c r="D51" s="942" t="s">
        <v>244</v>
      </c>
      <c r="E51" s="943">
        <f t="shared" si="2"/>
        <v>3</v>
      </c>
      <c r="F51" s="942">
        <f>0</f>
        <v>0</v>
      </c>
      <c r="G51" s="942">
        <f>0</f>
        <v>0</v>
      </c>
      <c r="H51" s="942">
        <f>0</f>
        <v>0</v>
      </c>
      <c r="I51" s="942">
        <f>0</f>
        <v>0</v>
      </c>
      <c r="J51" s="942">
        <f>0</f>
        <v>0</v>
      </c>
      <c r="K51" s="942">
        <f>0</f>
        <v>0</v>
      </c>
      <c r="L51" s="942">
        <f>0</f>
        <v>0</v>
      </c>
      <c r="M51" s="942">
        <f>0</f>
        <v>0</v>
      </c>
      <c r="N51" s="942">
        <f>0</f>
        <v>0</v>
      </c>
      <c r="O51" s="942">
        <f>0</f>
        <v>0</v>
      </c>
      <c r="P51" s="942">
        <f>0</f>
        <v>0</v>
      </c>
      <c r="Q51" s="942">
        <f>0</f>
        <v>0</v>
      </c>
      <c r="R51" s="942">
        <f>0</f>
        <v>0</v>
      </c>
      <c r="S51" s="942">
        <f>0</f>
        <v>0</v>
      </c>
      <c r="T51" s="942">
        <v>2</v>
      </c>
      <c r="U51" s="942">
        <f>0</f>
        <v>0</v>
      </c>
      <c r="V51" s="942">
        <v>1</v>
      </c>
      <c r="W51" s="944">
        <f>0</f>
        <v>0</v>
      </c>
      <c r="X51" s="942" t="s">
        <v>245</v>
      </c>
      <c r="Y51" s="1502" t="s">
        <v>1049</v>
      </c>
    </row>
    <row r="52" spans="1:25" s="916" customFormat="1" ht="13.5" customHeight="1" thickBot="1" x14ac:dyDescent="0.25">
      <c r="A52" s="1493"/>
      <c r="B52" s="1494"/>
      <c r="C52" s="1481"/>
      <c r="D52" s="776" t="s">
        <v>246</v>
      </c>
      <c r="E52" s="777">
        <f t="shared" si="2"/>
        <v>0</v>
      </c>
      <c r="F52" s="776">
        <f>0</f>
        <v>0</v>
      </c>
      <c r="G52" s="776">
        <f>0</f>
        <v>0</v>
      </c>
      <c r="H52" s="776">
        <f>0</f>
        <v>0</v>
      </c>
      <c r="I52" s="776">
        <f>0</f>
        <v>0</v>
      </c>
      <c r="J52" s="776">
        <f>0</f>
        <v>0</v>
      </c>
      <c r="K52" s="776">
        <f>0</f>
        <v>0</v>
      </c>
      <c r="L52" s="776">
        <f>0</f>
        <v>0</v>
      </c>
      <c r="M52" s="776">
        <f>0</f>
        <v>0</v>
      </c>
      <c r="N52" s="776">
        <f>0</f>
        <v>0</v>
      </c>
      <c r="O52" s="776">
        <f>0</f>
        <v>0</v>
      </c>
      <c r="P52" s="776">
        <f>0</f>
        <v>0</v>
      </c>
      <c r="Q52" s="776">
        <f>0</f>
        <v>0</v>
      </c>
      <c r="R52" s="776">
        <f>0</f>
        <v>0</v>
      </c>
      <c r="S52" s="776">
        <f>0</f>
        <v>0</v>
      </c>
      <c r="T52" s="776">
        <f>0</f>
        <v>0</v>
      </c>
      <c r="U52" s="776">
        <f>0</f>
        <v>0</v>
      </c>
      <c r="V52" s="776">
        <f>0</f>
        <v>0</v>
      </c>
      <c r="W52" s="778">
        <f>0</f>
        <v>0</v>
      </c>
      <c r="X52" s="776" t="s">
        <v>771</v>
      </c>
      <c r="Y52" s="1482"/>
    </row>
    <row r="53" spans="1:25" s="917" customFormat="1" ht="20.25" customHeight="1" thickBot="1" x14ac:dyDescent="0.25">
      <c r="A53" s="1491" t="s">
        <v>855</v>
      </c>
      <c r="B53" s="1492" t="s">
        <v>856</v>
      </c>
      <c r="C53" s="1475" t="s">
        <v>820</v>
      </c>
      <c r="D53" s="773" t="s">
        <v>244</v>
      </c>
      <c r="E53" s="774">
        <f t="shared" si="2"/>
        <v>1</v>
      </c>
      <c r="F53" s="773">
        <f>0</f>
        <v>0</v>
      </c>
      <c r="G53" s="773">
        <f>0</f>
        <v>0</v>
      </c>
      <c r="H53" s="773">
        <f>0</f>
        <v>0</v>
      </c>
      <c r="I53" s="773">
        <f>0</f>
        <v>0</v>
      </c>
      <c r="J53" s="773">
        <f>0</f>
        <v>0</v>
      </c>
      <c r="K53" s="773">
        <f>0</f>
        <v>0</v>
      </c>
      <c r="L53" s="773">
        <v>1</v>
      </c>
      <c r="M53" s="773">
        <f>0</f>
        <v>0</v>
      </c>
      <c r="N53" s="773">
        <f>0</f>
        <v>0</v>
      </c>
      <c r="O53" s="773">
        <f>0</f>
        <v>0</v>
      </c>
      <c r="P53" s="773">
        <f>0</f>
        <v>0</v>
      </c>
      <c r="Q53" s="773">
        <f>0</f>
        <v>0</v>
      </c>
      <c r="R53" s="773">
        <f>0</f>
        <v>0</v>
      </c>
      <c r="S53" s="773">
        <f>0</f>
        <v>0</v>
      </c>
      <c r="T53" s="773">
        <f>0</f>
        <v>0</v>
      </c>
      <c r="U53" s="773">
        <f>0</f>
        <v>0</v>
      </c>
      <c r="V53" s="773">
        <f>0</f>
        <v>0</v>
      </c>
      <c r="W53" s="775">
        <f>0</f>
        <v>0</v>
      </c>
      <c r="X53" s="773" t="s">
        <v>245</v>
      </c>
      <c r="Y53" s="1476" t="s">
        <v>1050</v>
      </c>
    </row>
    <row r="54" spans="1:25" s="917" customFormat="1" ht="20.25" customHeight="1" thickBot="1" x14ac:dyDescent="0.25">
      <c r="A54" s="1491"/>
      <c r="B54" s="1492"/>
      <c r="C54" s="1475"/>
      <c r="D54" s="773" t="s">
        <v>246</v>
      </c>
      <c r="E54" s="774">
        <f t="shared" si="2"/>
        <v>2</v>
      </c>
      <c r="F54" s="773">
        <f>0</f>
        <v>0</v>
      </c>
      <c r="G54" s="773">
        <v>1</v>
      </c>
      <c r="H54" s="773">
        <f>0</f>
        <v>0</v>
      </c>
      <c r="I54" s="773">
        <f>0</f>
        <v>0</v>
      </c>
      <c r="J54" s="773">
        <f>0</f>
        <v>0</v>
      </c>
      <c r="K54" s="773">
        <f>0</f>
        <v>0</v>
      </c>
      <c r="L54" s="773">
        <f>0</f>
        <v>0</v>
      </c>
      <c r="M54" s="773">
        <f>0</f>
        <v>0</v>
      </c>
      <c r="N54" s="773">
        <f>0</f>
        <v>0</v>
      </c>
      <c r="O54" s="773">
        <f>0</f>
        <v>0</v>
      </c>
      <c r="P54" s="773">
        <v>1</v>
      </c>
      <c r="Q54" s="773">
        <f>0</f>
        <v>0</v>
      </c>
      <c r="R54" s="773">
        <f>0</f>
        <v>0</v>
      </c>
      <c r="S54" s="773">
        <f>0</f>
        <v>0</v>
      </c>
      <c r="T54" s="773">
        <f>0</f>
        <v>0</v>
      </c>
      <c r="U54" s="773">
        <f>0</f>
        <v>0</v>
      </c>
      <c r="V54" s="773">
        <f>0</f>
        <v>0</v>
      </c>
      <c r="W54" s="775">
        <f>0</f>
        <v>0</v>
      </c>
      <c r="X54" s="773" t="s">
        <v>771</v>
      </c>
      <c r="Y54" s="1476"/>
    </row>
    <row r="55" spans="1:25" s="916" customFormat="1" ht="14.25" customHeight="1" thickBot="1" x14ac:dyDescent="0.25">
      <c r="A55" s="1493" t="s">
        <v>857</v>
      </c>
      <c r="B55" s="1494" t="s">
        <v>858</v>
      </c>
      <c r="C55" s="1481" t="s">
        <v>820</v>
      </c>
      <c r="D55" s="776" t="s">
        <v>244</v>
      </c>
      <c r="E55" s="777">
        <f t="shared" si="2"/>
        <v>0</v>
      </c>
      <c r="F55" s="776">
        <f>0</f>
        <v>0</v>
      </c>
      <c r="G55" s="776">
        <f>0</f>
        <v>0</v>
      </c>
      <c r="H55" s="776">
        <f>0</f>
        <v>0</v>
      </c>
      <c r="I55" s="776">
        <f>0</f>
        <v>0</v>
      </c>
      <c r="J55" s="776">
        <f>0</f>
        <v>0</v>
      </c>
      <c r="K55" s="776">
        <f>0</f>
        <v>0</v>
      </c>
      <c r="L55" s="776">
        <f>0</f>
        <v>0</v>
      </c>
      <c r="M55" s="776">
        <f>0</f>
        <v>0</v>
      </c>
      <c r="N55" s="776">
        <f>0</f>
        <v>0</v>
      </c>
      <c r="O55" s="776">
        <f>0</f>
        <v>0</v>
      </c>
      <c r="P55" s="776">
        <f>0</f>
        <v>0</v>
      </c>
      <c r="Q55" s="776">
        <f>0</f>
        <v>0</v>
      </c>
      <c r="R55" s="776">
        <f>0</f>
        <v>0</v>
      </c>
      <c r="S55" s="776">
        <f>0</f>
        <v>0</v>
      </c>
      <c r="T55" s="776">
        <f>0</f>
        <v>0</v>
      </c>
      <c r="U55" s="776">
        <f>0</f>
        <v>0</v>
      </c>
      <c r="V55" s="776">
        <f>0</f>
        <v>0</v>
      </c>
      <c r="W55" s="778">
        <f>0</f>
        <v>0</v>
      </c>
      <c r="X55" s="776" t="s">
        <v>245</v>
      </c>
      <c r="Y55" s="1482" t="s">
        <v>1081</v>
      </c>
    </row>
    <row r="56" spans="1:25" s="916" customFormat="1" ht="14.25" customHeight="1" thickBot="1" x14ac:dyDescent="0.25">
      <c r="A56" s="1493"/>
      <c r="B56" s="1494"/>
      <c r="C56" s="1481"/>
      <c r="D56" s="776" t="s">
        <v>246</v>
      </c>
      <c r="E56" s="777">
        <f t="shared" si="2"/>
        <v>0</v>
      </c>
      <c r="F56" s="776">
        <f>0</f>
        <v>0</v>
      </c>
      <c r="G56" s="776">
        <f>0</f>
        <v>0</v>
      </c>
      <c r="H56" s="776">
        <f>0</f>
        <v>0</v>
      </c>
      <c r="I56" s="776">
        <f>0</f>
        <v>0</v>
      </c>
      <c r="J56" s="776">
        <f>0</f>
        <v>0</v>
      </c>
      <c r="K56" s="776">
        <f>0</f>
        <v>0</v>
      </c>
      <c r="L56" s="776">
        <f>0</f>
        <v>0</v>
      </c>
      <c r="M56" s="776">
        <f>0</f>
        <v>0</v>
      </c>
      <c r="N56" s="776">
        <f>0</f>
        <v>0</v>
      </c>
      <c r="O56" s="776">
        <f>0</f>
        <v>0</v>
      </c>
      <c r="P56" s="776">
        <f>0</f>
        <v>0</v>
      </c>
      <c r="Q56" s="776">
        <f>0</f>
        <v>0</v>
      </c>
      <c r="R56" s="776">
        <f>0</f>
        <v>0</v>
      </c>
      <c r="S56" s="776">
        <f>0</f>
        <v>0</v>
      </c>
      <c r="T56" s="776">
        <f>0</f>
        <v>0</v>
      </c>
      <c r="U56" s="776">
        <f>0</f>
        <v>0</v>
      </c>
      <c r="V56" s="776">
        <f>0</f>
        <v>0</v>
      </c>
      <c r="W56" s="778">
        <f>0</f>
        <v>0</v>
      </c>
      <c r="X56" s="776" t="s">
        <v>771</v>
      </c>
      <c r="Y56" s="1482"/>
    </row>
    <row r="57" spans="1:25" s="917" customFormat="1" ht="13.5" customHeight="1" thickBot="1" x14ac:dyDescent="0.25">
      <c r="A57" s="1491" t="s">
        <v>859</v>
      </c>
      <c r="B57" s="1492" t="s">
        <v>860</v>
      </c>
      <c r="C57" s="1475" t="s">
        <v>820</v>
      </c>
      <c r="D57" s="773" t="s">
        <v>244</v>
      </c>
      <c r="E57" s="774">
        <f t="shared" si="2"/>
        <v>3</v>
      </c>
      <c r="F57" s="773">
        <f>0</f>
        <v>0</v>
      </c>
      <c r="G57" s="773">
        <f>0</f>
        <v>0</v>
      </c>
      <c r="H57" s="773">
        <f>0</f>
        <v>0</v>
      </c>
      <c r="I57" s="773">
        <f>0</f>
        <v>0</v>
      </c>
      <c r="J57" s="773">
        <f>0</f>
        <v>0</v>
      </c>
      <c r="K57" s="773">
        <f>0</f>
        <v>0</v>
      </c>
      <c r="L57" s="773">
        <v>1</v>
      </c>
      <c r="M57" s="773">
        <f>0</f>
        <v>0</v>
      </c>
      <c r="N57" s="773">
        <f>0</f>
        <v>0</v>
      </c>
      <c r="O57" s="773">
        <f>0</f>
        <v>0</v>
      </c>
      <c r="P57" s="773">
        <v>1</v>
      </c>
      <c r="Q57" s="773">
        <f>0</f>
        <v>0</v>
      </c>
      <c r="R57" s="773">
        <f>0</f>
        <v>0</v>
      </c>
      <c r="S57" s="773">
        <f>0</f>
        <v>0</v>
      </c>
      <c r="T57" s="773">
        <f>0</f>
        <v>0</v>
      </c>
      <c r="U57" s="773">
        <f>0</f>
        <v>0</v>
      </c>
      <c r="V57" s="773">
        <f>0</f>
        <v>0</v>
      </c>
      <c r="W57" s="775">
        <v>1</v>
      </c>
      <c r="X57" s="773" t="s">
        <v>245</v>
      </c>
      <c r="Y57" s="1476" t="s">
        <v>1051</v>
      </c>
    </row>
    <row r="58" spans="1:25" s="917" customFormat="1" ht="13.5" customHeight="1" thickBot="1" x14ac:dyDescent="0.25">
      <c r="A58" s="1491"/>
      <c r="B58" s="1492"/>
      <c r="C58" s="1475"/>
      <c r="D58" s="773" t="s">
        <v>246</v>
      </c>
      <c r="E58" s="774">
        <f t="shared" si="2"/>
        <v>1</v>
      </c>
      <c r="F58" s="773">
        <f>0</f>
        <v>0</v>
      </c>
      <c r="G58" s="773">
        <f>0</f>
        <v>0</v>
      </c>
      <c r="H58" s="773">
        <f>0</f>
        <v>0</v>
      </c>
      <c r="I58" s="773">
        <f>0</f>
        <v>0</v>
      </c>
      <c r="J58" s="773">
        <f>0</f>
        <v>0</v>
      </c>
      <c r="K58" s="773">
        <f>0</f>
        <v>0</v>
      </c>
      <c r="L58" s="773">
        <f>0</f>
        <v>0</v>
      </c>
      <c r="M58" s="773">
        <f>0</f>
        <v>0</v>
      </c>
      <c r="N58" s="773">
        <f>0</f>
        <v>0</v>
      </c>
      <c r="O58" s="773">
        <f>0</f>
        <v>0</v>
      </c>
      <c r="P58" s="773">
        <f>0</f>
        <v>0</v>
      </c>
      <c r="Q58" s="773">
        <f>0</f>
        <v>0</v>
      </c>
      <c r="R58" s="773">
        <f>0</f>
        <v>0</v>
      </c>
      <c r="S58" s="773">
        <f>0</f>
        <v>0</v>
      </c>
      <c r="T58" s="773">
        <f>0</f>
        <v>0</v>
      </c>
      <c r="U58" s="773">
        <v>1</v>
      </c>
      <c r="V58" s="773">
        <f>0</f>
        <v>0</v>
      </c>
      <c r="W58" s="775">
        <f>0</f>
        <v>0</v>
      </c>
      <c r="X58" s="773" t="s">
        <v>771</v>
      </c>
      <c r="Y58" s="1476"/>
    </row>
    <row r="59" spans="1:25" s="916" customFormat="1" ht="25.5" customHeight="1" thickBot="1" x14ac:dyDescent="0.25">
      <c r="A59" s="1493" t="s">
        <v>861</v>
      </c>
      <c r="B59" s="1494" t="s">
        <v>862</v>
      </c>
      <c r="C59" s="1481" t="s">
        <v>820</v>
      </c>
      <c r="D59" s="776" t="s">
        <v>244</v>
      </c>
      <c r="E59" s="777">
        <f t="shared" si="2"/>
        <v>3</v>
      </c>
      <c r="F59" s="776">
        <f>0</f>
        <v>0</v>
      </c>
      <c r="G59" s="776">
        <f>0</f>
        <v>0</v>
      </c>
      <c r="H59" s="776">
        <f>0</f>
        <v>0</v>
      </c>
      <c r="I59" s="776">
        <v>1</v>
      </c>
      <c r="J59" s="776">
        <f>0</f>
        <v>0</v>
      </c>
      <c r="K59" s="776">
        <f>0</f>
        <v>0</v>
      </c>
      <c r="L59" s="776">
        <f>0</f>
        <v>0</v>
      </c>
      <c r="M59" s="776">
        <f>0</f>
        <v>0</v>
      </c>
      <c r="N59" s="776">
        <f>0</f>
        <v>0</v>
      </c>
      <c r="O59" s="776">
        <f>0</f>
        <v>0</v>
      </c>
      <c r="P59" s="776">
        <v>1</v>
      </c>
      <c r="Q59" s="776">
        <f>0</f>
        <v>0</v>
      </c>
      <c r="R59" s="776">
        <f>0</f>
        <v>0</v>
      </c>
      <c r="S59" s="776">
        <f>0</f>
        <v>0</v>
      </c>
      <c r="T59" s="776">
        <f>0</f>
        <v>0</v>
      </c>
      <c r="U59" s="776">
        <v>1</v>
      </c>
      <c r="V59" s="776">
        <f>0</f>
        <v>0</v>
      </c>
      <c r="W59" s="778">
        <f>0</f>
        <v>0</v>
      </c>
      <c r="X59" s="776" t="s">
        <v>245</v>
      </c>
      <c r="Y59" s="1482" t="s">
        <v>1052</v>
      </c>
    </row>
    <row r="60" spans="1:25" s="916" customFormat="1" ht="25.5" customHeight="1" thickBot="1" x14ac:dyDescent="0.25">
      <c r="A60" s="1493"/>
      <c r="B60" s="1494"/>
      <c r="C60" s="1481"/>
      <c r="D60" s="776" t="s">
        <v>246</v>
      </c>
      <c r="E60" s="777">
        <f t="shared" si="2"/>
        <v>3</v>
      </c>
      <c r="F60" s="776">
        <f>0</f>
        <v>0</v>
      </c>
      <c r="G60" s="776">
        <f>0</f>
        <v>0</v>
      </c>
      <c r="H60" s="776">
        <f>0</f>
        <v>0</v>
      </c>
      <c r="I60" s="776">
        <v>1</v>
      </c>
      <c r="J60" s="776">
        <f>0</f>
        <v>0</v>
      </c>
      <c r="K60" s="776">
        <v>1</v>
      </c>
      <c r="L60" s="776">
        <f>0</f>
        <v>0</v>
      </c>
      <c r="M60" s="776">
        <f>0</f>
        <v>0</v>
      </c>
      <c r="N60" s="776">
        <f>0</f>
        <v>0</v>
      </c>
      <c r="O60" s="776">
        <f>0</f>
        <v>0</v>
      </c>
      <c r="P60" s="776">
        <f>0</f>
        <v>0</v>
      </c>
      <c r="Q60" s="776">
        <f>0</f>
        <v>0</v>
      </c>
      <c r="R60" s="776">
        <f>0</f>
        <v>0</v>
      </c>
      <c r="S60" s="776">
        <f>0</f>
        <v>0</v>
      </c>
      <c r="T60" s="776">
        <f>0</f>
        <v>0</v>
      </c>
      <c r="U60" s="776">
        <v>1</v>
      </c>
      <c r="V60" s="776">
        <f>0</f>
        <v>0</v>
      </c>
      <c r="W60" s="778">
        <f>0</f>
        <v>0</v>
      </c>
      <c r="X60" s="776" t="s">
        <v>771</v>
      </c>
      <c r="Y60" s="1482"/>
    </row>
    <row r="61" spans="1:25" s="917" customFormat="1" ht="15" customHeight="1" thickBot="1" x14ac:dyDescent="0.25">
      <c r="A61" s="1491" t="s">
        <v>863</v>
      </c>
      <c r="B61" s="1492" t="s">
        <v>864</v>
      </c>
      <c r="C61" s="1475" t="s">
        <v>820</v>
      </c>
      <c r="D61" s="773" t="s">
        <v>244</v>
      </c>
      <c r="E61" s="774">
        <f t="shared" si="2"/>
        <v>0</v>
      </c>
      <c r="F61" s="773">
        <f>0</f>
        <v>0</v>
      </c>
      <c r="G61" s="773">
        <f>0</f>
        <v>0</v>
      </c>
      <c r="H61" s="773">
        <f>0</f>
        <v>0</v>
      </c>
      <c r="I61" s="773">
        <f>0</f>
        <v>0</v>
      </c>
      <c r="J61" s="773">
        <f>0</f>
        <v>0</v>
      </c>
      <c r="K61" s="773">
        <f>0</f>
        <v>0</v>
      </c>
      <c r="L61" s="773">
        <f>0</f>
        <v>0</v>
      </c>
      <c r="M61" s="773">
        <f>0</f>
        <v>0</v>
      </c>
      <c r="N61" s="773">
        <f>0</f>
        <v>0</v>
      </c>
      <c r="O61" s="773">
        <f>0</f>
        <v>0</v>
      </c>
      <c r="P61" s="773">
        <f>0</f>
        <v>0</v>
      </c>
      <c r="Q61" s="773">
        <f>0</f>
        <v>0</v>
      </c>
      <c r="R61" s="773">
        <f>0</f>
        <v>0</v>
      </c>
      <c r="S61" s="773">
        <f>0</f>
        <v>0</v>
      </c>
      <c r="T61" s="773">
        <f>0</f>
        <v>0</v>
      </c>
      <c r="U61" s="773">
        <f>0</f>
        <v>0</v>
      </c>
      <c r="V61" s="773">
        <f>0</f>
        <v>0</v>
      </c>
      <c r="W61" s="775">
        <f>0</f>
        <v>0</v>
      </c>
      <c r="X61" s="773" t="s">
        <v>245</v>
      </c>
      <c r="Y61" s="1476" t="s">
        <v>1053</v>
      </c>
    </row>
    <row r="62" spans="1:25" s="917" customFormat="1" ht="15" customHeight="1" thickBot="1" x14ac:dyDescent="0.25">
      <c r="A62" s="1491"/>
      <c r="B62" s="1492"/>
      <c r="C62" s="1475"/>
      <c r="D62" s="773" t="s">
        <v>246</v>
      </c>
      <c r="E62" s="774">
        <f t="shared" si="2"/>
        <v>2</v>
      </c>
      <c r="F62" s="773">
        <f>0</f>
        <v>0</v>
      </c>
      <c r="G62" s="773">
        <f>0</f>
        <v>0</v>
      </c>
      <c r="H62" s="773">
        <f>0</f>
        <v>0</v>
      </c>
      <c r="I62" s="773">
        <f>0</f>
        <v>0</v>
      </c>
      <c r="J62" s="773">
        <f>0</f>
        <v>0</v>
      </c>
      <c r="K62" s="773">
        <f>0</f>
        <v>0</v>
      </c>
      <c r="L62" s="773">
        <f>0</f>
        <v>0</v>
      </c>
      <c r="M62" s="773">
        <f>0</f>
        <v>0</v>
      </c>
      <c r="N62" s="773">
        <f>0</f>
        <v>0</v>
      </c>
      <c r="O62" s="773">
        <f>0</f>
        <v>0</v>
      </c>
      <c r="P62" s="773">
        <v>1</v>
      </c>
      <c r="Q62" s="773">
        <f>0</f>
        <v>0</v>
      </c>
      <c r="R62" s="773">
        <f>0</f>
        <v>0</v>
      </c>
      <c r="S62" s="773">
        <v>1</v>
      </c>
      <c r="T62" s="773">
        <f>0</f>
        <v>0</v>
      </c>
      <c r="U62" s="773">
        <f>0</f>
        <v>0</v>
      </c>
      <c r="V62" s="773">
        <f>0</f>
        <v>0</v>
      </c>
      <c r="W62" s="775">
        <f>0</f>
        <v>0</v>
      </c>
      <c r="X62" s="773" t="s">
        <v>771</v>
      </c>
      <c r="Y62" s="1476"/>
    </row>
    <row r="63" spans="1:25" s="916" customFormat="1" ht="13.5" customHeight="1" thickBot="1" x14ac:dyDescent="0.25">
      <c r="A63" s="1493" t="s">
        <v>865</v>
      </c>
      <c r="B63" s="1494" t="s">
        <v>866</v>
      </c>
      <c r="C63" s="1481" t="s">
        <v>820</v>
      </c>
      <c r="D63" s="776" t="s">
        <v>244</v>
      </c>
      <c r="E63" s="777">
        <f t="shared" si="2"/>
        <v>1</v>
      </c>
      <c r="F63" s="776">
        <v>1</v>
      </c>
      <c r="G63" s="776">
        <f>0</f>
        <v>0</v>
      </c>
      <c r="H63" s="776">
        <f>0</f>
        <v>0</v>
      </c>
      <c r="I63" s="776">
        <f>0</f>
        <v>0</v>
      </c>
      <c r="J63" s="776">
        <f>0</f>
        <v>0</v>
      </c>
      <c r="K63" s="776">
        <f>0</f>
        <v>0</v>
      </c>
      <c r="L63" s="776">
        <f>0</f>
        <v>0</v>
      </c>
      <c r="M63" s="776">
        <f>0</f>
        <v>0</v>
      </c>
      <c r="N63" s="776">
        <f>0</f>
        <v>0</v>
      </c>
      <c r="O63" s="776">
        <f>0</f>
        <v>0</v>
      </c>
      <c r="P63" s="776">
        <f>0</f>
        <v>0</v>
      </c>
      <c r="Q63" s="776">
        <f>0</f>
        <v>0</v>
      </c>
      <c r="R63" s="776">
        <f>0</f>
        <v>0</v>
      </c>
      <c r="S63" s="776">
        <f>0</f>
        <v>0</v>
      </c>
      <c r="T63" s="776">
        <f>0</f>
        <v>0</v>
      </c>
      <c r="U63" s="776">
        <f>0</f>
        <v>0</v>
      </c>
      <c r="V63" s="776">
        <f>0</f>
        <v>0</v>
      </c>
      <c r="W63" s="778">
        <f>0</f>
        <v>0</v>
      </c>
      <c r="X63" s="776" t="s">
        <v>245</v>
      </c>
      <c r="Y63" s="1482" t="s">
        <v>1054</v>
      </c>
    </row>
    <row r="64" spans="1:25" s="916" customFormat="1" ht="13.5" customHeight="1" thickBot="1" x14ac:dyDescent="0.25">
      <c r="A64" s="1493"/>
      <c r="B64" s="1494"/>
      <c r="C64" s="1481"/>
      <c r="D64" s="776" t="s">
        <v>246</v>
      </c>
      <c r="E64" s="777">
        <f t="shared" si="2"/>
        <v>1</v>
      </c>
      <c r="F64" s="776">
        <f>0</f>
        <v>0</v>
      </c>
      <c r="G64" s="776">
        <f>0</f>
        <v>0</v>
      </c>
      <c r="H64" s="776">
        <f>0</f>
        <v>0</v>
      </c>
      <c r="I64" s="776">
        <f>0</f>
        <v>0</v>
      </c>
      <c r="J64" s="776">
        <f>0</f>
        <v>0</v>
      </c>
      <c r="K64" s="776">
        <f>0</f>
        <v>0</v>
      </c>
      <c r="L64" s="776">
        <f>0</f>
        <v>0</v>
      </c>
      <c r="M64" s="776">
        <f>0</f>
        <v>0</v>
      </c>
      <c r="N64" s="776">
        <f>0</f>
        <v>0</v>
      </c>
      <c r="O64" s="776">
        <f>0</f>
        <v>0</v>
      </c>
      <c r="P64" s="776">
        <f>0</f>
        <v>0</v>
      </c>
      <c r="Q64" s="776">
        <f>0</f>
        <v>0</v>
      </c>
      <c r="R64" s="776">
        <f>0</f>
        <v>0</v>
      </c>
      <c r="S64" s="776">
        <f>0</f>
        <v>0</v>
      </c>
      <c r="T64" s="776">
        <v>1</v>
      </c>
      <c r="U64" s="776">
        <f>0</f>
        <v>0</v>
      </c>
      <c r="V64" s="776">
        <f>0</f>
        <v>0</v>
      </c>
      <c r="W64" s="778">
        <f>0</f>
        <v>0</v>
      </c>
      <c r="X64" s="776" t="s">
        <v>771</v>
      </c>
      <c r="Y64" s="1482"/>
    </row>
    <row r="65" spans="1:25" s="917" customFormat="1" ht="24.75" customHeight="1" thickBot="1" x14ac:dyDescent="0.25">
      <c r="A65" s="1491" t="s">
        <v>867</v>
      </c>
      <c r="B65" s="1492" t="s">
        <v>868</v>
      </c>
      <c r="C65" s="1475" t="s">
        <v>820</v>
      </c>
      <c r="D65" s="773" t="s">
        <v>244</v>
      </c>
      <c r="E65" s="774">
        <f t="shared" si="2"/>
        <v>1</v>
      </c>
      <c r="F65" s="773">
        <f>0</f>
        <v>0</v>
      </c>
      <c r="G65" s="773">
        <f>0</f>
        <v>0</v>
      </c>
      <c r="H65" s="773">
        <f>0</f>
        <v>0</v>
      </c>
      <c r="I65" s="773">
        <f>0</f>
        <v>0</v>
      </c>
      <c r="J65" s="773">
        <f>0</f>
        <v>0</v>
      </c>
      <c r="K65" s="773">
        <f>0</f>
        <v>0</v>
      </c>
      <c r="L65" s="773">
        <f>0</f>
        <v>0</v>
      </c>
      <c r="M65" s="773">
        <f>0</f>
        <v>0</v>
      </c>
      <c r="N65" s="773">
        <f>0</f>
        <v>0</v>
      </c>
      <c r="O65" s="773">
        <f>0</f>
        <v>0</v>
      </c>
      <c r="P65" s="773">
        <f>0</f>
        <v>0</v>
      </c>
      <c r="Q65" s="773">
        <f>0</f>
        <v>0</v>
      </c>
      <c r="R65" s="773">
        <v>1</v>
      </c>
      <c r="S65" s="773">
        <f>0</f>
        <v>0</v>
      </c>
      <c r="T65" s="773">
        <f>0</f>
        <v>0</v>
      </c>
      <c r="U65" s="773">
        <f>0</f>
        <v>0</v>
      </c>
      <c r="V65" s="773">
        <f>0</f>
        <v>0</v>
      </c>
      <c r="W65" s="775">
        <f>0</f>
        <v>0</v>
      </c>
      <c r="X65" s="773" t="s">
        <v>245</v>
      </c>
      <c r="Y65" s="1476" t="s">
        <v>1057</v>
      </c>
    </row>
    <row r="66" spans="1:25" s="917" customFormat="1" ht="24.75" customHeight="1" thickBot="1" x14ac:dyDescent="0.25">
      <c r="A66" s="1491"/>
      <c r="B66" s="1492"/>
      <c r="C66" s="1475"/>
      <c r="D66" s="773" t="s">
        <v>246</v>
      </c>
      <c r="E66" s="774">
        <f t="shared" si="2"/>
        <v>1</v>
      </c>
      <c r="F66" s="773">
        <f>0</f>
        <v>0</v>
      </c>
      <c r="G66" s="773">
        <f>0</f>
        <v>0</v>
      </c>
      <c r="H66" s="773">
        <f>0</f>
        <v>0</v>
      </c>
      <c r="I66" s="773">
        <f>0</f>
        <v>0</v>
      </c>
      <c r="J66" s="773">
        <f>0</f>
        <v>0</v>
      </c>
      <c r="K66" s="773">
        <f>0</f>
        <v>0</v>
      </c>
      <c r="L66" s="773">
        <f>0</f>
        <v>0</v>
      </c>
      <c r="M66" s="773">
        <f>0</f>
        <v>0</v>
      </c>
      <c r="N66" s="773">
        <f>0</f>
        <v>0</v>
      </c>
      <c r="O66" s="773">
        <f>0</f>
        <v>0</v>
      </c>
      <c r="P66" s="773">
        <f>0</f>
        <v>0</v>
      </c>
      <c r="Q66" s="773">
        <f>0</f>
        <v>0</v>
      </c>
      <c r="R66" s="773">
        <f>0</f>
        <v>0</v>
      </c>
      <c r="S66" s="773">
        <f>0</f>
        <v>0</v>
      </c>
      <c r="T66" s="773">
        <v>1</v>
      </c>
      <c r="U66" s="773">
        <f>0</f>
        <v>0</v>
      </c>
      <c r="V66" s="773">
        <f>0</f>
        <v>0</v>
      </c>
      <c r="W66" s="775">
        <f>0</f>
        <v>0</v>
      </c>
      <c r="X66" s="773" t="s">
        <v>771</v>
      </c>
      <c r="Y66" s="1476"/>
    </row>
    <row r="67" spans="1:25" s="916" customFormat="1" ht="13.5" customHeight="1" thickBot="1" x14ac:dyDescent="0.25">
      <c r="A67" s="1493" t="s">
        <v>869</v>
      </c>
      <c r="B67" s="1494" t="s">
        <v>870</v>
      </c>
      <c r="C67" s="1481" t="s">
        <v>820</v>
      </c>
      <c r="D67" s="776" t="s">
        <v>244</v>
      </c>
      <c r="E67" s="777">
        <f t="shared" si="2"/>
        <v>44</v>
      </c>
      <c r="F67" s="776">
        <f>0</f>
        <v>0</v>
      </c>
      <c r="G67" s="776">
        <f>0</f>
        <v>0</v>
      </c>
      <c r="H67" s="776">
        <f>0</f>
        <v>0</v>
      </c>
      <c r="I67" s="776">
        <f>0</f>
        <v>0</v>
      </c>
      <c r="J67" s="776">
        <f>0</f>
        <v>0</v>
      </c>
      <c r="K67" s="776">
        <v>1</v>
      </c>
      <c r="L67" s="776">
        <f>0</f>
        <v>0</v>
      </c>
      <c r="M67" s="776">
        <v>2</v>
      </c>
      <c r="N67" s="776">
        <f>0</f>
        <v>0</v>
      </c>
      <c r="O67" s="776">
        <v>1</v>
      </c>
      <c r="P67" s="776">
        <v>1</v>
      </c>
      <c r="Q67" s="776">
        <v>6</v>
      </c>
      <c r="R67" s="776">
        <v>5</v>
      </c>
      <c r="S67" s="776">
        <v>5</v>
      </c>
      <c r="T67" s="776">
        <v>5</v>
      </c>
      <c r="U67" s="776">
        <v>7</v>
      </c>
      <c r="V67" s="776">
        <v>4</v>
      </c>
      <c r="W67" s="778">
        <v>7</v>
      </c>
      <c r="X67" s="776" t="s">
        <v>245</v>
      </c>
      <c r="Y67" s="1482" t="s">
        <v>1055</v>
      </c>
    </row>
    <row r="68" spans="1:25" s="916" customFormat="1" ht="13.5" customHeight="1" thickBot="1" x14ac:dyDescent="0.25">
      <c r="A68" s="1493"/>
      <c r="B68" s="1494"/>
      <c r="C68" s="1481"/>
      <c r="D68" s="776" t="s">
        <v>246</v>
      </c>
      <c r="E68" s="777">
        <f t="shared" si="2"/>
        <v>31</v>
      </c>
      <c r="F68" s="776">
        <f>0</f>
        <v>0</v>
      </c>
      <c r="G68" s="776">
        <f>0</f>
        <v>0</v>
      </c>
      <c r="H68" s="776">
        <f>0</f>
        <v>0</v>
      </c>
      <c r="I68" s="776">
        <f>0</f>
        <v>0</v>
      </c>
      <c r="J68" s="776">
        <f>0</f>
        <v>0</v>
      </c>
      <c r="K68" s="776">
        <f>0</f>
        <v>0</v>
      </c>
      <c r="L68" s="776">
        <f>0</f>
        <v>0</v>
      </c>
      <c r="M68" s="776">
        <f>0</f>
        <v>0</v>
      </c>
      <c r="N68" s="776">
        <f>0</f>
        <v>0</v>
      </c>
      <c r="O68" s="776">
        <v>2</v>
      </c>
      <c r="P68" s="776">
        <v>1</v>
      </c>
      <c r="Q68" s="776">
        <v>1</v>
      </c>
      <c r="R68" s="776">
        <v>2</v>
      </c>
      <c r="S68" s="776">
        <v>5</v>
      </c>
      <c r="T68" s="776">
        <v>3</v>
      </c>
      <c r="U68" s="776">
        <v>7</v>
      </c>
      <c r="V68" s="776">
        <v>6</v>
      </c>
      <c r="W68" s="778">
        <v>4</v>
      </c>
      <c r="X68" s="776" t="s">
        <v>771</v>
      </c>
      <c r="Y68" s="1482"/>
    </row>
    <row r="69" spans="1:25" s="917" customFormat="1" ht="18" customHeight="1" thickBot="1" x14ac:dyDescent="0.25">
      <c r="A69" s="1491" t="s">
        <v>871</v>
      </c>
      <c r="B69" s="1492" t="s">
        <v>872</v>
      </c>
      <c r="C69" s="1475" t="s">
        <v>820</v>
      </c>
      <c r="D69" s="773" t="s">
        <v>244</v>
      </c>
      <c r="E69" s="774">
        <f t="shared" si="2"/>
        <v>2</v>
      </c>
      <c r="F69" s="773">
        <f>0</f>
        <v>0</v>
      </c>
      <c r="G69" s="773">
        <f>0</f>
        <v>0</v>
      </c>
      <c r="H69" s="773">
        <f>0</f>
        <v>0</v>
      </c>
      <c r="I69" s="773">
        <f>0</f>
        <v>0</v>
      </c>
      <c r="J69" s="773">
        <f>0</f>
        <v>0</v>
      </c>
      <c r="K69" s="773">
        <f>0</f>
        <v>0</v>
      </c>
      <c r="L69" s="773">
        <f>0</f>
        <v>0</v>
      </c>
      <c r="M69" s="773">
        <f>0</f>
        <v>0</v>
      </c>
      <c r="N69" s="773">
        <f>0</f>
        <v>0</v>
      </c>
      <c r="O69" s="773">
        <v>1</v>
      </c>
      <c r="P69" s="773">
        <f>0</f>
        <v>0</v>
      </c>
      <c r="Q69" s="773">
        <f>0</f>
        <v>0</v>
      </c>
      <c r="R69" s="773">
        <f>0</f>
        <v>0</v>
      </c>
      <c r="S69" s="773">
        <v>1</v>
      </c>
      <c r="T69" s="773">
        <f>0</f>
        <v>0</v>
      </c>
      <c r="U69" s="773">
        <f>0</f>
        <v>0</v>
      </c>
      <c r="V69" s="773">
        <f>0</f>
        <v>0</v>
      </c>
      <c r="W69" s="775">
        <f>0</f>
        <v>0</v>
      </c>
      <c r="X69" s="773" t="s">
        <v>245</v>
      </c>
      <c r="Y69" s="1476" t="s">
        <v>1056</v>
      </c>
    </row>
    <row r="70" spans="1:25" s="917" customFormat="1" ht="18" customHeight="1" thickBot="1" x14ac:dyDescent="0.25">
      <c r="A70" s="1491"/>
      <c r="B70" s="1492"/>
      <c r="C70" s="1475"/>
      <c r="D70" s="773" t="s">
        <v>246</v>
      </c>
      <c r="E70" s="774">
        <f t="shared" si="2"/>
        <v>4</v>
      </c>
      <c r="F70" s="773">
        <v>1</v>
      </c>
      <c r="G70" s="773">
        <f>0</f>
        <v>0</v>
      </c>
      <c r="H70" s="773">
        <f>0</f>
        <v>0</v>
      </c>
      <c r="I70" s="773">
        <f>0</f>
        <v>0</v>
      </c>
      <c r="J70" s="773">
        <f>0</f>
        <v>0</v>
      </c>
      <c r="K70" s="773">
        <f>0</f>
        <v>0</v>
      </c>
      <c r="L70" s="773">
        <f>0</f>
        <v>0</v>
      </c>
      <c r="M70" s="773">
        <f>0</f>
        <v>0</v>
      </c>
      <c r="N70" s="773">
        <f>0</f>
        <v>0</v>
      </c>
      <c r="O70" s="773">
        <v>1</v>
      </c>
      <c r="P70" s="773">
        <f>0</f>
        <v>0</v>
      </c>
      <c r="Q70" s="773">
        <f>0</f>
        <v>0</v>
      </c>
      <c r="R70" s="773">
        <f>0</f>
        <v>0</v>
      </c>
      <c r="S70" s="773">
        <f>0</f>
        <v>0</v>
      </c>
      <c r="T70" s="773">
        <f>0</f>
        <v>0</v>
      </c>
      <c r="U70" s="773">
        <v>1</v>
      </c>
      <c r="V70" s="773">
        <v>1</v>
      </c>
      <c r="W70" s="775">
        <f>0</f>
        <v>0</v>
      </c>
      <c r="X70" s="773" t="s">
        <v>771</v>
      </c>
      <c r="Y70" s="1476"/>
    </row>
    <row r="71" spans="1:25" s="916" customFormat="1" ht="13.5" customHeight="1" thickBot="1" x14ac:dyDescent="0.25">
      <c r="A71" s="1493" t="s">
        <v>873</v>
      </c>
      <c r="B71" s="1494" t="s">
        <v>874</v>
      </c>
      <c r="C71" s="1481" t="s">
        <v>820</v>
      </c>
      <c r="D71" s="776" t="s">
        <v>244</v>
      </c>
      <c r="E71" s="777">
        <f t="shared" si="2"/>
        <v>3</v>
      </c>
      <c r="F71" s="776">
        <f>0</f>
        <v>0</v>
      </c>
      <c r="G71" s="776">
        <f>0</f>
        <v>0</v>
      </c>
      <c r="H71" s="776">
        <f>0</f>
        <v>0</v>
      </c>
      <c r="I71" s="776">
        <v>2</v>
      </c>
      <c r="J71" s="776">
        <f>0</f>
        <v>0</v>
      </c>
      <c r="K71" s="776">
        <f>0</f>
        <v>0</v>
      </c>
      <c r="L71" s="776">
        <f>0</f>
        <v>0</v>
      </c>
      <c r="M71" s="776">
        <f>0</f>
        <v>0</v>
      </c>
      <c r="N71" s="776">
        <f>0</f>
        <v>0</v>
      </c>
      <c r="O71" s="776">
        <v>1</v>
      </c>
      <c r="P71" s="776">
        <f>0</f>
        <v>0</v>
      </c>
      <c r="Q71" s="776">
        <f>0</f>
        <v>0</v>
      </c>
      <c r="R71" s="776">
        <f>0</f>
        <v>0</v>
      </c>
      <c r="S71" s="776">
        <f>0</f>
        <v>0</v>
      </c>
      <c r="T71" s="776">
        <f>0</f>
        <v>0</v>
      </c>
      <c r="U71" s="776">
        <f>0</f>
        <v>0</v>
      </c>
      <c r="V71" s="776">
        <f>0</f>
        <v>0</v>
      </c>
      <c r="W71" s="778">
        <f>0</f>
        <v>0</v>
      </c>
      <c r="X71" s="776" t="s">
        <v>245</v>
      </c>
      <c r="Y71" s="1482" t="s">
        <v>1089</v>
      </c>
    </row>
    <row r="72" spans="1:25" s="916" customFormat="1" ht="12.75" customHeight="1" thickBot="1" x14ac:dyDescent="0.25">
      <c r="A72" s="1493"/>
      <c r="B72" s="1494"/>
      <c r="C72" s="1481"/>
      <c r="D72" s="776" t="s">
        <v>246</v>
      </c>
      <c r="E72" s="777">
        <f t="shared" si="2"/>
        <v>7</v>
      </c>
      <c r="F72" s="776">
        <v>1</v>
      </c>
      <c r="G72" s="776">
        <f>0</f>
        <v>0</v>
      </c>
      <c r="H72" s="776">
        <f>0</f>
        <v>0</v>
      </c>
      <c r="I72" s="776">
        <f>0</f>
        <v>0</v>
      </c>
      <c r="J72" s="776">
        <f>0</f>
        <v>0</v>
      </c>
      <c r="K72" s="776">
        <f>0</f>
        <v>0</v>
      </c>
      <c r="L72" s="776">
        <f>0</f>
        <v>0</v>
      </c>
      <c r="M72" s="776">
        <f>0</f>
        <v>0</v>
      </c>
      <c r="N72" s="776">
        <f>0</f>
        <v>0</v>
      </c>
      <c r="O72" s="776">
        <v>2</v>
      </c>
      <c r="P72" s="776">
        <f>0</f>
        <v>0</v>
      </c>
      <c r="Q72" s="776">
        <v>1</v>
      </c>
      <c r="R72" s="776">
        <f>0</f>
        <v>0</v>
      </c>
      <c r="S72" s="776">
        <v>1</v>
      </c>
      <c r="T72" s="776">
        <v>1</v>
      </c>
      <c r="U72" s="776">
        <v>1</v>
      </c>
      <c r="V72" s="776">
        <f>0</f>
        <v>0</v>
      </c>
      <c r="W72" s="778">
        <f>0</f>
        <v>0</v>
      </c>
      <c r="X72" s="776" t="s">
        <v>771</v>
      </c>
      <c r="Y72" s="1482"/>
    </row>
    <row r="73" spans="1:25" s="917" customFormat="1" ht="13.5" customHeight="1" thickBot="1" x14ac:dyDescent="0.25">
      <c r="A73" s="1491" t="s">
        <v>875</v>
      </c>
      <c r="B73" s="1492" t="s">
        <v>876</v>
      </c>
      <c r="C73" s="1475" t="s">
        <v>820</v>
      </c>
      <c r="D73" s="773" t="s">
        <v>244</v>
      </c>
      <c r="E73" s="774">
        <f t="shared" si="2"/>
        <v>27</v>
      </c>
      <c r="F73" s="773">
        <f>0</f>
        <v>0</v>
      </c>
      <c r="G73" s="773">
        <f>0</f>
        <v>0</v>
      </c>
      <c r="H73" s="773">
        <f>0</f>
        <v>0</v>
      </c>
      <c r="I73" s="773">
        <f>0</f>
        <v>0</v>
      </c>
      <c r="J73" s="773">
        <f>0</f>
        <v>0</v>
      </c>
      <c r="K73" s="773">
        <f>0</f>
        <v>0</v>
      </c>
      <c r="L73" s="773">
        <f>0</f>
        <v>0</v>
      </c>
      <c r="M73" s="773">
        <f>0</f>
        <v>0</v>
      </c>
      <c r="N73" s="773">
        <f>0</f>
        <v>0</v>
      </c>
      <c r="O73" s="773">
        <f>0</f>
        <v>0</v>
      </c>
      <c r="P73" s="773">
        <v>3</v>
      </c>
      <c r="Q73" s="773">
        <v>1</v>
      </c>
      <c r="R73" s="773">
        <v>2</v>
      </c>
      <c r="S73" s="773">
        <v>2</v>
      </c>
      <c r="T73" s="773">
        <v>3</v>
      </c>
      <c r="U73" s="773">
        <v>5</v>
      </c>
      <c r="V73" s="773">
        <v>3</v>
      </c>
      <c r="W73" s="775">
        <v>8</v>
      </c>
      <c r="X73" s="773" t="s">
        <v>245</v>
      </c>
      <c r="Y73" s="1476" t="s">
        <v>1059</v>
      </c>
    </row>
    <row r="74" spans="1:25" s="917" customFormat="1" ht="13.5" customHeight="1" thickBot="1" x14ac:dyDescent="0.25">
      <c r="A74" s="1491"/>
      <c r="B74" s="1492"/>
      <c r="C74" s="1475"/>
      <c r="D74" s="773" t="s">
        <v>246</v>
      </c>
      <c r="E74" s="774">
        <f t="shared" si="2"/>
        <v>27</v>
      </c>
      <c r="F74" s="773">
        <f>0</f>
        <v>0</v>
      </c>
      <c r="G74" s="773">
        <f>0</f>
        <v>0</v>
      </c>
      <c r="H74" s="773">
        <f>0</f>
        <v>0</v>
      </c>
      <c r="I74" s="773">
        <f>0</f>
        <v>0</v>
      </c>
      <c r="J74" s="773">
        <f>0</f>
        <v>0</v>
      </c>
      <c r="K74" s="773">
        <f>0</f>
        <v>0</v>
      </c>
      <c r="L74" s="773">
        <f>0</f>
        <v>0</v>
      </c>
      <c r="M74" s="773">
        <f>0</f>
        <v>0</v>
      </c>
      <c r="N74" s="773">
        <f>0</f>
        <v>0</v>
      </c>
      <c r="O74" s="773">
        <f>0</f>
        <v>0</v>
      </c>
      <c r="P74" s="773">
        <f>0</f>
        <v>0</v>
      </c>
      <c r="Q74" s="773">
        <v>1</v>
      </c>
      <c r="R74" s="773">
        <v>1</v>
      </c>
      <c r="S74" s="773">
        <v>6</v>
      </c>
      <c r="T74" s="773">
        <v>6</v>
      </c>
      <c r="U74" s="773">
        <v>5</v>
      </c>
      <c r="V74" s="773">
        <v>2</v>
      </c>
      <c r="W74" s="775">
        <v>6</v>
      </c>
      <c r="X74" s="773" t="s">
        <v>771</v>
      </c>
      <c r="Y74" s="1476"/>
    </row>
    <row r="75" spans="1:25" s="916" customFormat="1" ht="13.5" customHeight="1" thickBot="1" x14ac:dyDescent="0.25">
      <c r="A75" s="1493" t="s">
        <v>877</v>
      </c>
      <c r="B75" s="1494" t="s">
        <v>878</v>
      </c>
      <c r="C75" s="1481" t="s">
        <v>820</v>
      </c>
      <c r="D75" s="776" t="s">
        <v>244</v>
      </c>
      <c r="E75" s="777">
        <f t="shared" si="2"/>
        <v>26</v>
      </c>
      <c r="F75" s="776">
        <f>0</f>
        <v>0</v>
      </c>
      <c r="G75" s="776">
        <f>0</f>
        <v>0</v>
      </c>
      <c r="H75" s="776">
        <f>0</f>
        <v>0</v>
      </c>
      <c r="I75" s="776">
        <f>0</f>
        <v>0</v>
      </c>
      <c r="J75" s="776">
        <f>0</f>
        <v>0</v>
      </c>
      <c r="K75" s="776">
        <f>0</f>
        <v>0</v>
      </c>
      <c r="L75" s="776">
        <f>0</f>
        <v>0</v>
      </c>
      <c r="M75" s="776">
        <f>0</f>
        <v>0</v>
      </c>
      <c r="N75" s="776">
        <v>1</v>
      </c>
      <c r="O75" s="776">
        <v>3</v>
      </c>
      <c r="P75" s="776">
        <v>1</v>
      </c>
      <c r="Q75" s="776">
        <v>1</v>
      </c>
      <c r="R75" s="776">
        <v>4</v>
      </c>
      <c r="S75" s="776">
        <v>4</v>
      </c>
      <c r="T75" s="776">
        <v>2</v>
      </c>
      <c r="U75" s="776">
        <v>2</v>
      </c>
      <c r="V75" s="776">
        <v>4</v>
      </c>
      <c r="W75" s="778">
        <v>4</v>
      </c>
      <c r="X75" s="776" t="s">
        <v>245</v>
      </c>
      <c r="Y75" s="1482" t="s">
        <v>1060</v>
      </c>
    </row>
    <row r="76" spans="1:25" s="916" customFormat="1" ht="13.5" customHeight="1" thickBot="1" x14ac:dyDescent="0.25">
      <c r="A76" s="1493"/>
      <c r="B76" s="1494"/>
      <c r="C76" s="1481"/>
      <c r="D76" s="776" t="s">
        <v>246</v>
      </c>
      <c r="E76" s="777">
        <f t="shared" si="2"/>
        <v>17</v>
      </c>
      <c r="F76" s="776">
        <f>0</f>
        <v>0</v>
      </c>
      <c r="G76" s="776">
        <v>1</v>
      </c>
      <c r="H76" s="776">
        <f>0</f>
        <v>0</v>
      </c>
      <c r="I76" s="776">
        <f>0</f>
        <v>0</v>
      </c>
      <c r="J76" s="776">
        <f>0</f>
        <v>0</v>
      </c>
      <c r="K76" s="776">
        <f>0</f>
        <v>0</v>
      </c>
      <c r="L76" s="776">
        <f>0</f>
        <v>0</v>
      </c>
      <c r="M76" s="776">
        <f>0</f>
        <v>0</v>
      </c>
      <c r="N76" s="776">
        <v>2</v>
      </c>
      <c r="O76" s="776">
        <f>0</f>
        <v>0</v>
      </c>
      <c r="P76" s="776">
        <f>0</f>
        <v>0</v>
      </c>
      <c r="Q76" s="776">
        <f>0</f>
        <v>0</v>
      </c>
      <c r="R76" s="776">
        <v>3</v>
      </c>
      <c r="S76" s="776">
        <v>2</v>
      </c>
      <c r="T76" s="776">
        <v>2</v>
      </c>
      <c r="U76" s="776">
        <v>2</v>
      </c>
      <c r="V76" s="776">
        <v>2</v>
      </c>
      <c r="W76" s="778">
        <v>3</v>
      </c>
      <c r="X76" s="776" t="s">
        <v>771</v>
      </c>
      <c r="Y76" s="1482"/>
    </row>
    <row r="77" spans="1:25" s="917" customFormat="1" ht="13.5" customHeight="1" thickBot="1" x14ac:dyDescent="0.25">
      <c r="A77" s="1491" t="s">
        <v>879</v>
      </c>
      <c r="B77" s="1492" t="s">
        <v>880</v>
      </c>
      <c r="C77" s="1475" t="s">
        <v>820</v>
      </c>
      <c r="D77" s="773" t="s">
        <v>244</v>
      </c>
      <c r="E77" s="774">
        <f t="shared" si="2"/>
        <v>10</v>
      </c>
      <c r="F77" s="773">
        <f>0</f>
        <v>0</v>
      </c>
      <c r="G77" s="773">
        <f>0</f>
        <v>0</v>
      </c>
      <c r="H77" s="773">
        <f>0</f>
        <v>0</v>
      </c>
      <c r="I77" s="773">
        <f>0</f>
        <v>0</v>
      </c>
      <c r="J77" s="773">
        <f>0</f>
        <v>0</v>
      </c>
      <c r="K77" s="773">
        <v>3</v>
      </c>
      <c r="L77" s="773">
        <f>0</f>
        <v>0</v>
      </c>
      <c r="M77" s="773">
        <f>0</f>
        <v>0</v>
      </c>
      <c r="N77" s="773">
        <f>0</f>
        <v>0</v>
      </c>
      <c r="O77" s="773">
        <v>1</v>
      </c>
      <c r="P77" s="773">
        <f>0</f>
        <v>0</v>
      </c>
      <c r="Q77" s="773">
        <v>1</v>
      </c>
      <c r="R77" s="773">
        <f>0</f>
        <v>0</v>
      </c>
      <c r="S77" s="773">
        <f>0</f>
        <v>0</v>
      </c>
      <c r="T77" s="773">
        <v>1</v>
      </c>
      <c r="U77" s="773">
        <v>1</v>
      </c>
      <c r="V77" s="773">
        <v>2</v>
      </c>
      <c r="W77" s="775">
        <v>1</v>
      </c>
      <c r="X77" s="773" t="s">
        <v>245</v>
      </c>
      <c r="Y77" s="1476" t="s">
        <v>1061</v>
      </c>
    </row>
    <row r="78" spans="1:25" s="917" customFormat="1" ht="13.5" customHeight="1" thickBot="1" x14ac:dyDescent="0.25">
      <c r="A78" s="1491"/>
      <c r="B78" s="1492"/>
      <c r="C78" s="1475"/>
      <c r="D78" s="773" t="s">
        <v>246</v>
      </c>
      <c r="E78" s="774">
        <f t="shared" si="2"/>
        <v>8</v>
      </c>
      <c r="F78" s="773">
        <f>0</f>
        <v>0</v>
      </c>
      <c r="G78" s="773">
        <f>0</f>
        <v>0</v>
      </c>
      <c r="H78" s="773">
        <f>0</f>
        <v>0</v>
      </c>
      <c r="I78" s="773">
        <f>0</f>
        <v>0</v>
      </c>
      <c r="J78" s="773">
        <f>0</f>
        <v>0</v>
      </c>
      <c r="K78" s="773">
        <f>0</f>
        <v>0</v>
      </c>
      <c r="L78" s="773">
        <f>0</f>
        <v>0</v>
      </c>
      <c r="M78" s="773">
        <f>0</f>
        <v>0</v>
      </c>
      <c r="N78" s="773">
        <f>0</f>
        <v>0</v>
      </c>
      <c r="O78" s="773">
        <f>0</f>
        <v>0</v>
      </c>
      <c r="P78" s="773">
        <f>0</f>
        <v>0</v>
      </c>
      <c r="Q78" s="773">
        <f>0</f>
        <v>0</v>
      </c>
      <c r="R78" s="773">
        <v>1</v>
      </c>
      <c r="S78" s="773">
        <v>1</v>
      </c>
      <c r="T78" s="773">
        <f>0</f>
        <v>0</v>
      </c>
      <c r="U78" s="773">
        <v>3</v>
      </c>
      <c r="V78" s="773">
        <f>0</f>
        <v>0</v>
      </c>
      <c r="W78" s="775">
        <v>3</v>
      </c>
      <c r="X78" s="773" t="s">
        <v>771</v>
      </c>
      <c r="Y78" s="1476"/>
    </row>
    <row r="79" spans="1:25" s="916" customFormat="1" ht="13.5" customHeight="1" thickBot="1" x14ac:dyDescent="0.25">
      <c r="A79" s="1493" t="s">
        <v>881</v>
      </c>
      <c r="B79" s="1494" t="s">
        <v>882</v>
      </c>
      <c r="C79" s="1481" t="s">
        <v>820</v>
      </c>
      <c r="D79" s="776" t="s">
        <v>244</v>
      </c>
      <c r="E79" s="777">
        <f t="shared" si="2"/>
        <v>3</v>
      </c>
      <c r="F79" s="776">
        <f>0</f>
        <v>0</v>
      </c>
      <c r="G79" s="776">
        <f>0</f>
        <v>0</v>
      </c>
      <c r="H79" s="776">
        <f>0</f>
        <v>0</v>
      </c>
      <c r="I79" s="776">
        <v>1</v>
      </c>
      <c r="J79" s="776">
        <f>0</f>
        <v>0</v>
      </c>
      <c r="K79" s="776">
        <f>0</f>
        <v>0</v>
      </c>
      <c r="L79" s="776">
        <f>0</f>
        <v>0</v>
      </c>
      <c r="M79" s="776">
        <f>0</f>
        <v>0</v>
      </c>
      <c r="N79" s="776">
        <f>0</f>
        <v>0</v>
      </c>
      <c r="O79" s="776">
        <f>0</f>
        <v>0</v>
      </c>
      <c r="P79" s="776">
        <f>0</f>
        <v>0</v>
      </c>
      <c r="Q79" s="776">
        <v>2</v>
      </c>
      <c r="R79" s="776">
        <f>0</f>
        <v>0</v>
      </c>
      <c r="S79" s="776">
        <f>0</f>
        <v>0</v>
      </c>
      <c r="T79" s="776">
        <f>0</f>
        <v>0</v>
      </c>
      <c r="U79" s="776">
        <f>0</f>
        <v>0</v>
      </c>
      <c r="V79" s="776">
        <f>0</f>
        <v>0</v>
      </c>
      <c r="W79" s="778">
        <f>0</f>
        <v>0</v>
      </c>
      <c r="X79" s="776" t="s">
        <v>245</v>
      </c>
      <c r="Y79" s="1482" t="s">
        <v>1062</v>
      </c>
    </row>
    <row r="80" spans="1:25" s="916" customFormat="1" ht="13.5" customHeight="1" thickBot="1" x14ac:dyDescent="0.25">
      <c r="A80" s="1493"/>
      <c r="B80" s="1494"/>
      <c r="C80" s="1481"/>
      <c r="D80" s="776" t="s">
        <v>246</v>
      </c>
      <c r="E80" s="777">
        <f t="shared" si="2"/>
        <v>6</v>
      </c>
      <c r="F80" s="776">
        <f>0</f>
        <v>0</v>
      </c>
      <c r="G80" s="776">
        <f>0</f>
        <v>0</v>
      </c>
      <c r="H80" s="776">
        <f>0</f>
        <v>0</v>
      </c>
      <c r="I80" s="776">
        <f>0</f>
        <v>0</v>
      </c>
      <c r="J80" s="776">
        <f>0</f>
        <v>0</v>
      </c>
      <c r="K80" s="776">
        <f>0</f>
        <v>0</v>
      </c>
      <c r="L80" s="776">
        <f>0</f>
        <v>0</v>
      </c>
      <c r="M80" s="776">
        <f>0</f>
        <v>0</v>
      </c>
      <c r="N80" s="776">
        <f>0</f>
        <v>0</v>
      </c>
      <c r="O80" s="776">
        <f>0</f>
        <v>0</v>
      </c>
      <c r="P80" s="776">
        <f>0</f>
        <v>0</v>
      </c>
      <c r="Q80" s="776">
        <f>0</f>
        <v>0</v>
      </c>
      <c r="R80" s="776">
        <f>0</f>
        <v>0</v>
      </c>
      <c r="S80" s="776">
        <v>1</v>
      </c>
      <c r="T80" s="776">
        <v>1</v>
      </c>
      <c r="U80" s="776">
        <v>1</v>
      </c>
      <c r="V80" s="776">
        <v>2</v>
      </c>
      <c r="W80" s="778">
        <v>1</v>
      </c>
      <c r="X80" s="776" t="s">
        <v>771</v>
      </c>
      <c r="Y80" s="1482"/>
    </row>
    <row r="81" spans="1:25" s="917" customFormat="1" ht="13.5" customHeight="1" thickBot="1" x14ac:dyDescent="0.25">
      <c r="A81" s="1491" t="s">
        <v>883</v>
      </c>
      <c r="B81" s="1492" t="s">
        <v>884</v>
      </c>
      <c r="C81" s="1475" t="s">
        <v>820</v>
      </c>
      <c r="D81" s="773" t="s">
        <v>244</v>
      </c>
      <c r="E81" s="774">
        <f t="shared" si="2"/>
        <v>0</v>
      </c>
      <c r="F81" s="773">
        <f>0</f>
        <v>0</v>
      </c>
      <c r="G81" s="773">
        <f>0</f>
        <v>0</v>
      </c>
      <c r="H81" s="773">
        <f>0</f>
        <v>0</v>
      </c>
      <c r="I81" s="773">
        <f>0</f>
        <v>0</v>
      </c>
      <c r="J81" s="773">
        <f>0</f>
        <v>0</v>
      </c>
      <c r="K81" s="773">
        <f>0</f>
        <v>0</v>
      </c>
      <c r="L81" s="773">
        <f>0</f>
        <v>0</v>
      </c>
      <c r="M81" s="773">
        <f>0</f>
        <v>0</v>
      </c>
      <c r="N81" s="773">
        <f>0</f>
        <v>0</v>
      </c>
      <c r="O81" s="773">
        <f>0</f>
        <v>0</v>
      </c>
      <c r="P81" s="773">
        <f>0</f>
        <v>0</v>
      </c>
      <c r="Q81" s="773">
        <f>0</f>
        <v>0</v>
      </c>
      <c r="R81" s="773">
        <f>0</f>
        <v>0</v>
      </c>
      <c r="S81" s="773">
        <f>0</f>
        <v>0</v>
      </c>
      <c r="T81" s="773">
        <f>0</f>
        <v>0</v>
      </c>
      <c r="U81" s="773">
        <f>0</f>
        <v>0</v>
      </c>
      <c r="V81" s="773">
        <f>0</f>
        <v>0</v>
      </c>
      <c r="W81" s="775">
        <f>0</f>
        <v>0</v>
      </c>
      <c r="X81" s="773" t="s">
        <v>245</v>
      </c>
      <c r="Y81" s="1476" t="s">
        <v>1063</v>
      </c>
    </row>
    <row r="82" spans="1:25" s="917" customFormat="1" ht="13.5" customHeight="1" thickBot="1" x14ac:dyDescent="0.25">
      <c r="A82" s="1491"/>
      <c r="B82" s="1492"/>
      <c r="C82" s="1475"/>
      <c r="D82" s="773" t="s">
        <v>246</v>
      </c>
      <c r="E82" s="774">
        <f t="shared" si="2"/>
        <v>2</v>
      </c>
      <c r="F82" s="773">
        <f>0</f>
        <v>0</v>
      </c>
      <c r="G82" s="773">
        <f>0</f>
        <v>0</v>
      </c>
      <c r="H82" s="773">
        <f>0</f>
        <v>0</v>
      </c>
      <c r="I82" s="773">
        <f>0</f>
        <v>0</v>
      </c>
      <c r="J82" s="773">
        <f>0</f>
        <v>0</v>
      </c>
      <c r="K82" s="773">
        <f>0</f>
        <v>0</v>
      </c>
      <c r="L82" s="773">
        <f>0</f>
        <v>0</v>
      </c>
      <c r="M82" s="773">
        <f>0</f>
        <v>0</v>
      </c>
      <c r="N82" s="773">
        <f>0</f>
        <v>0</v>
      </c>
      <c r="O82" s="773">
        <f>0</f>
        <v>0</v>
      </c>
      <c r="P82" s="773">
        <f>0</f>
        <v>0</v>
      </c>
      <c r="Q82" s="773">
        <f>0</f>
        <v>0</v>
      </c>
      <c r="R82" s="773">
        <v>1</v>
      </c>
      <c r="S82" s="773">
        <f>0</f>
        <v>0</v>
      </c>
      <c r="T82" s="773">
        <v>1</v>
      </c>
      <c r="U82" s="773">
        <f>0</f>
        <v>0</v>
      </c>
      <c r="V82" s="773">
        <f>0</f>
        <v>0</v>
      </c>
      <c r="W82" s="775">
        <f>0</f>
        <v>0</v>
      </c>
      <c r="X82" s="773" t="s">
        <v>771</v>
      </c>
      <c r="Y82" s="1476"/>
    </row>
    <row r="83" spans="1:25" s="916" customFormat="1" ht="13.5" customHeight="1" thickBot="1" x14ac:dyDescent="0.25">
      <c r="A83" s="1493" t="s">
        <v>885</v>
      </c>
      <c r="B83" s="1494" t="s">
        <v>1282</v>
      </c>
      <c r="C83" s="1481" t="s">
        <v>820</v>
      </c>
      <c r="D83" s="776" t="s">
        <v>244</v>
      </c>
      <c r="E83" s="777">
        <f t="shared" si="2"/>
        <v>1</v>
      </c>
      <c r="F83" s="776">
        <f>0</f>
        <v>0</v>
      </c>
      <c r="G83" s="776">
        <f>0</f>
        <v>0</v>
      </c>
      <c r="H83" s="776">
        <f>0</f>
        <v>0</v>
      </c>
      <c r="I83" s="776">
        <f>0</f>
        <v>0</v>
      </c>
      <c r="J83" s="776">
        <f>0</f>
        <v>0</v>
      </c>
      <c r="K83" s="776">
        <f>0</f>
        <v>0</v>
      </c>
      <c r="L83" s="776">
        <f>0</f>
        <v>0</v>
      </c>
      <c r="M83" s="776">
        <f>0</f>
        <v>0</v>
      </c>
      <c r="N83" s="776">
        <f>0</f>
        <v>0</v>
      </c>
      <c r="O83" s="776">
        <f>0</f>
        <v>0</v>
      </c>
      <c r="P83" s="776">
        <f>0</f>
        <v>0</v>
      </c>
      <c r="Q83" s="776">
        <f>0</f>
        <v>0</v>
      </c>
      <c r="R83" s="776">
        <f>0</f>
        <v>0</v>
      </c>
      <c r="S83" s="776">
        <f>0</f>
        <v>0</v>
      </c>
      <c r="T83" s="776">
        <f>0</f>
        <v>0</v>
      </c>
      <c r="U83" s="776">
        <v>1</v>
      </c>
      <c r="V83" s="776">
        <f>0</f>
        <v>0</v>
      </c>
      <c r="W83" s="778">
        <f>0</f>
        <v>0</v>
      </c>
      <c r="X83" s="776" t="s">
        <v>245</v>
      </c>
      <c r="Y83" s="1482" t="s">
        <v>1064</v>
      </c>
    </row>
    <row r="84" spans="1:25" s="916" customFormat="1" ht="13.5" customHeight="1" thickBot="1" x14ac:dyDescent="0.25">
      <c r="A84" s="1493"/>
      <c r="B84" s="1494"/>
      <c r="C84" s="1481"/>
      <c r="D84" s="776" t="s">
        <v>246</v>
      </c>
      <c r="E84" s="777">
        <f t="shared" si="2"/>
        <v>0</v>
      </c>
      <c r="F84" s="776">
        <f>0</f>
        <v>0</v>
      </c>
      <c r="G84" s="776">
        <f>0</f>
        <v>0</v>
      </c>
      <c r="H84" s="776">
        <f>0</f>
        <v>0</v>
      </c>
      <c r="I84" s="776">
        <f>0</f>
        <v>0</v>
      </c>
      <c r="J84" s="776">
        <f>0</f>
        <v>0</v>
      </c>
      <c r="K84" s="776">
        <f>0</f>
        <v>0</v>
      </c>
      <c r="L84" s="776">
        <f>0</f>
        <v>0</v>
      </c>
      <c r="M84" s="776">
        <f>0</f>
        <v>0</v>
      </c>
      <c r="N84" s="776">
        <f>0</f>
        <v>0</v>
      </c>
      <c r="O84" s="776">
        <f>0</f>
        <v>0</v>
      </c>
      <c r="P84" s="776">
        <f>0</f>
        <v>0</v>
      </c>
      <c r="Q84" s="776">
        <f>0</f>
        <v>0</v>
      </c>
      <c r="R84" s="776">
        <f>0</f>
        <v>0</v>
      </c>
      <c r="S84" s="776">
        <f>0</f>
        <v>0</v>
      </c>
      <c r="T84" s="776">
        <f>0</f>
        <v>0</v>
      </c>
      <c r="U84" s="776">
        <f>0</f>
        <v>0</v>
      </c>
      <c r="V84" s="776">
        <f>0</f>
        <v>0</v>
      </c>
      <c r="W84" s="778">
        <f>0</f>
        <v>0</v>
      </c>
      <c r="X84" s="776" t="s">
        <v>771</v>
      </c>
      <c r="Y84" s="1482"/>
    </row>
    <row r="85" spans="1:25" s="917" customFormat="1" ht="13.5" customHeight="1" thickBot="1" x14ac:dyDescent="0.25">
      <c r="A85" s="1491" t="s">
        <v>886</v>
      </c>
      <c r="B85" s="1492" t="s">
        <v>887</v>
      </c>
      <c r="C85" s="1475" t="s">
        <v>820</v>
      </c>
      <c r="D85" s="773" t="s">
        <v>244</v>
      </c>
      <c r="E85" s="774">
        <f t="shared" si="2"/>
        <v>2</v>
      </c>
      <c r="F85" s="773">
        <f>0</f>
        <v>0</v>
      </c>
      <c r="G85" s="773">
        <f>0</f>
        <v>0</v>
      </c>
      <c r="H85" s="773">
        <f>0</f>
        <v>0</v>
      </c>
      <c r="I85" s="773">
        <f>0</f>
        <v>0</v>
      </c>
      <c r="J85" s="773">
        <f>0</f>
        <v>0</v>
      </c>
      <c r="K85" s="773">
        <f>0</f>
        <v>0</v>
      </c>
      <c r="L85" s="773">
        <f>0</f>
        <v>0</v>
      </c>
      <c r="M85" s="773">
        <f>0</f>
        <v>0</v>
      </c>
      <c r="N85" s="773">
        <f>0</f>
        <v>0</v>
      </c>
      <c r="O85" s="773">
        <f>0</f>
        <v>0</v>
      </c>
      <c r="P85" s="773">
        <f>0</f>
        <v>0</v>
      </c>
      <c r="Q85" s="773">
        <f>0</f>
        <v>0</v>
      </c>
      <c r="R85" s="773">
        <f>0</f>
        <v>0</v>
      </c>
      <c r="S85" s="773">
        <f>0</f>
        <v>0</v>
      </c>
      <c r="T85" s="773">
        <v>2</v>
      </c>
      <c r="U85" s="773">
        <f>0</f>
        <v>0</v>
      </c>
      <c r="V85" s="773">
        <f>0</f>
        <v>0</v>
      </c>
      <c r="W85" s="775">
        <f>0</f>
        <v>0</v>
      </c>
      <c r="X85" s="773" t="s">
        <v>245</v>
      </c>
      <c r="Y85" s="1476" t="s">
        <v>1065</v>
      </c>
    </row>
    <row r="86" spans="1:25" s="917" customFormat="1" ht="13.5" customHeight="1" thickBot="1" x14ac:dyDescent="0.25">
      <c r="A86" s="1491"/>
      <c r="B86" s="1492"/>
      <c r="C86" s="1475"/>
      <c r="D86" s="773" t="s">
        <v>246</v>
      </c>
      <c r="E86" s="774">
        <f t="shared" si="2"/>
        <v>1</v>
      </c>
      <c r="F86" s="773">
        <f>0</f>
        <v>0</v>
      </c>
      <c r="G86" s="773">
        <f>0</f>
        <v>0</v>
      </c>
      <c r="H86" s="773">
        <f>0</f>
        <v>0</v>
      </c>
      <c r="I86" s="773">
        <f>0</f>
        <v>0</v>
      </c>
      <c r="J86" s="773">
        <f>0</f>
        <v>0</v>
      </c>
      <c r="K86" s="773">
        <f>0</f>
        <v>0</v>
      </c>
      <c r="L86" s="773">
        <f>0</f>
        <v>0</v>
      </c>
      <c r="M86" s="773">
        <v>1</v>
      </c>
      <c r="N86" s="773">
        <f>0</f>
        <v>0</v>
      </c>
      <c r="O86" s="773">
        <f>0</f>
        <v>0</v>
      </c>
      <c r="P86" s="773">
        <f>0</f>
        <v>0</v>
      </c>
      <c r="Q86" s="773">
        <f>0</f>
        <v>0</v>
      </c>
      <c r="R86" s="773">
        <f>0</f>
        <v>0</v>
      </c>
      <c r="S86" s="773">
        <f>0</f>
        <v>0</v>
      </c>
      <c r="T86" s="773">
        <f>0</f>
        <v>0</v>
      </c>
      <c r="U86" s="773">
        <f>0</f>
        <v>0</v>
      </c>
      <c r="V86" s="773">
        <f>0</f>
        <v>0</v>
      </c>
      <c r="W86" s="775">
        <f>0</f>
        <v>0</v>
      </c>
      <c r="X86" s="773" t="s">
        <v>771</v>
      </c>
      <c r="Y86" s="1476"/>
    </row>
    <row r="87" spans="1:25" s="916" customFormat="1" ht="13.5" customHeight="1" thickBot="1" x14ac:dyDescent="0.25">
      <c r="A87" s="1493" t="s">
        <v>888</v>
      </c>
      <c r="B87" s="1494" t="s">
        <v>889</v>
      </c>
      <c r="C87" s="1481" t="s">
        <v>820</v>
      </c>
      <c r="D87" s="776" t="s">
        <v>244</v>
      </c>
      <c r="E87" s="777">
        <f t="shared" si="2"/>
        <v>18</v>
      </c>
      <c r="F87" s="776">
        <v>2</v>
      </c>
      <c r="G87" s="776">
        <f>0</f>
        <v>0</v>
      </c>
      <c r="H87" s="776">
        <v>1</v>
      </c>
      <c r="I87" s="776">
        <f>0</f>
        <v>0</v>
      </c>
      <c r="J87" s="776">
        <f>0</f>
        <v>0</v>
      </c>
      <c r="K87" s="776">
        <v>1</v>
      </c>
      <c r="L87" s="776">
        <v>1</v>
      </c>
      <c r="M87" s="776">
        <f>0</f>
        <v>0</v>
      </c>
      <c r="N87" s="776">
        <f>0</f>
        <v>0</v>
      </c>
      <c r="O87" s="776">
        <v>1</v>
      </c>
      <c r="P87" s="776">
        <f>0</f>
        <v>0</v>
      </c>
      <c r="Q87" s="776">
        <v>1</v>
      </c>
      <c r="R87" s="776">
        <f>0</f>
        <v>0</v>
      </c>
      <c r="S87" s="776">
        <f>0</f>
        <v>0</v>
      </c>
      <c r="T87" s="776">
        <v>2</v>
      </c>
      <c r="U87" s="776">
        <v>2</v>
      </c>
      <c r="V87" s="776">
        <v>2</v>
      </c>
      <c r="W87" s="778">
        <v>5</v>
      </c>
      <c r="X87" s="776" t="s">
        <v>245</v>
      </c>
      <c r="Y87" s="1482" t="s">
        <v>1066</v>
      </c>
    </row>
    <row r="88" spans="1:25" s="916" customFormat="1" ht="13.5" customHeight="1" thickBot="1" x14ac:dyDescent="0.25">
      <c r="A88" s="1493"/>
      <c r="B88" s="1494"/>
      <c r="C88" s="1481"/>
      <c r="D88" s="776" t="s">
        <v>246</v>
      </c>
      <c r="E88" s="777">
        <f t="shared" si="2"/>
        <v>9</v>
      </c>
      <c r="F88" s="776">
        <v>3</v>
      </c>
      <c r="G88" s="776">
        <f>0</f>
        <v>0</v>
      </c>
      <c r="H88" s="776">
        <f>0</f>
        <v>0</v>
      </c>
      <c r="I88" s="776">
        <v>1</v>
      </c>
      <c r="J88" s="776">
        <f>0</f>
        <v>0</v>
      </c>
      <c r="K88" s="776">
        <f>0</f>
        <v>0</v>
      </c>
      <c r="L88" s="776">
        <f>0</f>
        <v>0</v>
      </c>
      <c r="M88" s="776">
        <f>0</f>
        <v>0</v>
      </c>
      <c r="N88" s="776">
        <f>0</f>
        <v>0</v>
      </c>
      <c r="O88" s="776">
        <f>0</f>
        <v>0</v>
      </c>
      <c r="P88" s="776">
        <f>0</f>
        <v>0</v>
      </c>
      <c r="Q88" s="776">
        <f>0</f>
        <v>0</v>
      </c>
      <c r="R88" s="776">
        <f>0</f>
        <v>0</v>
      </c>
      <c r="S88" s="776">
        <f>0</f>
        <v>0</v>
      </c>
      <c r="T88" s="776">
        <v>2</v>
      </c>
      <c r="U88" s="776">
        <f>0</f>
        <v>0</v>
      </c>
      <c r="V88" s="776">
        <f>0</f>
        <v>0</v>
      </c>
      <c r="W88" s="778">
        <v>3</v>
      </c>
      <c r="X88" s="776" t="s">
        <v>771</v>
      </c>
      <c r="Y88" s="1482"/>
    </row>
    <row r="89" spans="1:25" s="917" customFormat="1" ht="13.5" customHeight="1" thickBot="1" x14ac:dyDescent="0.25">
      <c r="A89" s="1491" t="s">
        <v>890</v>
      </c>
      <c r="B89" s="1492" t="s">
        <v>891</v>
      </c>
      <c r="C89" s="1475" t="s">
        <v>820</v>
      </c>
      <c r="D89" s="773" t="s">
        <v>244</v>
      </c>
      <c r="E89" s="774">
        <f t="shared" si="2"/>
        <v>0</v>
      </c>
      <c r="F89" s="773">
        <f>0</f>
        <v>0</v>
      </c>
      <c r="G89" s="773">
        <f>0</f>
        <v>0</v>
      </c>
      <c r="H89" s="773">
        <f>0</f>
        <v>0</v>
      </c>
      <c r="I89" s="773">
        <f>0</f>
        <v>0</v>
      </c>
      <c r="J89" s="773">
        <f>0</f>
        <v>0</v>
      </c>
      <c r="K89" s="773">
        <f>0</f>
        <v>0</v>
      </c>
      <c r="L89" s="773">
        <f>0</f>
        <v>0</v>
      </c>
      <c r="M89" s="773">
        <f>0</f>
        <v>0</v>
      </c>
      <c r="N89" s="773">
        <f>0</f>
        <v>0</v>
      </c>
      <c r="O89" s="773">
        <f>0</f>
        <v>0</v>
      </c>
      <c r="P89" s="773">
        <f>0</f>
        <v>0</v>
      </c>
      <c r="Q89" s="773">
        <f>0</f>
        <v>0</v>
      </c>
      <c r="R89" s="773">
        <f>0</f>
        <v>0</v>
      </c>
      <c r="S89" s="773">
        <f>0</f>
        <v>0</v>
      </c>
      <c r="T89" s="773">
        <f>0</f>
        <v>0</v>
      </c>
      <c r="U89" s="773">
        <f>0</f>
        <v>0</v>
      </c>
      <c r="V89" s="773">
        <f>0</f>
        <v>0</v>
      </c>
      <c r="W89" s="775">
        <f>0</f>
        <v>0</v>
      </c>
      <c r="X89" s="773" t="s">
        <v>245</v>
      </c>
      <c r="Y89" s="1476" t="s">
        <v>1067</v>
      </c>
    </row>
    <row r="90" spans="1:25" s="917" customFormat="1" ht="12.75" customHeight="1" x14ac:dyDescent="0.2">
      <c r="A90" s="1503"/>
      <c r="B90" s="1504"/>
      <c r="C90" s="1505"/>
      <c r="D90" s="1035" t="s">
        <v>246</v>
      </c>
      <c r="E90" s="1036">
        <f t="shared" ref="E90:E111" si="3">SUM(F90:W90)</f>
        <v>0</v>
      </c>
      <c r="F90" s="1035">
        <f>0</f>
        <v>0</v>
      </c>
      <c r="G90" s="1035">
        <f>0</f>
        <v>0</v>
      </c>
      <c r="H90" s="1035">
        <f>0</f>
        <v>0</v>
      </c>
      <c r="I90" s="1035">
        <f>0</f>
        <v>0</v>
      </c>
      <c r="J90" s="1035">
        <f>0</f>
        <v>0</v>
      </c>
      <c r="K90" s="1035">
        <f>0</f>
        <v>0</v>
      </c>
      <c r="L90" s="1035">
        <f>0</f>
        <v>0</v>
      </c>
      <c r="M90" s="1035">
        <f>0</f>
        <v>0</v>
      </c>
      <c r="N90" s="1035">
        <f>0</f>
        <v>0</v>
      </c>
      <c r="O90" s="1035">
        <f>0</f>
        <v>0</v>
      </c>
      <c r="P90" s="1035">
        <f>0</f>
        <v>0</v>
      </c>
      <c r="Q90" s="1035">
        <f>0</f>
        <v>0</v>
      </c>
      <c r="R90" s="1035">
        <f>0</f>
        <v>0</v>
      </c>
      <c r="S90" s="1035">
        <f>0</f>
        <v>0</v>
      </c>
      <c r="T90" s="1035">
        <f>0</f>
        <v>0</v>
      </c>
      <c r="U90" s="1035">
        <f>0</f>
        <v>0</v>
      </c>
      <c r="V90" s="1035">
        <f>0</f>
        <v>0</v>
      </c>
      <c r="W90" s="1037">
        <f>0</f>
        <v>0</v>
      </c>
      <c r="X90" s="1035" t="s">
        <v>771</v>
      </c>
      <c r="Y90" s="1506"/>
    </row>
    <row r="91" spans="1:25" s="916" customFormat="1" ht="13.5" thickBot="1" x14ac:dyDescent="0.25">
      <c r="A91" s="1507" t="s">
        <v>892</v>
      </c>
      <c r="B91" s="1508" t="s">
        <v>893</v>
      </c>
      <c r="C91" s="1509" t="s">
        <v>820</v>
      </c>
      <c r="D91" s="1038" t="s">
        <v>244</v>
      </c>
      <c r="E91" s="1039">
        <f t="shared" si="3"/>
        <v>0</v>
      </c>
      <c r="F91" s="1038">
        <f>0</f>
        <v>0</v>
      </c>
      <c r="G91" s="1038">
        <f>0</f>
        <v>0</v>
      </c>
      <c r="H91" s="1038">
        <f>0</f>
        <v>0</v>
      </c>
      <c r="I91" s="1038">
        <f>0</f>
        <v>0</v>
      </c>
      <c r="J91" s="1038">
        <f>0</f>
        <v>0</v>
      </c>
      <c r="K91" s="1038">
        <f>0</f>
        <v>0</v>
      </c>
      <c r="L91" s="1038">
        <f>0</f>
        <v>0</v>
      </c>
      <c r="M91" s="1038">
        <f>0</f>
        <v>0</v>
      </c>
      <c r="N91" s="1038">
        <f>0</f>
        <v>0</v>
      </c>
      <c r="O91" s="1038">
        <f>0</f>
        <v>0</v>
      </c>
      <c r="P91" s="1038">
        <f>0</f>
        <v>0</v>
      </c>
      <c r="Q91" s="1038">
        <f>0</f>
        <v>0</v>
      </c>
      <c r="R91" s="1038">
        <f>0</f>
        <v>0</v>
      </c>
      <c r="S91" s="1038">
        <f>0</f>
        <v>0</v>
      </c>
      <c r="T91" s="1038">
        <f>0</f>
        <v>0</v>
      </c>
      <c r="U91" s="1038">
        <f>0</f>
        <v>0</v>
      </c>
      <c r="V91" s="1038">
        <f>0</f>
        <v>0</v>
      </c>
      <c r="W91" s="1040">
        <f>0</f>
        <v>0</v>
      </c>
      <c r="X91" s="1038" t="s">
        <v>245</v>
      </c>
      <c r="Y91" s="1510" t="s">
        <v>1068</v>
      </c>
    </row>
    <row r="92" spans="1:25" s="916" customFormat="1" ht="13.5" thickBot="1" x14ac:dyDescent="0.25">
      <c r="A92" s="1493"/>
      <c r="B92" s="1494"/>
      <c r="C92" s="1481"/>
      <c r="D92" s="776" t="s">
        <v>246</v>
      </c>
      <c r="E92" s="777">
        <f t="shared" si="3"/>
        <v>2</v>
      </c>
      <c r="F92" s="776">
        <v>1</v>
      </c>
      <c r="G92" s="776">
        <f>0</f>
        <v>0</v>
      </c>
      <c r="H92" s="776">
        <f>0</f>
        <v>0</v>
      </c>
      <c r="I92" s="776">
        <f>0</f>
        <v>0</v>
      </c>
      <c r="J92" s="776">
        <f>0</f>
        <v>0</v>
      </c>
      <c r="K92" s="776">
        <f>0</f>
        <v>0</v>
      </c>
      <c r="L92" s="776">
        <f>0</f>
        <v>0</v>
      </c>
      <c r="M92" s="776">
        <f>0</f>
        <v>0</v>
      </c>
      <c r="N92" s="776">
        <f>0</f>
        <v>0</v>
      </c>
      <c r="O92" s="776">
        <f>0</f>
        <v>0</v>
      </c>
      <c r="P92" s="776">
        <f>0</f>
        <v>0</v>
      </c>
      <c r="Q92" s="776">
        <f>0</f>
        <v>0</v>
      </c>
      <c r="R92" s="776">
        <f>0</f>
        <v>0</v>
      </c>
      <c r="S92" s="776">
        <f>0</f>
        <v>0</v>
      </c>
      <c r="T92" s="776">
        <f>0</f>
        <v>0</v>
      </c>
      <c r="U92" s="776">
        <f>0</f>
        <v>0</v>
      </c>
      <c r="V92" s="776">
        <f>0</f>
        <v>0</v>
      </c>
      <c r="W92" s="778">
        <v>1</v>
      </c>
      <c r="X92" s="776" t="s">
        <v>771</v>
      </c>
      <c r="Y92" s="1482"/>
    </row>
    <row r="93" spans="1:25" s="917" customFormat="1" ht="13.5" thickBot="1" x14ac:dyDescent="0.25">
      <c r="A93" s="1491" t="s">
        <v>894</v>
      </c>
      <c r="B93" s="1492" t="s">
        <v>895</v>
      </c>
      <c r="C93" s="1475" t="s">
        <v>820</v>
      </c>
      <c r="D93" s="773" t="s">
        <v>244</v>
      </c>
      <c r="E93" s="774">
        <f t="shared" si="3"/>
        <v>10</v>
      </c>
      <c r="F93" s="773">
        <f>0</f>
        <v>0</v>
      </c>
      <c r="G93" s="773">
        <f>0</f>
        <v>0</v>
      </c>
      <c r="H93" s="773">
        <f>0</f>
        <v>0</v>
      </c>
      <c r="I93" s="773">
        <f>0</f>
        <v>0</v>
      </c>
      <c r="J93" s="773">
        <f>0</f>
        <v>0</v>
      </c>
      <c r="K93" s="773">
        <f>0</f>
        <v>0</v>
      </c>
      <c r="L93" s="773">
        <f>0</f>
        <v>0</v>
      </c>
      <c r="M93" s="773">
        <f>0</f>
        <v>0</v>
      </c>
      <c r="N93" s="773">
        <f>0</f>
        <v>0</v>
      </c>
      <c r="O93" s="773">
        <f>0</f>
        <v>0</v>
      </c>
      <c r="P93" s="773">
        <f>0</f>
        <v>0</v>
      </c>
      <c r="Q93" s="773">
        <f>0</f>
        <v>0</v>
      </c>
      <c r="R93" s="773">
        <v>1</v>
      </c>
      <c r="S93" s="773">
        <f>0</f>
        <v>0</v>
      </c>
      <c r="T93" s="773">
        <f>0</f>
        <v>0</v>
      </c>
      <c r="U93" s="773">
        <v>3</v>
      </c>
      <c r="V93" s="773">
        <v>2</v>
      </c>
      <c r="W93" s="775">
        <v>4</v>
      </c>
      <c r="X93" s="773" t="s">
        <v>245</v>
      </c>
      <c r="Y93" s="1476" t="s">
        <v>1058</v>
      </c>
    </row>
    <row r="94" spans="1:25" s="917" customFormat="1" ht="13.5" thickBot="1" x14ac:dyDescent="0.25">
      <c r="A94" s="1491"/>
      <c r="B94" s="1492"/>
      <c r="C94" s="1475"/>
      <c r="D94" s="773" t="s">
        <v>246</v>
      </c>
      <c r="E94" s="774">
        <f t="shared" si="3"/>
        <v>10</v>
      </c>
      <c r="F94" s="773">
        <v>2</v>
      </c>
      <c r="G94" s="773">
        <f>0</f>
        <v>0</v>
      </c>
      <c r="H94" s="773">
        <f>0</f>
        <v>0</v>
      </c>
      <c r="I94" s="773">
        <f>0</f>
        <v>0</v>
      </c>
      <c r="J94" s="773">
        <f>0</f>
        <v>0</v>
      </c>
      <c r="K94" s="773">
        <f>0</f>
        <v>0</v>
      </c>
      <c r="L94" s="773">
        <v>1</v>
      </c>
      <c r="M94" s="773">
        <f>0</f>
        <v>0</v>
      </c>
      <c r="N94" s="773">
        <f>0</f>
        <v>0</v>
      </c>
      <c r="O94" s="773">
        <f>0</f>
        <v>0</v>
      </c>
      <c r="P94" s="773">
        <f>0</f>
        <v>0</v>
      </c>
      <c r="Q94" s="773">
        <f>0</f>
        <v>0</v>
      </c>
      <c r="R94" s="773">
        <f>0</f>
        <v>0</v>
      </c>
      <c r="S94" s="773">
        <v>1</v>
      </c>
      <c r="T94" s="773">
        <v>2</v>
      </c>
      <c r="U94" s="773">
        <v>1</v>
      </c>
      <c r="V94" s="773">
        <v>1</v>
      </c>
      <c r="W94" s="775">
        <v>2</v>
      </c>
      <c r="X94" s="773" t="s">
        <v>771</v>
      </c>
      <c r="Y94" s="1476"/>
    </row>
    <row r="95" spans="1:25" s="916" customFormat="1" ht="13.5" thickBot="1" x14ac:dyDescent="0.25">
      <c r="A95" s="1493" t="s">
        <v>896</v>
      </c>
      <c r="B95" s="1494" t="s">
        <v>897</v>
      </c>
      <c r="C95" s="1481" t="s">
        <v>820</v>
      </c>
      <c r="D95" s="776" t="s">
        <v>244</v>
      </c>
      <c r="E95" s="777">
        <f t="shared" si="3"/>
        <v>12</v>
      </c>
      <c r="F95" s="776">
        <f>0</f>
        <v>0</v>
      </c>
      <c r="G95" s="776">
        <f>0</f>
        <v>0</v>
      </c>
      <c r="H95" s="776">
        <f>0</f>
        <v>0</v>
      </c>
      <c r="I95" s="776">
        <f>0</f>
        <v>0</v>
      </c>
      <c r="J95" s="776">
        <v>1</v>
      </c>
      <c r="K95" s="776">
        <f>0</f>
        <v>0</v>
      </c>
      <c r="L95" s="776">
        <f>0</f>
        <v>0</v>
      </c>
      <c r="M95" s="776">
        <v>1</v>
      </c>
      <c r="N95" s="776">
        <f>0</f>
        <v>0</v>
      </c>
      <c r="O95" s="776">
        <v>3</v>
      </c>
      <c r="P95" s="776">
        <f>0</f>
        <v>0</v>
      </c>
      <c r="Q95" s="776">
        <v>4</v>
      </c>
      <c r="R95" s="776">
        <v>1</v>
      </c>
      <c r="S95" s="776">
        <v>1</v>
      </c>
      <c r="T95" s="776">
        <f>0</f>
        <v>0</v>
      </c>
      <c r="U95" s="776">
        <f>0</f>
        <v>0</v>
      </c>
      <c r="V95" s="776">
        <v>1</v>
      </c>
      <c r="W95" s="778">
        <f>0</f>
        <v>0</v>
      </c>
      <c r="X95" s="776" t="s">
        <v>245</v>
      </c>
      <c r="Y95" s="1482" t="s">
        <v>1069</v>
      </c>
    </row>
    <row r="96" spans="1:25" s="916" customFormat="1" ht="13.5" thickBot="1" x14ac:dyDescent="0.25">
      <c r="A96" s="1493"/>
      <c r="B96" s="1494"/>
      <c r="C96" s="1481"/>
      <c r="D96" s="776" t="s">
        <v>246</v>
      </c>
      <c r="E96" s="777">
        <f t="shared" si="3"/>
        <v>4</v>
      </c>
      <c r="F96" s="776">
        <f>0</f>
        <v>0</v>
      </c>
      <c r="G96" s="776">
        <f>0</f>
        <v>0</v>
      </c>
      <c r="H96" s="776">
        <v>1</v>
      </c>
      <c r="I96" s="776">
        <f>0</f>
        <v>0</v>
      </c>
      <c r="J96" s="776">
        <f>0</f>
        <v>0</v>
      </c>
      <c r="K96" s="776">
        <f>0</f>
        <v>0</v>
      </c>
      <c r="L96" s="776">
        <f>0</f>
        <v>0</v>
      </c>
      <c r="M96" s="776">
        <f>0</f>
        <v>0</v>
      </c>
      <c r="N96" s="776">
        <f>0</f>
        <v>0</v>
      </c>
      <c r="O96" s="776">
        <f>0</f>
        <v>0</v>
      </c>
      <c r="P96" s="776">
        <v>1</v>
      </c>
      <c r="Q96" s="776">
        <f>0</f>
        <v>0</v>
      </c>
      <c r="R96" s="776">
        <f>0</f>
        <v>0</v>
      </c>
      <c r="S96" s="776">
        <v>2</v>
      </c>
      <c r="T96" s="776">
        <f>0</f>
        <v>0</v>
      </c>
      <c r="U96" s="776">
        <f>0</f>
        <v>0</v>
      </c>
      <c r="V96" s="776">
        <f>0</f>
        <v>0</v>
      </c>
      <c r="W96" s="778">
        <f>0</f>
        <v>0</v>
      </c>
      <c r="X96" s="776" t="s">
        <v>771</v>
      </c>
      <c r="Y96" s="1482"/>
    </row>
    <row r="97" spans="1:25" s="917" customFormat="1" ht="13.5" thickBot="1" x14ac:dyDescent="0.25">
      <c r="A97" s="1491" t="s">
        <v>898</v>
      </c>
      <c r="B97" s="1492" t="s">
        <v>899</v>
      </c>
      <c r="C97" s="1475" t="s">
        <v>820</v>
      </c>
      <c r="D97" s="773" t="s">
        <v>244</v>
      </c>
      <c r="E97" s="774">
        <f t="shared" si="3"/>
        <v>3</v>
      </c>
      <c r="F97" s="773">
        <f>0</f>
        <v>0</v>
      </c>
      <c r="G97" s="773">
        <f>0</f>
        <v>0</v>
      </c>
      <c r="H97" s="773">
        <f>0</f>
        <v>0</v>
      </c>
      <c r="I97" s="773">
        <f>0</f>
        <v>0</v>
      </c>
      <c r="J97" s="773">
        <f>0</f>
        <v>0</v>
      </c>
      <c r="K97" s="773">
        <f>0</f>
        <v>0</v>
      </c>
      <c r="L97" s="773">
        <f>0</f>
        <v>0</v>
      </c>
      <c r="M97" s="773">
        <f>0</f>
        <v>0</v>
      </c>
      <c r="N97" s="773">
        <f>0</f>
        <v>0</v>
      </c>
      <c r="O97" s="773">
        <f>0</f>
        <v>0</v>
      </c>
      <c r="P97" s="773">
        <f>0</f>
        <v>0</v>
      </c>
      <c r="Q97" s="773">
        <f>0</f>
        <v>0</v>
      </c>
      <c r="R97" s="773">
        <f>0</f>
        <v>0</v>
      </c>
      <c r="S97" s="773">
        <f>0</f>
        <v>0</v>
      </c>
      <c r="T97" s="773">
        <v>1</v>
      </c>
      <c r="U97" s="773">
        <f>0</f>
        <v>0</v>
      </c>
      <c r="V97" s="773">
        <v>2</v>
      </c>
      <c r="W97" s="775">
        <f>0</f>
        <v>0</v>
      </c>
      <c r="X97" s="773" t="s">
        <v>245</v>
      </c>
      <c r="Y97" s="1476" t="s">
        <v>1070</v>
      </c>
    </row>
    <row r="98" spans="1:25" s="917" customFormat="1" ht="13.5" thickBot="1" x14ac:dyDescent="0.25">
      <c r="A98" s="1491"/>
      <c r="B98" s="1492"/>
      <c r="C98" s="1475"/>
      <c r="D98" s="773" t="s">
        <v>246</v>
      </c>
      <c r="E98" s="774">
        <f t="shared" si="3"/>
        <v>8</v>
      </c>
      <c r="F98" s="773">
        <v>1</v>
      </c>
      <c r="G98" s="773">
        <f>0</f>
        <v>0</v>
      </c>
      <c r="H98" s="773">
        <v>1</v>
      </c>
      <c r="I98" s="773">
        <f>0</f>
        <v>0</v>
      </c>
      <c r="J98" s="773">
        <f>0</f>
        <v>0</v>
      </c>
      <c r="K98" s="773">
        <f>0</f>
        <v>0</v>
      </c>
      <c r="L98" s="773">
        <f>0</f>
        <v>0</v>
      </c>
      <c r="M98" s="773">
        <v>1</v>
      </c>
      <c r="N98" s="773">
        <v>1</v>
      </c>
      <c r="O98" s="773">
        <f>0</f>
        <v>0</v>
      </c>
      <c r="P98" s="773">
        <v>1</v>
      </c>
      <c r="Q98" s="773">
        <v>1</v>
      </c>
      <c r="R98" s="773">
        <f>0</f>
        <v>0</v>
      </c>
      <c r="S98" s="773">
        <f>0</f>
        <v>0</v>
      </c>
      <c r="T98" s="773">
        <f>0</f>
        <v>0</v>
      </c>
      <c r="U98" s="773">
        <v>1</v>
      </c>
      <c r="V98" s="773">
        <f>0</f>
        <v>0</v>
      </c>
      <c r="W98" s="775">
        <v>1</v>
      </c>
      <c r="X98" s="773" t="s">
        <v>771</v>
      </c>
      <c r="Y98" s="1476"/>
    </row>
    <row r="99" spans="1:25" s="916" customFormat="1" ht="13.5" customHeight="1" thickBot="1" x14ac:dyDescent="0.25">
      <c r="A99" s="1478" t="s">
        <v>900</v>
      </c>
      <c r="B99" s="1480" t="s">
        <v>646</v>
      </c>
      <c r="C99" s="1488" t="s">
        <v>820</v>
      </c>
      <c r="D99" s="918" t="s">
        <v>244</v>
      </c>
      <c r="E99" s="919">
        <f t="shared" si="3"/>
        <v>0</v>
      </c>
      <c r="F99" s="918">
        <f>0</f>
        <v>0</v>
      </c>
      <c r="G99" s="918">
        <f>0</f>
        <v>0</v>
      </c>
      <c r="H99" s="918">
        <f>0</f>
        <v>0</v>
      </c>
      <c r="I99" s="918">
        <f>0</f>
        <v>0</v>
      </c>
      <c r="J99" s="918">
        <f>0</f>
        <v>0</v>
      </c>
      <c r="K99" s="918">
        <f>0</f>
        <v>0</v>
      </c>
      <c r="L99" s="918">
        <f>0</f>
        <v>0</v>
      </c>
      <c r="M99" s="918">
        <f>0</f>
        <v>0</v>
      </c>
      <c r="N99" s="918">
        <f>0</f>
        <v>0</v>
      </c>
      <c r="O99" s="918">
        <f>0</f>
        <v>0</v>
      </c>
      <c r="P99" s="918">
        <f>0</f>
        <v>0</v>
      </c>
      <c r="Q99" s="918">
        <f>0</f>
        <v>0</v>
      </c>
      <c r="R99" s="918">
        <f>0</f>
        <v>0</v>
      </c>
      <c r="S99" s="918">
        <f>0</f>
        <v>0</v>
      </c>
      <c r="T99" s="918">
        <f>0</f>
        <v>0</v>
      </c>
      <c r="U99" s="918">
        <f>0</f>
        <v>0</v>
      </c>
      <c r="V99" s="918">
        <f>0</f>
        <v>0</v>
      </c>
      <c r="W99" s="920">
        <f>0</f>
        <v>0</v>
      </c>
      <c r="X99" s="918" t="s">
        <v>245</v>
      </c>
      <c r="Y99" s="1490" t="s">
        <v>1071</v>
      </c>
    </row>
    <row r="100" spans="1:25" s="916" customFormat="1" ht="13.5" thickBot="1" x14ac:dyDescent="0.25">
      <c r="A100" s="1493"/>
      <c r="B100" s="1494"/>
      <c r="C100" s="1481"/>
      <c r="D100" s="776" t="s">
        <v>246</v>
      </c>
      <c r="E100" s="777">
        <f t="shared" si="3"/>
        <v>1</v>
      </c>
      <c r="F100" s="776">
        <f>0</f>
        <v>0</v>
      </c>
      <c r="G100" s="776">
        <f>0</f>
        <v>0</v>
      </c>
      <c r="H100" s="776">
        <f>0</f>
        <v>0</v>
      </c>
      <c r="I100" s="776">
        <f>0</f>
        <v>0</v>
      </c>
      <c r="J100" s="776">
        <f>0</f>
        <v>0</v>
      </c>
      <c r="K100" s="776">
        <f>0</f>
        <v>0</v>
      </c>
      <c r="L100" s="776">
        <f>0</f>
        <v>0</v>
      </c>
      <c r="M100" s="776">
        <f>0</f>
        <v>0</v>
      </c>
      <c r="N100" s="776">
        <f>0</f>
        <v>0</v>
      </c>
      <c r="O100" s="776">
        <f>0</f>
        <v>0</v>
      </c>
      <c r="P100" s="776">
        <f>0</f>
        <v>0</v>
      </c>
      <c r="Q100" s="776">
        <f>0</f>
        <v>0</v>
      </c>
      <c r="R100" s="776">
        <f>0</f>
        <v>0</v>
      </c>
      <c r="S100" s="776">
        <f>0</f>
        <v>0</v>
      </c>
      <c r="T100" s="776">
        <f>0</f>
        <v>0</v>
      </c>
      <c r="U100" s="776">
        <f>0</f>
        <v>0</v>
      </c>
      <c r="V100" s="776">
        <v>1</v>
      </c>
      <c r="W100" s="778">
        <f>0</f>
        <v>0</v>
      </c>
      <c r="X100" s="776" t="s">
        <v>771</v>
      </c>
      <c r="Y100" s="1482"/>
    </row>
    <row r="101" spans="1:25" s="917" customFormat="1" ht="13.5" customHeight="1" thickBot="1" x14ac:dyDescent="0.25">
      <c r="A101" s="1491" t="s">
        <v>1292</v>
      </c>
      <c r="B101" s="1492" t="s">
        <v>1283</v>
      </c>
      <c r="C101" s="1475" t="s">
        <v>820</v>
      </c>
      <c r="D101" s="773" t="s">
        <v>244</v>
      </c>
      <c r="E101" s="774">
        <f t="shared" si="3"/>
        <v>0</v>
      </c>
      <c r="F101" s="773">
        <f>0</f>
        <v>0</v>
      </c>
      <c r="G101" s="773">
        <f>0</f>
        <v>0</v>
      </c>
      <c r="H101" s="773">
        <f>0</f>
        <v>0</v>
      </c>
      <c r="I101" s="773">
        <f>0</f>
        <v>0</v>
      </c>
      <c r="J101" s="773">
        <f>0</f>
        <v>0</v>
      </c>
      <c r="K101" s="773">
        <f>0</f>
        <v>0</v>
      </c>
      <c r="L101" s="773">
        <f>0</f>
        <v>0</v>
      </c>
      <c r="M101" s="773">
        <f>0</f>
        <v>0</v>
      </c>
      <c r="N101" s="773">
        <f>0</f>
        <v>0</v>
      </c>
      <c r="O101" s="773">
        <f>0</f>
        <v>0</v>
      </c>
      <c r="P101" s="773">
        <f>0</f>
        <v>0</v>
      </c>
      <c r="Q101" s="773">
        <f>0</f>
        <v>0</v>
      </c>
      <c r="R101" s="773">
        <f>0</f>
        <v>0</v>
      </c>
      <c r="S101" s="773">
        <f>0</f>
        <v>0</v>
      </c>
      <c r="T101" s="773">
        <f>0</f>
        <v>0</v>
      </c>
      <c r="U101" s="773">
        <f>0</f>
        <v>0</v>
      </c>
      <c r="V101" s="773">
        <f>0</f>
        <v>0</v>
      </c>
      <c r="W101" s="775">
        <f>0</f>
        <v>0</v>
      </c>
      <c r="X101" s="773" t="s">
        <v>245</v>
      </c>
      <c r="Y101" s="1476" t="s">
        <v>1318</v>
      </c>
    </row>
    <row r="102" spans="1:25" s="917" customFormat="1" ht="13.5" thickBot="1" x14ac:dyDescent="0.25">
      <c r="A102" s="1491"/>
      <c r="B102" s="1492"/>
      <c r="C102" s="1475"/>
      <c r="D102" s="773" t="s">
        <v>246</v>
      </c>
      <c r="E102" s="774">
        <f t="shared" si="3"/>
        <v>0</v>
      </c>
      <c r="F102" s="773">
        <f>0</f>
        <v>0</v>
      </c>
      <c r="G102" s="773">
        <f>0</f>
        <v>0</v>
      </c>
      <c r="H102" s="773">
        <f>0</f>
        <v>0</v>
      </c>
      <c r="I102" s="773">
        <f>0</f>
        <v>0</v>
      </c>
      <c r="J102" s="773">
        <f>0</f>
        <v>0</v>
      </c>
      <c r="K102" s="773">
        <f>0</f>
        <v>0</v>
      </c>
      <c r="L102" s="773">
        <f>0</f>
        <v>0</v>
      </c>
      <c r="M102" s="773">
        <f>0</f>
        <v>0</v>
      </c>
      <c r="N102" s="773">
        <f>0</f>
        <v>0</v>
      </c>
      <c r="O102" s="773">
        <f>0</f>
        <v>0</v>
      </c>
      <c r="P102" s="773">
        <f>0</f>
        <v>0</v>
      </c>
      <c r="Q102" s="773">
        <f>0</f>
        <v>0</v>
      </c>
      <c r="R102" s="773">
        <f>0</f>
        <v>0</v>
      </c>
      <c r="S102" s="773">
        <f>0</f>
        <v>0</v>
      </c>
      <c r="T102" s="773">
        <f>0</f>
        <v>0</v>
      </c>
      <c r="U102" s="773">
        <f>0</f>
        <v>0</v>
      </c>
      <c r="V102" s="773">
        <f>0</f>
        <v>0</v>
      </c>
      <c r="W102" s="775">
        <f>0</f>
        <v>0</v>
      </c>
      <c r="X102" s="773" t="s">
        <v>771</v>
      </c>
      <c r="Y102" s="1476"/>
    </row>
    <row r="103" spans="1:25" s="916" customFormat="1" ht="13.5" customHeight="1" thickBot="1" x14ac:dyDescent="0.25">
      <c r="A103" s="1493" t="s">
        <v>1293</v>
      </c>
      <c r="B103" s="1494" t="s">
        <v>1284</v>
      </c>
      <c r="C103" s="1481" t="s">
        <v>820</v>
      </c>
      <c r="D103" s="776" t="s">
        <v>244</v>
      </c>
      <c r="E103" s="777">
        <f t="shared" si="3"/>
        <v>0</v>
      </c>
      <c r="F103" s="776">
        <f>0</f>
        <v>0</v>
      </c>
      <c r="G103" s="776">
        <f>0</f>
        <v>0</v>
      </c>
      <c r="H103" s="776">
        <f>0</f>
        <v>0</v>
      </c>
      <c r="I103" s="776">
        <f>0</f>
        <v>0</v>
      </c>
      <c r="J103" s="776">
        <f>0</f>
        <v>0</v>
      </c>
      <c r="K103" s="776">
        <f>0</f>
        <v>0</v>
      </c>
      <c r="L103" s="776">
        <f>0</f>
        <v>0</v>
      </c>
      <c r="M103" s="776">
        <f>0</f>
        <v>0</v>
      </c>
      <c r="N103" s="776">
        <f>0</f>
        <v>0</v>
      </c>
      <c r="O103" s="776">
        <f>0</f>
        <v>0</v>
      </c>
      <c r="P103" s="776">
        <f>0</f>
        <v>0</v>
      </c>
      <c r="Q103" s="776">
        <f>0</f>
        <v>0</v>
      </c>
      <c r="R103" s="776">
        <f>0</f>
        <v>0</v>
      </c>
      <c r="S103" s="776">
        <f>0</f>
        <v>0</v>
      </c>
      <c r="T103" s="776">
        <f>0</f>
        <v>0</v>
      </c>
      <c r="U103" s="776">
        <f>0</f>
        <v>0</v>
      </c>
      <c r="V103" s="776">
        <f>0</f>
        <v>0</v>
      </c>
      <c r="W103" s="778">
        <f>0</f>
        <v>0</v>
      </c>
      <c r="X103" s="776" t="s">
        <v>245</v>
      </c>
      <c r="Y103" s="1482" t="s">
        <v>1085</v>
      </c>
    </row>
    <row r="104" spans="1:25" s="916" customFormat="1" ht="13.5" thickBot="1" x14ac:dyDescent="0.25">
      <c r="A104" s="1493"/>
      <c r="B104" s="1494"/>
      <c r="C104" s="1481"/>
      <c r="D104" s="776" t="s">
        <v>246</v>
      </c>
      <c r="E104" s="777">
        <f t="shared" si="3"/>
        <v>0</v>
      </c>
      <c r="F104" s="776">
        <f>0</f>
        <v>0</v>
      </c>
      <c r="G104" s="776">
        <f>0</f>
        <v>0</v>
      </c>
      <c r="H104" s="776">
        <f>0</f>
        <v>0</v>
      </c>
      <c r="I104" s="776">
        <f>0</f>
        <v>0</v>
      </c>
      <c r="J104" s="776">
        <f>0</f>
        <v>0</v>
      </c>
      <c r="K104" s="776">
        <f>0</f>
        <v>0</v>
      </c>
      <c r="L104" s="776">
        <f>0</f>
        <v>0</v>
      </c>
      <c r="M104" s="776">
        <f>0</f>
        <v>0</v>
      </c>
      <c r="N104" s="776">
        <f>0</f>
        <v>0</v>
      </c>
      <c r="O104" s="776">
        <f>0</f>
        <v>0</v>
      </c>
      <c r="P104" s="776">
        <f>0</f>
        <v>0</v>
      </c>
      <c r="Q104" s="776">
        <f>0</f>
        <v>0</v>
      </c>
      <c r="R104" s="776">
        <f>0</f>
        <v>0</v>
      </c>
      <c r="S104" s="776">
        <f>0</f>
        <v>0</v>
      </c>
      <c r="T104" s="776">
        <f>0</f>
        <v>0</v>
      </c>
      <c r="U104" s="776">
        <f>0</f>
        <v>0</v>
      </c>
      <c r="V104" s="776">
        <f>0</f>
        <v>0</v>
      </c>
      <c r="W104" s="778">
        <f>0</f>
        <v>0</v>
      </c>
      <c r="X104" s="776" t="s">
        <v>771</v>
      </c>
      <c r="Y104" s="1482"/>
    </row>
    <row r="105" spans="1:25" s="917" customFormat="1" ht="13.5" thickBot="1" x14ac:dyDescent="0.25">
      <c r="A105" s="1491" t="s">
        <v>901</v>
      </c>
      <c r="B105" s="1492" t="s">
        <v>902</v>
      </c>
      <c r="C105" s="1475" t="s">
        <v>820</v>
      </c>
      <c r="D105" s="773" t="s">
        <v>244</v>
      </c>
      <c r="E105" s="774">
        <f t="shared" si="3"/>
        <v>10</v>
      </c>
      <c r="F105" s="773">
        <f>0</f>
        <v>0</v>
      </c>
      <c r="G105" s="773">
        <f>0</f>
        <v>0</v>
      </c>
      <c r="H105" s="773">
        <f>0</f>
        <v>0</v>
      </c>
      <c r="I105" s="773">
        <f>0</f>
        <v>0</v>
      </c>
      <c r="J105" s="773">
        <f>0</f>
        <v>0</v>
      </c>
      <c r="K105" s="773">
        <f>0</f>
        <v>0</v>
      </c>
      <c r="L105" s="773">
        <f>0</f>
        <v>0</v>
      </c>
      <c r="M105" s="773">
        <f>0</f>
        <v>0</v>
      </c>
      <c r="N105" s="773">
        <f>0</f>
        <v>0</v>
      </c>
      <c r="O105" s="773">
        <f>0</f>
        <v>0</v>
      </c>
      <c r="P105" s="773">
        <v>1</v>
      </c>
      <c r="Q105" s="773">
        <v>1</v>
      </c>
      <c r="R105" s="773">
        <v>1</v>
      </c>
      <c r="S105" s="773">
        <v>1</v>
      </c>
      <c r="T105" s="773">
        <v>2</v>
      </c>
      <c r="U105" s="773">
        <v>2</v>
      </c>
      <c r="V105" s="773">
        <v>1</v>
      </c>
      <c r="W105" s="775">
        <v>1</v>
      </c>
      <c r="X105" s="773" t="s">
        <v>245</v>
      </c>
      <c r="Y105" s="1476" t="s">
        <v>1072</v>
      </c>
    </row>
    <row r="106" spans="1:25" s="917" customFormat="1" ht="13.5" thickBot="1" x14ac:dyDescent="0.25">
      <c r="A106" s="1491"/>
      <c r="B106" s="1492"/>
      <c r="C106" s="1475"/>
      <c r="D106" s="773" t="s">
        <v>246</v>
      </c>
      <c r="E106" s="774">
        <f t="shared" si="3"/>
        <v>16</v>
      </c>
      <c r="F106" s="773">
        <f>0</f>
        <v>0</v>
      </c>
      <c r="G106" s="773">
        <f>0</f>
        <v>0</v>
      </c>
      <c r="H106" s="773">
        <f>0</f>
        <v>0</v>
      </c>
      <c r="I106" s="773">
        <f>0</f>
        <v>0</v>
      </c>
      <c r="J106" s="773">
        <f>0</f>
        <v>0</v>
      </c>
      <c r="K106" s="773">
        <v>1</v>
      </c>
      <c r="L106" s="773">
        <f>0</f>
        <v>0</v>
      </c>
      <c r="M106" s="773">
        <f>0</f>
        <v>0</v>
      </c>
      <c r="N106" s="773">
        <f>0</f>
        <v>0</v>
      </c>
      <c r="O106" s="773">
        <v>1</v>
      </c>
      <c r="P106" s="773">
        <v>2</v>
      </c>
      <c r="Q106" s="773">
        <f>0</f>
        <v>0</v>
      </c>
      <c r="R106" s="773">
        <v>2</v>
      </c>
      <c r="S106" s="773">
        <v>2</v>
      </c>
      <c r="T106" s="773">
        <v>4</v>
      </c>
      <c r="U106" s="773">
        <f>0</f>
        <v>0</v>
      </c>
      <c r="V106" s="773">
        <v>1</v>
      </c>
      <c r="W106" s="775">
        <v>3</v>
      </c>
      <c r="X106" s="773" t="s">
        <v>771</v>
      </c>
      <c r="Y106" s="1476"/>
    </row>
    <row r="107" spans="1:25" s="916" customFormat="1" ht="13.5" customHeight="1" thickBot="1" x14ac:dyDescent="0.25">
      <c r="A107" s="1493" t="s">
        <v>1294</v>
      </c>
      <c r="B107" s="1494" t="s">
        <v>1285</v>
      </c>
      <c r="C107" s="1481" t="s">
        <v>820</v>
      </c>
      <c r="D107" s="776" t="s">
        <v>244</v>
      </c>
      <c r="E107" s="777">
        <f t="shared" si="3"/>
        <v>0</v>
      </c>
      <c r="F107" s="776">
        <f>0</f>
        <v>0</v>
      </c>
      <c r="G107" s="776">
        <f>0</f>
        <v>0</v>
      </c>
      <c r="H107" s="776">
        <f>0</f>
        <v>0</v>
      </c>
      <c r="I107" s="776">
        <f>0</f>
        <v>0</v>
      </c>
      <c r="J107" s="776">
        <f>0</f>
        <v>0</v>
      </c>
      <c r="K107" s="776">
        <f>0</f>
        <v>0</v>
      </c>
      <c r="L107" s="776">
        <f>0</f>
        <v>0</v>
      </c>
      <c r="M107" s="776">
        <f>0</f>
        <v>0</v>
      </c>
      <c r="N107" s="776">
        <f>0</f>
        <v>0</v>
      </c>
      <c r="O107" s="776">
        <f>0</f>
        <v>0</v>
      </c>
      <c r="P107" s="776">
        <f>0</f>
        <v>0</v>
      </c>
      <c r="Q107" s="776">
        <f>0</f>
        <v>0</v>
      </c>
      <c r="R107" s="776">
        <f>0</f>
        <v>0</v>
      </c>
      <c r="S107" s="776">
        <f>0</f>
        <v>0</v>
      </c>
      <c r="T107" s="776">
        <f>0</f>
        <v>0</v>
      </c>
      <c r="U107" s="776">
        <f>0</f>
        <v>0</v>
      </c>
      <c r="V107" s="776">
        <f>0</f>
        <v>0</v>
      </c>
      <c r="W107" s="778">
        <f>0</f>
        <v>0</v>
      </c>
      <c r="X107" s="776" t="s">
        <v>245</v>
      </c>
      <c r="Y107" s="1482" t="s">
        <v>1319</v>
      </c>
    </row>
    <row r="108" spans="1:25" s="916" customFormat="1" ht="13.5" thickBot="1" x14ac:dyDescent="0.25">
      <c r="A108" s="1493"/>
      <c r="B108" s="1494"/>
      <c r="C108" s="1481"/>
      <c r="D108" s="776" t="s">
        <v>246</v>
      </c>
      <c r="E108" s="777">
        <f t="shared" si="3"/>
        <v>0</v>
      </c>
      <c r="F108" s="776">
        <v>0</v>
      </c>
      <c r="G108" s="776">
        <f>0</f>
        <v>0</v>
      </c>
      <c r="H108" s="776">
        <f>0</f>
        <v>0</v>
      </c>
      <c r="I108" s="776">
        <f>0</f>
        <v>0</v>
      </c>
      <c r="J108" s="776">
        <f>0</f>
        <v>0</v>
      </c>
      <c r="K108" s="776">
        <f>0</f>
        <v>0</v>
      </c>
      <c r="L108" s="776">
        <f>0</f>
        <v>0</v>
      </c>
      <c r="M108" s="776">
        <f>0</f>
        <v>0</v>
      </c>
      <c r="N108" s="776">
        <f>0</f>
        <v>0</v>
      </c>
      <c r="O108" s="776">
        <f>0</f>
        <v>0</v>
      </c>
      <c r="P108" s="776">
        <f>0</f>
        <v>0</v>
      </c>
      <c r="Q108" s="776">
        <f>0</f>
        <v>0</v>
      </c>
      <c r="R108" s="776">
        <f>0</f>
        <v>0</v>
      </c>
      <c r="S108" s="776">
        <f>0</f>
        <v>0</v>
      </c>
      <c r="T108" s="776">
        <f>0</f>
        <v>0</v>
      </c>
      <c r="U108" s="776">
        <f>0</f>
        <v>0</v>
      </c>
      <c r="V108" s="776">
        <f>0</f>
        <v>0</v>
      </c>
      <c r="W108" s="778">
        <f>0</f>
        <v>0</v>
      </c>
      <c r="X108" s="776" t="s">
        <v>771</v>
      </c>
      <c r="Y108" s="1482"/>
    </row>
    <row r="109" spans="1:25" s="917" customFormat="1" ht="13.5" thickBot="1" x14ac:dyDescent="0.25">
      <c r="A109" s="1491" t="s">
        <v>903</v>
      </c>
      <c r="B109" s="1492" t="s">
        <v>649</v>
      </c>
      <c r="C109" s="1475" t="s">
        <v>820</v>
      </c>
      <c r="D109" s="773" t="s">
        <v>244</v>
      </c>
      <c r="E109" s="774">
        <f t="shared" si="3"/>
        <v>9</v>
      </c>
      <c r="F109" s="773">
        <v>9</v>
      </c>
      <c r="G109" s="773">
        <f>0</f>
        <v>0</v>
      </c>
      <c r="H109" s="773">
        <f>0</f>
        <v>0</v>
      </c>
      <c r="I109" s="773">
        <f>0</f>
        <v>0</v>
      </c>
      <c r="J109" s="773">
        <f>0</f>
        <v>0</v>
      </c>
      <c r="K109" s="773">
        <f>0</f>
        <v>0</v>
      </c>
      <c r="L109" s="773">
        <f>0</f>
        <v>0</v>
      </c>
      <c r="M109" s="773">
        <f>0</f>
        <v>0</v>
      </c>
      <c r="N109" s="773">
        <f>0</f>
        <v>0</v>
      </c>
      <c r="O109" s="773">
        <f>0</f>
        <v>0</v>
      </c>
      <c r="P109" s="773">
        <f>0</f>
        <v>0</v>
      </c>
      <c r="Q109" s="773">
        <f>0</f>
        <v>0</v>
      </c>
      <c r="R109" s="773">
        <f>0</f>
        <v>0</v>
      </c>
      <c r="S109" s="773">
        <f>0</f>
        <v>0</v>
      </c>
      <c r="T109" s="773">
        <f>0</f>
        <v>0</v>
      </c>
      <c r="U109" s="773">
        <f>0</f>
        <v>0</v>
      </c>
      <c r="V109" s="773">
        <f>0</f>
        <v>0</v>
      </c>
      <c r="W109" s="775">
        <f>0</f>
        <v>0</v>
      </c>
      <c r="X109" s="773" t="s">
        <v>245</v>
      </c>
      <c r="Y109" s="1476" t="s">
        <v>1032</v>
      </c>
    </row>
    <row r="110" spans="1:25" s="917" customFormat="1" ht="13.5" thickBot="1" x14ac:dyDescent="0.25">
      <c r="A110" s="1491"/>
      <c r="B110" s="1492"/>
      <c r="C110" s="1475"/>
      <c r="D110" s="773" t="s">
        <v>246</v>
      </c>
      <c r="E110" s="774">
        <f t="shared" si="3"/>
        <v>5</v>
      </c>
      <c r="F110" s="773">
        <v>5</v>
      </c>
      <c r="G110" s="773">
        <f>0</f>
        <v>0</v>
      </c>
      <c r="H110" s="773">
        <f>0</f>
        <v>0</v>
      </c>
      <c r="I110" s="773">
        <f>0</f>
        <v>0</v>
      </c>
      <c r="J110" s="773">
        <f>0</f>
        <v>0</v>
      </c>
      <c r="K110" s="773">
        <f>0</f>
        <v>0</v>
      </c>
      <c r="L110" s="773">
        <f>0</f>
        <v>0</v>
      </c>
      <c r="M110" s="773">
        <f>0</f>
        <v>0</v>
      </c>
      <c r="N110" s="773">
        <f>0</f>
        <v>0</v>
      </c>
      <c r="O110" s="773">
        <f>0</f>
        <v>0</v>
      </c>
      <c r="P110" s="773">
        <f>0</f>
        <v>0</v>
      </c>
      <c r="Q110" s="773">
        <f>0</f>
        <v>0</v>
      </c>
      <c r="R110" s="773">
        <f>0</f>
        <v>0</v>
      </c>
      <c r="S110" s="773">
        <f>0</f>
        <v>0</v>
      </c>
      <c r="T110" s="773">
        <f>0</f>
        <v>0</v>
      </c>
      <c r="U110" s="773">
        <f>0</f>
        <v>0</v>
      </c>
      <c r="V110" s="773">
        <f>0</f>
        <v>0</v>
      </c>
      <c r="W110" s="775">
        <f>0</f>
        <v>0</v>
      </c>
      <c r="X110" s="773" t="s">
        <v>771</v>
      </c>
      <c r="Y110" s="1476"/>
    </row>
    <row r="111" spans="1:25" s="916" customFormat="1" ht="18.75" customHeight="1" thickBot="1" x14ac:dyDescent="0.25">
      <c r="A111" s="1493" t="s">
        <v>904</v>
      </c>
      <c r="B111" s="1494" t="s">
        <v>905</v>
      </c>
      <c r="C111" s="1481" t="s">
        <v>820</v>
      </c>
      <c r="D111" s="776" t="s">
        <v>244</v>
      </c>
      <c r="E111" s="777">
        <f t="shared" si="3"/>
        <v>12</v>
      </c>
      <c r="F111" s="776">
        <v>11</v>
      </c>
      <c r="G111" s="776">
        <f>0</f>
        <v>0</v>
      </c>
      <c r="H111" s="776">
        <v>1</v>
      </c>
      <c r="I111" s="776">
        <f>0</f>
        <v>0</v>
      </c>
      <c r="J111" s="776">
        <f>0</f>
        <v>0</v>
      </c>
      <c r="K111" s="776">
        <f>0</f>
        <v>0</v>
      </c>
      <c r="L111" s="776">
        <f>0</f>
        <v>0</v>
      </c>
      <c r="M111" s="776">
        <f>0</f>
        <v>0</v>
      </c>
      <c r="N111" s="776">
        <f>0</f>
        <v>0</v>
      </c>
      <c r="O111" s="776">
        <f>0</f>
        <v>0</v>
      </c>
      <c r="P111" s="776">
        <f>0</f>
        <v>0</v>
      </c>
      <c r="Q111" s="776">
        <f>0</f>
        <v>0</v>
      </c>
      <c r="R111" s="776">
        <f>0</f>
        <v>0</v>
      </c>
      <c r="S111" s="776">
        <f>0</f>
        <v>0</v>
      </c>
      <c r="T111" s="776">
        <f>0</f>
        <v>0</v>
      </c>
      <c r="U111" s="776">
        <f>0</f>
        <v>0</v>
      </c>
      <c r="V111" s="776">
        <f>0</f>
        <v>0</v>
      </c>
      <c r="W111" s="778">
        <f>0</f>
        <v>0</v>
      </c>
      <c r="X111" s="776" t="s">
        <v>245</v>
      </c>
      <c r="Y111" s="1482" t="s">
        <v>1085</v>
      </c>
    </row>
    <row r="112" spans="1:25" s="916" customFormat="1" ht="18.75" customHeight="1" thickBot="1" x14ac:dyDescent="0.25">
      <c r="A112" s="1493"/>
      <c r="B112" s="1494"/>
      <c r="C112" s="1481"/>
      <c r="D112" s="776" t="s">
        <v>246</v>
      </c>
      <c r="E112" s="777">
        <f t="shared" ref="E112:E130" si="4">SUM(F112:W112)</f>
        <v>12</v>
      </c>
      <c r="F112" s="776">
        <v>10</v>
      </c>
      <c r="G112" s="776">
        <v>2</v>
      </c>
      <c r="H112" s="776">
        <f>0</f>
        <v>0</v>
      </c>
      <c r="I112" s="776">
        <f>0</f>
        <v>0</v>
      </c>
      <c r="J112" s="776">
        <f>0</f>
        <v>0</v>
      </c>
      <c r="K112" s="776">
        <f>0</f>
        <v>0</v>
      </c>
      <c r="L112" s="776">
        <f>0</f>
        <v>0</v>
      </c>
      <c r="M112" s="776">
        <f>0</f>
        <v>0</v>
      </c>
      <c r="N112" s="776">
        <f>0</f>
        <v>0</v>
      </c>
      <c r="O112" s="776">
        <f>0</f>
        <v>0</v>
      </c>
      <c r="P112" s="776">
        <f>0</f>
        <v>0</v>
      </c>
      <c r="Q112" s="776">
        <f>0</f>
        <v>0</v>
      </c>
      <c r="R112" s="776">
        <f>0</f>
        <v>0</v>
      </c>
      <c r="S112" s="776">
        <f>0</f>
        <v>0</v>
      </c>
      <c r="T112" s="776">
        <f>0</f>
        <v>0</v>
      </c>
      <c r="U112" s="776">
        <f>0</f>
        <v>0</v>
      </c>
      <c r="V112" s="776">
        <f>0</f>
        <v>0</v>
      </c>
      <c r="W112" s="778">
        <f>0</f>
        <v>0</v>
      </c>
      <c r="X112" s="776" t="s">
        <v>771</v>
      </c>
      <c r="Y112" s="1482"/>
    </row>
    <row r="113" spans="1:25" s="917" customFormat="1" ht="19.5" customHeight="1" thickBot="1" x14ac:dyDescent="0.25">
      <c r="A113" s="1491" t="s">
        <v>906</v>
      </c>
      <c r="B113" s="1492" t="s">
        <v>907</v>
      </c>
      <c r="C113" s="1475" t="s">
        <v>820</v>
      </c>
      <c r="D113" s="773" t="s">
        <v>244</v>
      </c>
      <c r="E113" s="774">
        <f t="shared" si="4"/>
        <v>115</v>
      </c>
      <c r="F113" s="773">
        <v>8</v>
      </c>
      <c r="G113" s="773">
        <f>0</f>
        <v>0</v>
      </c>
      <c r="H113" s="773">
        <f>0</f>
        <v>0</v>
      </c>
      <c r="I113" s="773">
        <v>2</v>
      </c>
      <c r="J113" s="773">
        <v>3</v>
      </c>
      <c r="K113" s="773">
        <v>1</v>
      </c>
      <c r="L113" s="773">
        <v>3</v>
      </c>
      <c r="M113" s="773">
        <v>3</v>
      </c>
      <c r="N113" s="773">
        <v>4</v>
      </c>
      <c r="O113" s="773">
        <v>6</v>
      </c>
      <c r="P113" s="773">
        <v>7</v>
      </c>
      <c r="Q113" s="773">
        <v>13</v>
      </c>
      <c r="R113" s="773">
        <v>12</v>
      </c>
      <c r="S113" s="773">
        <v>9</v>
      </c>
      <c r="T113" s="773">
        <v>5</v>
      </c>
      <c r="U113" s="773">
        <v>9</v>
      </c>
      <c r="V113" s="773">
        <v>16</v>
      </c>
      <c r="W113" s="775">
        <v>14</v>
      </c>
      <c r="X113" s="773" t="s">
        <v>245</v>
      </c>
      <c r="Y113" s="1476" t="s">
        <v>1084</v>
      </c>
    </row>
    <row r="114" spans="1:25" s="917" customFormat="1" ht="19.5" customHeight="1" thickBot="1" x14ac:dyDescent="0.25">
      <c r="A114" s="1491"/>
      <c r="B114" s="1492"/>
      <c r="C114" s="1475"/>
      <c r="D114" s="773" t="s">
        <v>246</v>
      </c>
      <c r="E114" s="774">
        <f t="shared" si="4"/>
        <v>53</v>
      </c>
      <c r="F114" s="773">
        <v>4</v>
      </c>
      <c r="G114" s="773">
        <f>0</f>
        <v>0</v>
      </c>
      <c r="H114" s="773">
        <f>0</f>
        <v>0</v>
      </c>
      <c r="I114" s="773">
        <f>0</f>
        <v>0</v>
      </c>
      <c r="J114" s="773">
        <f>0</f>
        <v>0</v>
      </c>
      <c r="K114" s="773">
        <v>3</v>
      </c>
      <c r="L114" s="773">
        <f>0</f>
        <v>0</v>
      </c>
      <c r="M114" s="773">
        <v>2</v>
      </c>
      <c r="N114" s="773">
        <v>1</v>
      </c>
      <c r="O114" s="773">
        <v>2</v>
      </c>
      <c r="P114" s="773">
        <v>5</v>
      </c>
      <c r="Q114" s="773">
        <v>4</v>
      </c>
      <c r="R114" s="773">
        <v>2</v>
      </c>
      <c r="S114" s="773">
        <v>9</v>
      </c>
      <c r="T114" s="773">
        <v>6</v>
      </c>
      <c r="U114" s="773">
        <v>5</v>
      </c>
      <c r="V114" s="773">
        <v>5</v>
      </c>
      <c r="W114" s="775">
        <v>5</v>
      </c>
      <c r="X114" s="773" t="s">
        <v>771</v>
      </c>
      <c r="Y114" s="1476"/>
    </row>
    <row r="115" spans="1:25" s="916" customFormat="1" ht="13.5" thickBot="1" x14ac:dyDescent="0.25">
      <c r="A115" s="1493" t="s">
        <v>908</v>
      </c>
      <c r="B115" s="1494" t="s">
        <v>909</v>
      </c>
      <c r="C115" s="1481" t="s">
        <v>820</v>
      </c>
      <c r="D115" s="776" t="s">
        <v>244</v>
      </c>
      <c r="E115" s="777">
        <f t="shared" si="4"/>
        <v>67</v>
      </c>
      <c r="F115" s="776">
        <v>2</v>
      </c>
      <c r="G115" s="776">
        <v>3</v>
      </c>
      <c r="H115" s="776">
        <v>3</v>
      </c>
      <c r="I115" s="776">
        <v>18</v>
      </c>
      <c r="J115" s="776">
        <v>11</v>
      </c>
      <c r="K115" s="776">
        <v>6</v>
      </c>
      <c r="L115" s="776">
        <v>4</v>
      </c>
      <c r="M115" s="776">
        <v>3</v>
      </c>
      <c r="N115" s="776">
        <v>3</v>
      </c>
      <c r="O115" s="776">
        <v>2</v>
      </c>
      <c r="P115" s="776">
        <v>3</v>
      </c>
      <c r="Q115" s="776">
        <v>3</v>
      </c>
      <c r="R115" s="776">
        <v>2</v>
      </c>
      <c r="S115" s="776">
        <f>0</f>
        <v>0</v>
      </c>
      <c r="T115" s="776">
        <v>3</v>
      </c>
      <c r="U115" s="776">
        <v>1</v>
      </c>
      <c r="V115" s="776">
        <f>0</f>
        <v>0</v>
      </c>
      <c r="W115" s="778">
        <f>0</f>
        <v>0</v>
      </c>
      <c r="X115" s="776" t="s">
        <v>245</v>
      </c>
      <c r="Y115" s="1482" t="s">
        <v>1073</v>
      </c>
    </row>
    <row r="116" spans="1:25" s="916" customFormat="1" ht="13.5" thickBot="1" x14ac:dyDescent="0.25">
      <c r="A116" s="1493"/>
      <c r="B116" s="1494"/>
      <c r="C116" s="1481"/>
      <c r="D116" s="776" t="s">
        <v>246</v>
      </c>
      <c r="E116" s="777">
        <f t="shared" si="4"/>
        <v>13</v>
      </c>
      <c r="F116" s="776">
        <v>4</v>
      </c>
      <c r="G116" s="776">
        <v>1</v>
      </c>
      <c r="H116" s="776">
        <f>0</f>
        <v>0</v>
      </c>
      <c r="I116" s="776">
        <f>0</f>
        <v>0</v>
      </c>
      <c r="J116" s="776">
        <v>1</v>
      </c>
      <c r="K116" s="776">
        <v>1</v>
      </c>
      <c r="L116" s="776">
        <f>0</f>
        <v>0</v>
      </c>
      <c r="M116" s="776">
        <f>0</f>
        <v>0</v>
      </c>
      <c r="N116" s="776">
        <v>1</v>
      </c>
      <c r="O116" s="776">
        <v>3</v>
      </c>
      <c r="P116" s="776">
        <f>0</f>
        <v>0</v>
      </c>
      <c r="Q116" s="776">
        <f>0</f>
        <v>0</v>
      </c>
      <c r="R116" s="776">
        <f>0</f>
        <v>0</v>
      </c>
      <c r="S116" s="776">
        <v>1</v>
      </c>
      <c r="T116" s="776">
        <v>1</v>
      </c>
      <c r="U116" s="776">
        <f>0</f>
        <v>0</v>
      </c>
      <c r="V116" s="776">
        <f>0</f>
        <v>0</v>
      </c>
      <c r="W116" s="778">
        <f>0</f>
        <v>0</v>
      </c>
      <c r="X116" s="776" t="s">
        <v>771</v>
      </c>
      <c r="Y116" s="1482"/>
    </row>
    <row r="117" spans="1:25" s="917" customFormat="1" ht="13.5" thickBot="1" x14ac:dyDescent="0.25">
      <c r="A117" s="1491" t="s">
        <v>910</v>
      </c>
      <c r="B117" s="1492" t="s">
        <v>911</v>
      </c>
      <c r="C117" s="1475" t="s">
        <v>820</v>
      </c>
      <c r="D117" s="773" t="s">
        <v>244</v>
      </c>
      <c r="E117" s="774">
        <f t="shared" si="4"/>
        <v>0</v>
      </c>
      <c r="F117" s="773">
        <f>0</f>
        <v>0</v>
      </c>
      <c r="G117" s="773">
        <f>0</f>
        <v>0</v>
      </c>
      <c r="H117" s="773">
        <f>0</f>
        <v>0</v>
      </c>
      <c r="I117" s="773">
        <f>0</f>
        <v>0</v>
      </c>
      <c r="J117" s="773">
        <f>0</f>
        <v>0</v>
      </c>
      <c r="K117" s="773">
        <f>0</f>
        <v>0</v>
      </c>
      <c r="L117" s="773">
        <f>0</f>
        <v>0</v>
      </c>
      <c r="M117" s="773">
        <f>0</f>
        <v>0</v>
      </c>
      <c r="N117" s="773">
        <f>0</f>
        <v>0</v>
      </c>
      <c r="O117" s="773">
        <f>0</f>
        <v>0</v>
      </c>
      <c r="P117" s="773">
        <f>0</f>
        <v>0</v>
      </c>
      <c r="Q117" s="773">
        <f>0</f>
        <v>0</v>
      </c>
      <c r="R117" s="773">
        <f>0</f>
        <v>0</v>
      </c>
      <c r="S117" s="773">
        <f>0</f>
        <v>0</v>
      </c>
      <c r="T117" s="773">
        <f>0</f>
        <v>0</v>
      </c>
      <c r="U117" s="773">
        <f>0</f>
        <v>0</v>
      </c>
      <c r="V117" s="773">
        <f>0</f>
        <v>0</v>
      </c>
      <c r="W117" s="775">
        <f>0</f>
        <v>0</v>
      </c>
      <c r="X117" s="773" t="s">
        <v>245</v>
      </c>
      <c r="Y117" s="1476" t="s">
        <v>1074</v>
      </c>
    </row>
    <row r="118" spans="1:25" s="917" customFormat="1" ht="13.5" thickBot="1" x14ac:dyDescent="0.25">
      <c r="A118" s="1491"/>
      <c r="B118" s="1492"/>
      <c r="C118" s="1475"/>
      <c r="D118" s="773" t="s">
        <v>246</v>
      </c>
      <c r="E118" s="774">
        <f t="shared" si="4"/>
        <v>0</v>
      </c>
      <c r="F118" s="773">
        <f>0</f>
        <v>0</v>
      </c>
      <c r="G118" s="773">
        <f>0</f>
        <v>0</v>
      </c>
      <c r="H118" s="773">
        <f>0</f>
        <v>0</v>
      </c>
      <c r="I118" s="773">
        <f>0</f>
        <v>0</v>
      </c>
      <c r="J118" s="773">
        <f>0</f>
        <v>0</v>
      </c>
      <c r="K118" s="773">
        <f>0</f>
        <v>0</v>
      </c>
      <c r="L118" s="773">
        <f>0</f>
        <v>0</v>
      </c>
      <c r="M118" s="773">
        <f>0</f>
        <v>0</v>
      </c>
      <c r="N118" s="773">
        <f>0</f>
        <v>0</v>
      </c>
      <c r="O118" s="773">
        <f>0</f>
        <v>0</v>
      </c>
      <c r="P118" s="773">
        <f>0</f>
        <v>0</v>
      </c>
      <c r="Q118" s="773">
        <f>0</f>
        <v>0</v>
      </c>
      <c r="R118" s="773">
        <f>0</f>
        <v>0</v>
      </c>
      <c r="S118" s="773">
        <f>0</f>
        <v>0</v>
      </c>
      <c r="T118" s="773">
        <f>0</f>
        <v>0</v>
      </c>
      <c r="U118" s="773">
        <f>0</f>
        <v>0</v>
      </c>
      <c r="V118" s="773">
        <f>0</f>
        <v>0</v>
      </c>
      <c r="W118" s="775">
        <f>0</f>
        <v>0</v>
      </c>
      <c r="X118" s="773" t="s">
        <v>771</v>
      </c>
      <c r="Y118" s="1476"/>
    </row>
    <row r="119" spans="1:25" s="916" customFormat="1" ht="13.5" thickBot="1" x14ac:dyDescent="0.25">
      <c r="A119" s="1493" t="s">
        <v>912</v>
      </c>
      <c r="B119" s="1494" t="s">
        <v>913</v>
      </c>
      <c r="C119" s="1481" t="s">
        <v>820</v>
      </c>
      <c r="D119" s="776" t="s">
        <v>244</v>
      </c>
      <c r="E119" s="777">
        <f t="shared" si="4"/>
        <v>2</v>
      </c>
      <c r="F119" s="776">
        <f>0</f>
        <v>0</v>
      </c>
      <c r="G119" s="776">
        <f>0</f>
        <v>0</v>
      </c>
      <c r="H119" s="776">
        <f>0</f>
        <v>0</v>
      </c>
      <c r="I119" s="776">
        <v>1</v>
      </c>
      <c r="J119" s="776">
        <f>0</f>
        <v>0</v>
      </c>
      <c r="K119" s="776">
        <f>0</f>
        <v>0</v>
      </c>
      <c r="L119" s="776">
        <f>0</f>
        <v>0</v>
      </c>
      <c r="M119" s="776">
        <f>0</f>
        <v>0</v>
      </c>
      <c r="N119" s="776">
        <f>0</f>
        <v>0</v>
      </c>
      <c r="O119" s="776">
        <v>1</v>
      </c>
      <c r="P119" s="776">
        <f>0</f>
        <v>0</v>
      </c>
      <c r="Q119" s="776">
        <f>0</f>
        <v>0</v>
      </c>
      <c r="R119" s="776">
        <f>0</f>
        <v>0</v>
      </c>
      <c r="S119" s="776">
        <f>0</f>
        <v>0</v>
      </c>
      <c r="T119" s="776">
        <f>0</f>
        <v>0</v>
      </c>
      <c r="U119" s="776">
        <f>0</f>
        <v>0</v>
      </c>
      <c r="V119" s="776">
        <f>0</f>
        <v>0</v>
      </c>
      <c r="W119" s="778">
        <f>0</f>
        <v>0</v>
      </c>
      <c r="X119" s="776" t="s">
        <v>245</v>
      </c>
      <c r="Y119" s="1482" t="s">
        <v>1075</v>
      </c>
    </row>
    <row r="120" spans="1:25" s="916" customFormat="1" ht="13.5" thickBot="1" x14ac:dyDescent="0.25">
      <c r="A120" s="1493"/>
      <c r="B120" s="1494"/>
      <c r="C120" s="1481"/>
      <c r="D120" s="776" t="s">
        <v>246</v>
      </c>
      <c r="E120" s="777">
        <f t="shared" si="4"/>
        <v>0</v>
      </c>
      <c r="F120" s="776">
        <f>0</f>
        <v>0</v>
      </c>
      <c r="G120" s="776">
        <f>0</f>
        <v>0</v>
      </c>
      <c r="H120" s="776">
        <f>0</f>
        <v>0</v>
      </c>
      <c r="I120" s="776">
        <f>0</f>
        <v>0</v>
      </c>
      <c r="J120" s="776">
        <f>0</f>
        <v>0</v>
      </c>
      <c r="K120" s="776">
        <f>0</f>
        <v>0</v>
      </c>
      <c r="L120" s="776">
        <f>0</f>
        <v>0</v>
      </c>
      <c r="M120" s="776">
        <f>0</f>
        <v>0</v>
      </c>
      <c r="N120" s="776">
        <f>0</f>
        <v>0</v>
      </c>
      <c r="O120" s="776">
        <f>0</f>
        <v>0</v>
      </c>
      <c r="P120" s="776">
        <f>0</f>
        <v>0</v>
      </c>
      <c r="Q120" s="776">
        <f>0</f>
        <v>0</v>
      </c>
      <c r="R120" s="776">
        <f>0</f>
        <v>0</v>
      </c>
      <c r="S120" s="776">
        <f>0</f>
        <v>0</v>
      </c>
      <c r="T120" s="776">
        <f>0</f>
        <v>0</v>
      </c>
      <c r="U120" s="776">
        <f>0</f>
        <v>0</v>
      </c>
      <c r="V120" s="776">
        <f>0</f>
        <v>0</v>
      </c>
      <c r="W120" s="778">
        <f>0</f>
        <v>0</v>
      </c>
      <c r="X120" s="776" t="s">
        <v>771</v>
      </c>
      <c r="Y120" s="1482"/>
    </row>
    <row r="121" spans="1:25" s="917" customFormat="1" ht="13.5" thickBot="1" x14ac:dyDescent="0.25">
      <c r="A121" s="1471" t="s">
        <v>914</v>
      </c>
      <c r="B121" s="1524" t="s">
        <v>915</v>
      </c>
      <c r="C121" s="984"/>
      <c r="D121" s="773" t="s">
        <v>244</v>
      </c>
      <c r="E121" s="774">
        <f t="shared" si="4"/>
        <v>2</v>
      </c>
      <c r="F121" s="773">
        <f>0</f>
        <v>0</v>
      </c>
      <c r="G121" s="773">
        <f>0</f>
        <v>0</v>
      </c>
      <c r="H121" s="773">
        <f>0</f>
        <v>0</v>
      </c>
      <c r="I121" s="773">
        <f>0</f>
        <v>0</v>
      </c>
      <c r="J121" s="773">
        <f>0</f>
        <v>0</v>
      </c>
      <c r="K121" s="773">
        <f>0</f>
        <v>0</v>
      </c>
      <c r="L121" s="773">
        <f>0</f>
        <v>0</v>
      </c>
      <c r="M121" s="773">
        <f>0</f>
        <v>0</v>
      </c>
      <c r="N121" s="773">
        <f>0</f>
        <v>0</v>
      </c>
      <c r="O121" s="773">
        <f>0</f>
        <v>0</v>
      </c>
      <c r="P121" s="773">
        <f>0</f>
        <v>0</v>
      </c>
      <c r="Q121" s="773">
        <v>1</v>
      </c>
      <c r="R121" s="773">
        <f>0</f>
        <v>0</v>
      </c>
      <c r="S121" s="773">
        <v>1</v>
      </c>
      <c r="T121" s="773">
        <f>0</f>
        <v>0</v>
      </c>
      <c r="U121" s="773">
        <f>0</f>
        <v>0</v>
      </c>
      <c r="V121" s="773">
        <f>0</f>
        <v>0</v>
      </c>
      <c r="W121" s="775">
        <f>0</f>
        <v>0</v>
      </c>
      <c r="X121" s="773" t="s">
        <v>245</v>
      </c>
      <c r="Y121" s="1512" t="s">
        <v>1076</v>
      </c>
    </row>
    <row r="122" spans="1:25" s="917" customFormat="1" ht="13.5" thickBot="1" x14ac:dyDescent="0.25">
      <c r="A122" s="1472"/>
      <c r="B122" s="1525"/>
      <c r="C122" s="984"/>
      <c r="D122" s="773" t="s">
        <v>246</v>
      </c>
      <c r="E122" s="774">
        <f t="shared" si="4"/>
        <v>0</v>
      </c>
      <c r="F122" s="773">
        <f>0</f>
        <v>0</v>
      </c>
      <c r="G122" s="773">
        <f>0</f>
        <v>0</v>
      </c>
      <c r="H122" s="773">
        <f>0</f>
        <v>0</v>
      </c>
      <c r="I122" s="773">
        <f>0</f>
        <v>0</v>
      </c>
      <c r="J122" s="773">
        <f>0</f>
        <v>0</v>
      </c>
      <c r="K122" s="773">
        <f>0</f>
        <v>0</v>
      </c>
      <c r="L122" s="773">
        <f>0</f>
        <v>0</v>
      </c>
      <c r="M122" s="773">
        <f>0</f>
        <v>0</v>
      </c>
      <c r="N122" s="773">
        <f>0</f>
        <v>0</v>
      </c>
      <c r="O122" s="773">
        <f>0</f>
        <v>0</v>
      </c>
      <c r="P122" s="773">
        <f>0</f>
        <v>0</v>
      </c>
      <c r="Q122" s="773">
        <f>0</f>
        <v>0</v>
      </c>
      <c r="R122" s="773">
        <f>0</f>
        <v>0</v>
      </c>
      <c r="S122" s="773">
        <f>0</f>
        <v>0</v>
      </c>
      <c r="T122" s="773">
        <f>0</f>
        <v>0</v>
      </c>
      <c r="U122" s="773">
        <f>0</f>
        <v>0</v>
      </c>
      <c r="V122" s="773">
        <f>0</f>
        <v>0</v>
      </c>
      <c r="W122" s="775">
        <f>0</f>
        <v>0</v>
      </c>
      <c r="X122" s="773" t="s">
        <v>771</v>
      </c>
      <c r="Y122" s="1513"/>
    </row>
    <row r="123" spans="1:25" s="916" customFormat="1" ht="13.5" thickBot="1" x14ac:dyDescent="0.25">
      <c r="A123" s="1477" t="s">
        <v>916</v>
      </c>
      <c r="B123" s="1528" t="s">
        <v>917</v>
      </c>
      <c r="C123" s="986"/>
      <c r="D123" s="776" t="s">
        <v>244</v>
      </c>
      <c r="E123" s="777">
        <f t="shared" si="4"/>
        <v>0</v>
      </c>
      <c r="F123" s="776">
        <f>0</f>
        <v>0</v>
      </c>
      <c r="G123" s="776">
        <f>0</f>
        <v>0</v>
      </c>
      <c r="H123" s="776">
        <f>0</f>
        <v>0</v>
      </c>
      <c r="I123" s="776">
        <f>0</f>
        <v>0</v>
      </c>
      <c r="J123" s="776">
        <f>0</f>
        <v>0</v>
      </c>
      <c r="K123" s="776">
        <f>0</f>
        <v>0</v>
      </c>
      <c r="L123" s="776">
        <f>0</f>
        <v>0</v>
      </c>
      <c r="M123" s="776">
        <f>0</f>
        <v>0</v>
      </c>
      <c r="N123" s="776">
        <f>0</f>
        <v>0</v>
      </c>
      <c r="O123" s="776">
        <f>0</f>
        <v>0</v>
      </c>
      <c r="P123" s="776">
        <f>0</f>
        <v>0</v>
      </c>
      <c r="Q123" s="776">
        <f>0</f>
        <v>0</v>
      </c>
      <c r="R123" s="776">
        <f>0</f>
        <v>0</v>
      </c>
      <c r="S123" s="776">
        <f>0</f>
        <v>0</v>
      </c>
      <c r="T123" s="776">
        <f>0</f>
        <v>0</v>
      </c>
      <c r="U123" s="776">
        <f>0</f>
        <v>0</v>
      </c>
      <c r="V123" s="776">
        <f>0</f>
        <v>0</v>
      </c>
      <c r="W123" s="778">
        <f>0</f>
        <v>0</v>
      </c>
      <c r="X123" s="776" t="s">
        <v>245</v>
      </c>
      <c r="Y123" s="1511" t="s">
        <v>1077</v>
      </c>
    </row>
    <row r="124" spans="1:25" s="916" customFormat="1" ht="13.5" thickBot="1" x14ac:dyDescent="0.25">
      <c r="A124" s="1478"/>
      <c r="B124" s="1529"/>
      <c r="C124" s="986"/>
      <c r="D124" s="776" t="s">
        <v>246</v>
      </c>
      <c r="E124" s="777">
        <f t="shared" si="4"/>
        <v>0</v>
      </c>
      <c r="F124" s="776">
        <f>0</f>
        <v>0</v>
      </c>
      <c r="G124" s="776">
        <f>0</f>
        <v>0</v>
      </c>
      <c r="H124" s="776">
        <f>0</f>
        <v>0</v>
      </c>
      <c r="I124" s="776">
        <f>0</f>
        <v>0</v>
      </c>
      <c r="J124" s="776">
        <f>0</f>
        <v>0</v>
      </c>
      <c r="K124" s="776">
        <f>0</f>
        <v>0</v>
      </c>
      <c r="L124" s="776">
        <f>0</f>
        <v>0</v>
      </c>
      <c r="M124" s="776">
        <f>0</f>
        <v>0</v>
      </c>
      <c r="N124" s="776">
        <f>0</f>
        <v>0</v>
      </c>
      <c r="O124" s="776">
        <f>0</f>
        <v>0</v>
      </c>
      <c r="P124" s="776">
        <f>0</f>
        <v>0</v>
      </c>
      <c r="Q124" s="776">
        <f>0</f>
        <v>0</v>
      </c>
      <c r="R124" s="776">
        <f>0</f>
        <v>0</v>
      </c>
      <c r="S124" s="776">
        <f>0</f>
        <v>0</v>
      </c>
      <c r="T124" s="776">
        <f>0</f>
        <v>0</v>
      </c>
      <c r="U124" s="776">
        <f>0</f>
        <v>0</v>
      </c>
      <c r="V124" s="776">
        <f>0</f>
        <v>0</v>
      </c>
      <c r="W124" s="778">
        <f>0</f>
        <v>0</v>
      </c>
      <c r="X124" s="776" t="s">
        <v>771</v>
      </c>
      <c r="Y124" s="1490"/>
    </row>
    <row r="125" spans="1:25" s="917" customFormat="1" ht="13.5" thickBot="1" x14ac:dyDescent="0.25">
      <c r="A125" s="1471" t="s">
        <v>918</v>
      </c>
      <c r="B125" s="1524" t="s">
        <v>919</v>
      </c>
      <c r="C125" s="984"/>
      <c r="D125" s="773" t="s">
        <v>244</v>
      </c>
      <c r="E125" s="774">
        <f t="shared" si="4"/>
        <v>0</v>
      </c>
      <c r="F125" s="773">
        <f>0</f>
        <v>0</v>
      </c>
      <c r="G125" s="773">
        <f>0</f>
        <v>0</v>
      </c>
      <c r="H125" s="773">
        <f>0</f>
        <v>0</v>
      </c>
      <c r="I125" s="773">
        <f>0</f>
        <v>0</v>
      </c>
      <c r="J125" s="773">
        <f>0</f>
        <v>0</v>
      </c>
      <c r="K125" s="773">
        <f>0</f>
        <v>0</v>
      </c>
      <c r="L125" s="773">
        <f>0</f>
        <v>0</v>
      </c>
      <c r="M125" s="773">
        <f>0</f>
        <v>0</v>
      </c>
      <c r="N125" s="773">
        <f>0</f>
        <v>0</v>
      </c>
      <c r="O125" s="773">
        <f>0</f>
        <v>0</v>
      </c>
      <c r="P125" s="773">
        <f>0</f>
        <v>0</v>
      </c>
      <c r="Q125" s="773">
        <f>0</f>
        <v>0</v>
      </c>
      <c r="R125" s="773">
        <f>0</f>
        <v>0</v>
      </c>
      <c r="S125" s="773">
        <f>0</f>
        <v>0</v>
      </c>
      <c r="T125" s="773">
        <f>0</f>
        <v>0</v>
      </c>
      <c r="U125" s="773">
        <f>0</f>
        <v>0</v>
      </c>
      <c r="V125" s="773">
        <f>0</f>
        <v>0</v>
      </c>
      <c r="W125" s="775">
        <f>0</f>
        <v>0</v>
      </c>
      <c r="X125" s="773" t="s">
        <v>245</v>
      </c>
      <c r="Y125" s="1512" t="s">
        <v>1078</v>
      </c>
    </row>
    <row r="126" spans="1:25" s="917" customFormat="1" ht="13.5" thickBot="1" x14ac:dyDescent="0.25">
      <c r="A126" s="1472"/>
      <c r="B126" s="1525"/>
      <c r="C126" s="984"/>
      <c r="D126" s="773" t="s">
        <v>246</v>
      </c>
      <c r="E126" s="774">
        <f t="shared" si="4"/>
        <v>1</v>
      </c>
      <c r="F126" s="773">
        <f>0</f>
        <v>0</v>
      </c>
      <c r="G126" s="773">
        <f>0</f>
        <v>0</v>
      </c>
      <c r="H126" s="773">
        <f>0</f>
        <v>0</v>
      </c>
      <c r="I126" s="773">
        <f>0</f>
        <v>0</v>
      </c>
      <c r="J126" s="773">
        <f>0</f>
        <v>0</v>
      </c>
      <c r="K126" s="773">
        <f>0</f>
        <v>0</v>
      </c>
      <c r="L126" s="773">
        <f>0</f>
        <v>0</v>
      </c>
      <c r="M126" s="773">
        <f>0</f>
        <v>0</v>
      </c>
      <c r="N126" s="773">
        <f>0</f>
        <v>0</v>
      </c>
      <c r="O126" s="773">
        <f>0</f>
        <v>0</v>
      </c>
      <c r="P126" s="773">
        <f>0</f>
        <v>0</v>
      </c>
      <c r="Q126" s="773">
        <f>0</f>
        <v>0</v>
      </c>
      <c r="R126" s="773">
        <f>0</f>
        <v>0</v>
      </c>
      <c r="S126" s="773">
        <v>1</v>
      </c>
      <c r="T126" s="773">
        <f>0</f>
        <v>0</v>
      </c>
      <c r="U126" s="773">
        <f>0</f>
        <v>0</v>
      </c>
      <c r="V126" s="773">
        <f>0</f>
        <v>0</v>
      </c>
      <c r="W126" s="775">
        <f>0</f>
        <v>0</v>
      </c>
      <c r="X126" s="773" t="s">
        <v>771</v>
      </c>
      <c r="Y126" s="1513"/>
    </row>
    <row r="127" spans="1:25" s="916" customFormat="1" ht="13.5" thickBot="1" x14ac:dyDescent="0.25">
      <c r="A127" s="1477" t="s">
        <v>920</v>
      </c>
      <c r="B127" s="1528" t="s">
        <v>921</v>
      </c>
      <c r="C127" s="986"/>
      <c r="D127" s="776" t="s">
        <v>244</v>
      </c>
      <c r="E127" s="777">
        <f t="shared" si="4"/>
        <v>2</v>
      </c>
      <c r="F127" s="776">
        <f>0</f>
        <v>0</v>
      </c>
      <c r="G127" s="776">
        <f>0</f>
        <v>0</v>
      </c>
      <c r="H127" s="776">
        <f>0</f>
        <v>0</v>
      </c>
      <c r="I127" s="776">
        <f>0</f>
        <v>0</v>
      </c>
      <c r="J127" s="776">
        <f>0</f>
        <v>0</v>
      </c>
      <c r="K127" s="776">
        <f>0</f>
        <v>0</v>
      </c>
      <c r="L127" s="776">
        <f>0</f>
        <v>0</v>
      </c>
      <c r="M127" s="776">
        <f>0</f>
        <v>0</v>
      </c>
      <c r="N127" s="776">
        <f>0</f>
        <v>0</v>
      </c>
      <c r="O127" s="776">
        <f>0</f>
        <v>0</v>
      </c>
      <c r="P127" s="776">
        <f>0</f>
        <v>0</v>
      </c>
      <c r="Q127" s="776">
        <v>2</v>
      </c>
      <c r="R127" s="776">
        <f>0</f>
        <v>0</v>
      </c>
      <c r="S127" s="776">
        <f>0</f>
        <v>0</v>
      </c>
      <c r="T127" s="776">
        <f>0</f>
        <v>0</v>
      </c>
      <c r="U127" s="776">
        <f>0</f>
        <v>0</v>
      </c>
      <c r="V127" s="776">
        <f>0</f>
        <v>0</v>
      </c>
      <c r="W127" s="778">
        <f>0</f>
        <v>0</v>
      </c>
      <c r="X127" s="776" t="s">
        <v>245</v>
      </c>
      <c r="Y127" s="1511" t="s">
        <v>1079</v>
      </c>
    </row>
    <row r="128" spans="1:25" s="916" customFormat="1" ht="13.5" thickBot="1" x14ac:dyDescent="0.25">
      <c r="A128" s="1478"/>
      <c r="B128" s="1529"/>
      <c r="C128" s="986"/>
      <c r="D128" s="776" t="s">
        <v>246</v>
      </c>
      <c r="E128" s="777">
        <f t="shared" si="4"/>
        <v>1</v>
      </c>
      <c r="F128" s="776">
        <f>0</f>
        <v>0</v>
      </c>
      <c r="G128" s="776">
        <f>0</f>
        <v>0</v>
      </c>
      <c r="H128" s="776">
        <f>0</f>
        <v>0</v>
      </c>
      <c r="I128" s="776">
        <f>0</f>
        <v>0</v>
      </c>
      <c r="J128" s="776">
        <f>0</f>
        <v>0</v>
      </c>
      <c r="K128" s="776">
        <f>0</f>
        <v>0</v>
      </c>
      <c r="L128" s="776">
        <f>0</f>
        <v>0</v>
      </c>
      <c r="M128" s="776">
        <v>1</v>
      </c>
      <c r="N128" s="776">
        <f>0</f>
        <v>0</v>
      </c>
      <c r="O128" s="776">
        <f>0</f>
        <v>0</v>
      </c>
      <c r="P128" s="776">
        <f>0</f>
        <v>0</v>
      </c>
      <c r="Q128" s="776">
        <f>0</f>
        <v>0</v>
      </c>
      <c r="R128" s="776">
        <f>0</f>
        <v>0</v>
      </c>
      <c r="S128" s="776">
        <f>0</f>
        <v>0</v>
      </c>
      <c r="T128" s="776">
        <f>0</f>
        <v>0</v>
      </c>
      <c r="U128" s="776">
        <f>0</f>
        <v>0</v>
      </c>
      <c r="V128" s="776">
        <f>0</f>
        <v>0</v>
      </c>
      <c r="W128" s="778">
        <f>0</f>
        <v>0</v>
      </c>
      <c r="X128" s="776" t="s">
        <v>771</v>
      </c>
      <c r="Y128" s="1490"/>
    </row>
    <row r="129" spans="1:25" s="917" customFormat="1" ht="13.5" thickBot="1" x14ac:dyDescent="0.25">
      <c r="A129" s="1471" t="s">
        <v>922</v>
      </c>
      <c r="B129" s="1524" t="s">
        <v>923</v>
      </c>
      <c r="C129" s="984"/>
      <c r="D129" s="773" t="s">
        <v>244</v>
      </c>
      <c r="E129" s="774">
        <f t="shared" si="4"/>
        <v>4</v>
      </c>
      <c r="F129" s="773">
        <f>0</f>
        <v>0</v>
      </c>
      <c r="G129" s="773">
        <f>0</f>
        <v>0</v>
      </c>
      <c r="H129" s="773">
        <f>0</f>
        <v>0</v>
      </c>
      <c r="I129" s="773">
        <f>0</f>
        <v>0</v>
      </c>
      <c r="J129" s="773">
        <v>1</v>
      </c>
      <c r="K129" s="773">
        <v>1</v>
      </c>
      <c r="L129" s="773">
        <v>1</v>
      </c>
      <c r="M129" s="773">
        <f>0</f>
        <v>0</v>
      </c>
      <c r="N129" s="773">
        <f>0</f>
        <v>0</v>
      </c>
      <c r="O129" s="773">
        <f>0</f>
        <v>0</v>
      </c>
      <c r="P129" s="773">
        <f>0</f>
        <v>0</v>
      </c>
      <c r="Q129" s="773">
        <v>1</v>
      </c>
      <c r="R129" s="773">
        <f>0</f>
        <v>0</v>
      </c>
      <c r="S129" s="773">
        <f>0</f>
        <v>0</v>
      </c>
      <c r="T129" s="773">
        <f>0</f>
        <v>0</v>
      </c>
      <c r="U129" s="773">
        <f>0</f>
        <v>0</v>
      </c>
      <c r="V129" s="773">
        <f>0</f>
        <v>0</v>
      </c>
      <c r="W129" s="775">
        <f>0</f>
        <v>0</v>
      </c>
      <c r="X129" s="773" t="s">
        <v>245</v>
      </c>
      <c r="Y129" s="1512" t="s">
        <v>1316</v>
      </c>
    </row>
    <row r="130" spans="1:25" s="917" customFormat="1" ht="12.75" x14ac:dyDescent="0.2">
      <c r="A130" s="1526"/>
      <c r="B130" s="1527"/>
      <c r="C130" s="985"/>
      <c r="D130" s="779" t="s">
        <v>246</v>
      </c>
      <c r="E130" s="780">
        <f t="shared" si="4"/>
        <v>0</v>
      </c>
      <c r="F130" s="779">
        <f>0</f>
        <v>0</v>
      </c>
      <c r="G130" s="779">
        <f>0</f>
        <v>0</v>
      </c>
      <c r="H130" s="779">
        <f>0</f>
        <v>0</v>
      </c>
      <c r="I130" s="779">
        <f>0</f>
        <v>0</v>
      </c>
      <c r="J130" s="779">
        <f>0</f>
        <v>0</v>
      </c>
      <c r="K130" s="779">
        <f>0</f>
        <v>0</v>
      </c>
      <c r="L130" s="779">
        <f>0</f>
        <v>0</v>
      </c>
      <c r="M130" s="779">
        <f>0</f>
        <v>0</v>
      </c>
      <c r="N130" s="779">
        <f>0</f>
        <v>0</v>
      </c>
      <c r="O130" s="779">
        <f>0</f>
        <v>0</v>
      </c>
      <c r="P130" s="779">
        <f>0</f>
        <v>0</v>
      </c>
      <c r="Q130" s="779">
        <f>0</f>
        <v>0</v>
      </c>
      <c r="R130" s="779">
        <f>0</f>
        <v>0</v>
      </c>
      <c r="S130" s="779">
        <f>0</f>
        <v>0</v>
      </c>
      <c r="T130" s="779">
        <f>0</f>
        <v>0</v>
      </c>
      <c r="U130" s="779">
        <f>0</f>
        <v>0</v>
      </c>
      <c r="V130" s="779">
        <f>0</f>
        <v>0</v>
      </c>
      <c r="W130" s="781">
        <f>0</f>
        <v>0</v>
      </c>
      <c r="X130" s="779" t="s">
        <v>771</v>
      </c>
      <c r="Y130" s="1530"/>
    </row>
    <row r="131" spans="1:25" s="922" customFormat="1" ht="13.5" thickBot="1" x14ac:dyDescent="0.25">
      <c r="A131" s="1515" t="s">
        <v>438</v>
      </c>
      <c r="B131" s="1515"/>
      <c r="C131" s="1516"/>
      <c r="D131" s="1022" t="s">
        <v>244</v>
      </c>
      <c r="E131" s="919">
        <f>E7+E9+E11+E13+E15+E17+E19+E21+E23+E25+E27+E29+E31+E33+E35+E37+E39+E41+E43+E45+E47+E49+E51+E53+E55+E57+E59+E61+E63+E65+E67+E69+E71+E73+E75+E77+E79+E81+E83+E85+E87+E89+E91+E93+E95+E97+E99+E101+E103+E105+E107+E109+E111+E113+E115+E117+E119+E121+E123+E125+E127+E129</f>
        <v>439</v>
      </c>
      <c r="F131" s="1029">
        <f t="shared" ref="F131:V131" si="5">F7+F9+F11+F13+F15+F17+F19+F21+F23+F25+F27+F29+F31+F33+F35+F37+F39+F41+F43+F45+F47+F49+F51+F53+F55+F57+F59+F61+F63+F65+F67+F69+F71+F73+F75+F77+F79+F81+F83+F85+F87+F89+F91+F93+F95+F97+F99+F101+F103+F105+F107+F109+F111+F113+F115+F117+F119+F121+F123+F125+F127+F129</f>
        <v>33</v>
      </c>
      <c r="G131" s="1029">
        <f t="shared" si="5"/>
        <v>3</v>
      </c>
      <c r="H131" s="1029">
        <f t="shared" si="5"/>
        <v>5</v>
      </c>
      <c r="I131" s="1029">
        <f t="shared" si="5"/>
        <v>25</v>
      </c>
      <c r="J131" s="1029">
        <f t="shared" si="5"/>
        <v>17</v>
      </c>
      <c r="K131" s="1029">
        <f t="shared" si="5"/>
        <v>13</v>
      </c>
      <c r="L131" s="1029">
        <f t="shared" si="5"/>
        <v>11</v>
      </c>
      <c r="M131" s="1029">
        <f t="shared" si="5"/>
        <v>10</v>
      </c>
      <c r="N131" s="1029">
        <f t="shared" si="5"/>
        <v>10</v>
      </c>
      <c r="O131" s="1029">
        <f t="shared" si="5"/>
        <v>23</v>
      </c>
      <c r="P131" s="1029">
        <f t="shared" si="5"/>
        <v>24</v>
      </c>
      <c r="Q131" s="1029">
        <f t="shared" si="5"/>
        <v>37</v>
      </c>
      <c r="R131" s="1029">
        <f t="shared" si="5"/>
        <v>35</v>
      </c>
      <c r="S131" s="1029">
        <f t="shared" si="5"/>
        <v>28</v>
      </c>
      <c r="T131" s="1029">
        <f t="shared" si="5"/>
        <v>34</v>
      </c>
      <c r="U131" s="1029">
        <f t="shared" si="5"/>
        <v>41</v>
      </c>
      <c r="V131" s="1029">
        <f t="shared" si="5"/>
        <v>44</v>
      </c>
      <c r="W131" s="1029">
        <f t="shared" ref="W131" si="6">W7+W9+W11+W13+W15+W17+W19+W21+W23+W25+W27+W29+W31+W33+W35+W37+W39+W41+W43+W45+W47+W49+W51+W53+W55+W57+W59+W61+W63+W65+W67+W69+W71+W73+W75+W77+W79+W81+W83+W85+W87+W89+W91+W93+W95+W97+W99+W101+W103+W105+W107+W109+W111+W113+W115+W117+W119+W121+W123+W125+W127+W129</f>
        <v>46</v>
      </c>
      <c r="X131" s="1022" t="s">
        <v>245</v>
      </c>
      <c r="Y131" s="1521" t="s">
        <v>943</v>
      </c>
    </row>
    <row r="132" spans="1:25" s="922" customFormat="1" ht="13.5" thickBot="1" x14ac:dyDescent="0.25">
      <c r="A132" s="1517"/>
      <c r="B132" s="1517"/>
      <c r="C132" s="1518"/>
      <c r="D132" s="945" t="s">
        <v>246</v>
      </c>
      <c r="E132" s="777">
        <f>E8+E10+E12+E14+E16+E18+E20+E22+E24+E26+E28+E30+E32+E34+E36+E38+E40+E42+E44+E46+E48+E50+E52+E54+E56+E58+E60+E62+E64+E66+E68+E70+E72+E74+E76+E78+E80+E82+E84+E86+E88+E90+E92+E94+E96+E98+E100+E102+E104+E106+E108+E110+E112+E114+E116+E118+E120+E122+E124+E126+E128+E130</f>
        <v>302</v>
      </c>
      <c r="F132" s="1030">
        <f t="shared" ref="F132:V132" si="7">F8+F10+F12+F14+F16+F18+F20+F22+F24+F26+F28+F30+F32+F34+F36+F38+F40+F42+F44+F46+F48+F50+F52+F54+F56+F58+F60+F62+F64+F66+F68+F70+F72+F74+F76+F78+F80+F82+F84+F86+F88+F90+F92+F94+F96+F98+F100+F102+F104+F106+F108+F110+F112+F114+F116+F118+F120+F122+F124+F126+F128+F130</f>
        <v>34</v>
      </c>
      <c r="G132" s="1030">
        <f t="shared" si="7"/>
        <v>5</v>
      </c>
      <c r="H132" s="1030">
        <f t="shared" si="7"/>
        <v>2</v>
      </c>
      <c r="I132" s="1030">
        <f t="shared" si="7"/>
        <v>2</v>
      </c>
      <c r="J132" s="1030">
        <f t="shared" si="7"/>
        <v>1</v>
      </c>
      <c r="K132" s="1030">
        <f t="shared" si="7"/>
        <v>7</v>
      </c>
      <c r="L132" s="1030">
        <f t="shared" si="7"/>
        <v>4</v>
      </c>
      <c r="M132" s="1030">
        <f t="shared" si="7"/>
        <v>5</v>
      </c>
      <c r="N132" s="1030">
        <f t="shared" si="7"/>
        <v>7</v>
      </c>
      <c r="O132" s="1030">
        <f t="shared" si="7"/>
        <v>16</v>
      </c>
      <c r="P132" s="1030">
        <f t="shared" si="7"/>
        <v>16</v>
      </c>
      <c r="Q132" s="1030">
        <f t="shared" si="7"/>
        <v>13</v>
      </c>
      <c r="R132" s="1030">
        <f t="shared" si="7"/>
        <v>20</v>
      </c>
      <c r="S132" s="1030">
        <f t="shared" si="7"/>
        <v>42</v>
      </c>
      <c r="T132" s="1030">
        <f t="shared" si="7"/>
        <v>38</v>
      </c>
      <c r="U132" s="1030">
        <f t="shared" si="7"/>
        <v>35</v>
      </c>
      <c r="V132" s="1030">
        <f t="shared" si="7"/>
        <v>22</v>
      </c>
      <c r="W132" s="1030">
        <f t="shared" ref="W132" si="8">W8+W10+W12+W14+W16+W18+W20+W22+W24+W26+W28+W30+W32+W34+W36+W38+W40+W42+W44+W46+W48+W50+W52+W54+W56+W58+W60+W62+W64+W66+W68+W70+W72+W74+W76+W78+W80+W82+W84+W86+W88+W90+W92+W94+W96+W98+W100+W102+W104+W106+W108+W110+W112+W114+W116+W118+W120+W122+W124+W126+W128+W130</f>
        <v>33</v>
      </c>
      <c r="X132" s="945" t="s">
        <v>771</v>
      </c>
      <c r="Y132" s="1522"/>
    </row>
    <row r="133" spans="1:25" s="921" customFormat="1" ht="15" customHeight="1" x14ac:dyDescent="0.2">
      <c r="A133" s="1519"/>
      <c r="B133" s="1519"/>
      <c r="C133" s="1520"/>
      <c r="D133" s="946" t="s">
        <v>66</v>
      </c>
      <c r="E133" s="947">
        <f>E131+E132</f>
        <v>741</v>
      </c>
      <c r="F133" s="1028">
        <f t="shared" ref="F133:V133" si="9">F131+F132</f>
        <v>67</v>
      </c>
      <c r="G133" s="1028">
        <f t="shared" si="9"/>
        <v>8</v>
      </c>
      <c r="H133" s="1028">
        <f t="shared" si="9"/>
        <v>7</v>
      </c>
      <c r="I133" s="1028">
        <f t="shared" si="9"/>
        <v>27</v>
      </c>
      <c r="J133" s="1028">
        <f t="shared" si="9"/>
        <v>18</v>
      </c>
      <c r="K133" s="1028">
        <f t="shared" si="9"/>
        <v>20</v>
      </c>
      <c r="L133" s="1028">
        <f t="shared" si="9"/>
        <v>15</v>
      </c>
      <c r="M133" s="1028">
        <f t="shared" si="9"/>
        <v>15</v>
      </c>
      <c r="N133" s="1028">
        <f t="shared" si="9"/>
        <v>17</v>
      </c>
      <c r="O133" s="1028">
        <f t="shared" si="9"/>
        <v>39</v>
      </c>
      <c r="P133" s="1028">
        <f t="shared" si="9"/>
        <v>40</v>
      </c>
      <c r="Q133" s="1028">
        <f t="shared" si="9"/>
        <v>50</v>
      </c>
      <c r="R133" s="1028">
        <f t="shared" si="9"/>
        <v>55</v>
      </c>
      <c r="S133" s="1028">
        <f t="shared" si="9"/>
        <v>70</v>
      </c>
      <c r="T133" s="1028">
        <f t="shared" si="9"/>
        <v>72</v>
      </c>
      <c r="U133" s="1028">
        <f t="shared" si="9"/>
        <v>76</v>
      </c>
      <c r="V133" s="1028">
        <f t="shared" si="9"/>
        <v>66</v>
      </c>
      <c r="W133" s="1028">
        <f t="shared" ref="W133" si="10">W131+W132</f>
        <v>79</v>
      </c>
      <c r="X133" s="946" t="s">
        <v>248</v>
      </c>
      <c r="Y133" s="1523" t="s">
        <v>943</v>
      </c>
    </row>
    <row r="134" spans="1:25" ht="12.75" x14ac:dyDescent="0.2">
      <c r="A134" s="1514" t="s">
        <v>1412</v>
      </c>
      <c r="B134" s="1514"/>
      <c r="Y134" s="767" t="s">
        <v>1413</v>
      </c>
    </row>
  </sheetData>
  <mergeCells count="249">
    <mergeCell ref="A134:B134"/>
    <mergeCell ref="A131:C133"/>
    <mergeCell ref="Y131:Y133"/>
    <mergeCell ref="A117:A118"/>
    <mergeCell ref="B117:B118"/>
    <mergeCell ref="C117:C118"/>
    <mergeCell ref="Y117:Y118"/>
    <mergeCell ref="A119:A120"/>
    <mergeCell ref="B119:B120"/>
    <mergeCell ref="C119:C120"/>
    <mergeCell ref="Y119:Y120"/>
    <mergeCell ref="B125:B126"/>
    <mergeCell ref="A125:A126"/>
    <mergeCell ref="A121:A122"/>
    <mergeCell ref="B121:B122"/>
    <mergeCell ref="A123:A124"/>
    <mergeCell ref="A127:A128"/>
    <mergeCell ref="A129:A130"/>
    <mergeCell ref="B129:B130"/>
    <mergeCell ref="B123:B124"/>
    <mergeCell ref="B127:B128"/>
    <mergeCell ref="Y129:Y130"/>
    <mergeCell ref="Y127:Y128"/>
    <mergeCell ref="Y125:Y126"/>
    <mergeCell ref="Y123:Y124"/>
    <mergeCell ref="A113:A114"/>
    <mergeCell ref="B113:B114"/>
    <mergeCell ref="C113:C114"/>
    <mergeCell ref="Y113:Y114"/>
    <mergeCell ref="A115:A116"/>
    <mergeCell ref="B115:B116"/>
    <mergeCell ref="C115:C116"/>
    <mergeCell ref="Y115:Y116"/>
    <mergeCell ref="Y121:Y122"/>
    <mergeCell ref="A109:A110"/>
    <mergeCell ref="B109:B110"/>
    <mergeCell ref="C109:C110"/>
    <mergeCell ref="Y109:Y110"/>
    <mergeCell ref="A111:A112"/>
    <mergeCell ref="B111:B112"/>
    <mergeCell ref="C111:C112"/>
    <mergeCell ref="Y111:Y112"/>
    <mergeCell ref="A105:A106"/>
    <mergeCell ref="B105:B106"/>
    <mergeCell ref="C105:C106"/>
    <mergeCell ref="Y105:Y106"/>
    <mergeCell ref="A107:A108"/>
    <mergeCell ref="B107:B108"/>
    <mergeCell ref="C107:C108"/>
    <mergeCell ref="Y107:Y108"/>
    <mergeCell ref="A101:A102"/>
    <mergeCell ref="B101:B102"/>
    <mergeCell ref="C101:C102"/>
    <mergeCell ref="Y101:Y102"/>
    <mergeCell ref="A103:A104"/>
    <mergeCell ref="B103:B104"/>
    <mergeCell ref="C103:C104"/>
    <mergeCell ref="Y103:Y104"/>
    <mergeCell ref="A97:A98"/>
    <mergeCell ref="B97:B98"/>
    <mergeCell ref="C97:C98"/>
    <mergeCell ref="Y97:Y98"/>
    <mergeCell ref="A99:A100"/>
    <mergeCell ref="B99:B100"/>
    <mergeCell ref="C99:C100"/>
    <mergeCell ref="Y99:Y100"/>
    <mergeCell ref="A93:A94"/>
    <mergeCell ref="B93:B94"/>
    <mergeCell ref="C93:C94"/>
    <mergeCell ref="Y93:Y94"/>
    <mergeCell ref="A95:A96"/>
    <mergeCell ref="B95:B96"/>
    <mergeCell ref="C95:C96"/>
    <mergeCell ref="Y95:Y96"/>
    <mergeCell ref="A89:A90"/>
    <mergeCell ref="B89:B90"/>
    <mergeCell ref="C89:C90"/>
    <mergeCell ref="Y89:Y90"/>
    <mergeCell ref="A91:A92"/>
    <mergeCell ref="B91:B92"/>
    <mergeCell ref="C91:C92"/>
    <mergeCell ref="Y91:Y92"/>
    <mergeCell ref="A85:A86"/>
    <mergeCell ref="B85:B86"/>
    <mergeCell ref="C85:C86"/>
    <mergeCell ref="Y85:Y86"/>
    <mergeCell ref="A87:A88"/>
    <mergeCell ref="B87:B88"/>
    <mergeCell ref="C87:C88"/>
    <mergeCell ref="Y87:Y88"/>
    <mergeCell ref="A81:A82"/>
    <mergeCell ref="B81:B82"/>
    <mergeCell ref="C81:C82"/>
    <mergeCell ref="Y81:Y82"/>
    <mergeCell ref="A83:A84"/>
    <mergeCell ref="B83:B84"/>
    <mergeCell ref="C83:C84"/>
    <mergeCell ref="Y83:Y84"/>
    <mergeCell ref="A77:A78"/>
    <mergeCell ref="B77:B78"/>
    <mergeCell ref="C77:C78"/>
    <mergeCell ref="Y77:Y78"/>
    <mergeCell ref="A79:A80"/>
    <mergeCell ref="B79:B80"/>
    <mergeCell ref="C79:C80"/>
    <mergeCell ref="Y79:Y80"/>
    <mergeCell ref="A73:A74"/>
    <mergeCell ref="B73:B74"/>
    <mergeCell ref="C73:C74"/>
    <mergeCell ref="Y73:Y74"/>
    <mergeCell ref="A75:A76"/>
    <mergeCell ref="B75:B76"/>
    <mergeCell ref="C75:C76"/>
    <mergeCell ref="Y75:Y76"/>
    <mergeCell ref="A69:A70"/>
    <mergeCell ref="B69:B70"/>
    <mergeCell ref="C69:C70"/>
    <mergeCell ref="Y69:Y70"/>
    <mergeCell ref="A71:A72"/>
    <mergeCell ref="B71:B72"/>
    <mergeCell ref="C71:C72"/>
    <mergeCell ref="Y71:Y72"/>
    <mergeCell ref="A65:A66"/>
    <mergeCell ref="B65:B66"/>
    <mergeCell ref="C65:C66"/>
    <mergeCell ref="Y65:Y66"/>
    <mergeCell ref="A67:A68"/>
    <mergeCell ref="B67:B68"/>
    <mergeCell ref="C67:C68"/>
    <mergeCell ref="Y67:Y68"/>
    <mergeCell ref="A61:A62"/>
    <mergeCell ref="B61:B62"/>
    <mergeCell ref="C61:C62"/>
    <mergeCell ref="Y61:Y62"/>
    <mergeCell ref="A63:A64"/>
    <mergeCell ref="B63:B64"/>
    <mergeCell ref="C63:C64"/>
    <mergeCell ref="Y63:Y64"/>
    <mergeCell ref="A57:A58"/>
    <mergeCell ref="B57:B58"/>
    <mergeCell ref="C57:C58"/>
    <mergeCell ref="Y57:Y58"/>
    <mergeCell ref="A59:A60"/>
    <mergeCell ref="B59:B60"/>
    <mergeCell ref="C59:C60"/>
    <mergeCell ref="Y59:Y60"/>
    <mergeCell ref="A53:A54"/>
    <mergeCell ref="B53:B54"/>
    <mergeCell ref="C53:C54"/>
    <mergeCell ref="Y53:Y54"/>
    <mergeCell ref="A55:A56"/>
    <mergeCell ref="B55:B56"/>
    <mergeCell ref="C55:C56"/>
    <mergeCell ref="Y55:Y56"/>
    <mergeCell ref="A49:A50"/>
    <mergeCell ref="B49:B50"/>
    <mergeCell ref="C49:C50"/>
    <mergeCell ref="Y49:Y50"/>
    <mergeCell ref="A51:A52"/>
    <mergeCell ref="B51:B52"/>
    <mergeCell ref="C51:C52"/>
    <mergeCell ref="Y51:Y52"/>
    <mergeCell ref="A45:A46"/>
    <mergeCell ref="B45:B46"/>
    <mergeCell ref="C45:C46"/>
    <mergeCell ref="Y45:Y46"/>
    <mergeCell ref="A47:A48"/>
    <mergeCell ref="B47:B48"/>
    <mergeCell ref="C47:C48"/>
    <mergeCell ref="Y47:Y48"/>
    <mergeCell ref="A41:A42"/>
    <mergeCell ref="B41:B42"/>
    <mergeCell ref="C41:C42"/>
    <mergeCell ref="Y41:Y42"/>
    <mergeCell ref="A43:A44"/>
    <mergeCell ref="B43:B44"/>
    <mergeCell ref="C43:C44"/>
    <mergeCell ref="Y43:Y44"/>
    <mergeCell ref="A37:A38"/>
    <mergeCell ref="B37:B38"/>
    <mergeCell ref="C37:C38"/>
    <mergeCell ref="Y37:Y38"/>
    <mergeCell ref="A39:A40"/>
    <mergeCell ref="B39:B40"/>
    <mergeCell ref="C39:C40"/>
    <mergeCell ref="Y39:Y40"/>
    <mergeCell ref="Y21:Y22"/>
    <mergeCell ref="A23:A24"/>
    <mergeCell ref="B23:B24"/>
    <mergeCell ref="C23:C24"/>
    <mergeCell ref="Y23:Y24"/>
    <mergeCell ref="A33:A34"/>
    <mergeCell ref="B33:B34"/>
    <mergeCell ref="Y33:Y34"/>
    <mergeCell ref="A35:A36"/>
    <mergeCell ref="B35:B36"/>
    <mergeCell ref="C35:C36"/>
    <mergeCell ref="Y35:Y36"/>
    <mergeCell ref="A29:A30"/>
    <mergeCell ref="B29:B30"/>
    <mergeCell ref="C29:C30"/>
    <mergeCell ref="Y29:Y30"/>
    <mergeCell ref="A31:A32"/>
    <mergeCell ref="B31:B32"/>
    <mergeCell ref="C31:C32"/>
    <mergeCell ref="Y31:Y32"/>
    <mergeCell ref="A1:Y1"/>
    <mergeCell ref="A2:Y2"/>
    <mergeCell ref="A3:Y3"/>
    <mergeCell ref="A4:Y4"/>
    <mergeCell ref="A7:A8"/>
    <mergeCell ref="B7:B8"/>
    <mergeCell ref="C7:C8"/>
    <mergeCell ref="Y7:Y8"/>
    <mergeCell ref="A17:A18"/>
    <mergeCell ref="B17:B18"/>
    <mergeCell ref="C17:C18"/>
    <mergeCell ref="Y17:Y18"/>
    <mergeCell ref="A13:A14"/>
    <mergeCell ref="B13:B14"/>
    <mergeCell ref="C13:C14"/>
    <mergeCell ref="Y13:Y14"/>
    <mergeCell ref="A15:A16"/>
    <mergeCell ref="B15:B16"/>
    <mergeCell ref="C15:C16"/>
    <mergeCell ref="Y15:Y16"/>
    <mergeCell ref="A9:A10"/>
    <mergeCell ref="B9:B10"/>
    <mergeCell ref="C9:C10"/>
    <mergeCell ref="Y9:Y10"/>
    <mergeCell ref="A11:A12"/>
    <mergeCell ref="B11:B12"/>
    <mergeCell ref="C11:C12"/>
    <mergeCell ref="Y11:Y12"/>
    <mergeCell ref="A19:A20"/>
    <mergeCell ref="B19:B20"/>
    <mergeCell ref="C19:C20"/>
    <mergeCell ref="Y19:Y20"/>
    <mergeCell ref="A25:A26"/>
    <mergeCell ref="B25:B26"/>
    <mergeCell ref="C25:C26"/>
    <mergeCell ref="Y25:Y26"/>
    <mergeCell ref="A27:A28"/>
    <mergeCell ref="B27:B28"/>
    <mergeCell ref="C27:C28"/>
    <mergeCell ref="Y27:Y28"/>
    <mergeCell ref="A21:A22"/>
    <mergeCell ref="B21:B22"/>
    <mergeCell ref="C21:C22"/>
  </mergeCells>
  <printOptions horizontalCentered="1" verticalCentered="1"/>
  <pageMargins left="0" right="0" top="0.39370078740157483" bottom="0" header="0" footer="0"/>
  <pageSetup paperSize="9" scale="75" orientation="landscape" r:id="rId1"/>
  <rowBreaks count="2" manualBreakCount="2">
    <brk id="50" max="24" man="1"/>
    <brk id="90" max="24" man="1"/>
  </rowBreaks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4"/>
  <sheetViews>
    <sheetView tabSelected="1" view="pageBreakPreview" zoomScaleNormal="84" zoomScaleSheetLayoutView="100" workbookViewId="0">
      <selection activeCell="N20" sqref="N20"/>
    </sheetView>
  </sheetViews>
  <sheetFormatPr defaultRowHeight="14.25" x14ac:dyDescent="0.2"/>
  <cols>
    <col min="1" max="1" width="24" style="767" customWidth="1"/>
    <col min="2" max="2" width="26.7109375" style="767" customWidth="1"/>
    <col min="3" max="3" width="17.140625" style="767" hidden="1" customWidth="1"/>
    <col min="4" max="4" width="7.7109375" style="767" customWidth="1"/>
    <col min="5" max="5" width="8.5703125" style="782" customWidth="1"/>
    <col min="6" max="10" width="6" style="767" customWidth="1"/>
    <col min="11" max="23" width="4.42578125" style="767" customWidth="1"/>
    <col min="24" max="24" width="4.7109375" style="767" customWidth="1"/>
    <col min="25" max="25" width="28.85546875" style="785" customWidth="1"/>
    <col min="26" max="16384" width="9.140625" style="767"/>
  </cols>
  <sheetData>
    <row r="1" spans="1:25" ht="18" x14ac:dyDescent="0.2">
      <c r="A1" s="1483" t="s">
        <v>1374</v>
      </c>
      <c r="B1" s="1483"/>
      <c r="C1" s="1483"/>
      <c r="D1" s="1483"/>
      <c r="E1" s="1483"/>
      <c r="F1" s="1483"/>
      <c r="G1" s="1483"/>
      <c r="H1" s="1483"/>
      <c r="I1" s="1483"/>
      <c r="J1" s="1483"/>
      <c r="K1" s="1483"/>
      <c r="L1" s="1483"/>
      <c r="M1" s="1483"/>
      <c r="N1" s="1483"/>
      <c r="O1" s="1483"/>
      <c r="P1" s="1483"/>
      <c r="Q1" s="1483"/>
      <c r="R1" s="1483"/>
      <c r="S1" s="1483"/>
      <c r="T1" s="1483"/>
      <c r="U1" s="1483"/>
      <c r="V1" s="1483"/>
      <c r="W1" s="1483"/>
      <c r="X1" s="1483"/>
      <c r="Y1" s="1483"/>
    </row>
    <row r="2" spans="1:25" ht="15.75" x14ac:dyDescent="0.2">
      <c r="A2" s="1484" t="s">
        <v>1392</v>
      </c>
      <c r="B2" s="1484"/>
      <c r="C2" s="1484"/>
      <c r="D2" s="1484"/>
      <c r="E2" s="1484"/>
      <c r="F2" s="1484"/>
      <c r="G2" s="1484"/>
      <c r="H2" s="1484"/>
      <c r="I2" s="1484"/>
      <c r="J2" s="1484"/>
      <c r="K2" s="1484"/>
      <c r="L2" s="1484"/>
      <c r="M2" s="1484"/>
      <c r="N2" s="1484"/>
      <c r="O2" s="1484"/>
      <c r="P2" s="1484"/>
      <c r="Q2" s="1484"/>
      <c r="R2" s="1484"/>
      <c r="S2" s="1484"/>
      <c r="T2" s="1484"/>
      <c r="U2" s="1484"/>
      <c r="V2" s="1484"/>
      <c r="W2" s="1484"/>
      <c r="X2" s="1484"/>
      <c r="Y2" s="1484"/>
    </row>
    <row r="3" spans="1:25" ht="15.75" x14ac:dyDescent="0.2">
      <c r="A3" s="1484" t="s">
        <v>1295</v>
      </c>
      <c r="B3" s="1484"/>
      <c r="C3" s="1484"/>
      <c r="D3" s="1484"/>
      <c r="E3" s="1484"/>
      <c r="F3" s="1484"/>
      <c r="G3" s="1484"/>
      <c r="H3" s="1484"/>
      <c r="I3" s="1484"/>
      <c r="J3" s="1484"/>
      <c r="K3" s="1484"/>
      <c r="L3" s="1484"/>
      <c r="M3" s="1484"/>
      <c r="N3" s="1484"/>
      <c r="O3" s="1484"/>
      <c r="P3" s="1484"/>
      <c r="Q3" s="1484"/>
      <c r="R3" s="1484"/>
      <c r="S3" s="1484"/>
      <c r="T3" s="1484"/>
      <c r="U3" s="1484"/>
      <c r="V3" s="1484"/>
      <c r="W3" s="1484"/>
      <c r="X3" s="1484"/>
      <c r="Y3" s="1484"/>
    </row>
    <row r="4" spans="1:25" ht="15.75" x14ac:dyDescent="0.2">
      <c r="A4" s="1484">
        <v>2014</v>
      </c>
      <c r="B4" s="1484"/>
      <c r="C4" s="1484"/>
      <c r="D4" s="1484"/>
      <c r="E4" s="1484"/>
      <c r="F4" s="1484"/>
      <c r="G4" s="1484"/>
      <c r="H4" s="1484"/>
      <c r="I4" s="1484"/>
      <c r="J4" s="1484"/>
      <c r="K4" s="1484"/>
      <c r="L4" s="1484"/>
      <c r="M4" s="1484"/>
      <c r="N4" s="1484"/>
      <c r="O4" s="1484"/>
      <c r="P4" s="1484"/>
      <c r="Q4" s="1484"/>
      <c r="R4" s="1484"/>
      <c r="S4" s="1484"/>
      <c r="T4" s="1484"/>
      <c r="U4" s="1484"/>
      <c r="V4" s="1484"/>
      <c r="W4" s="1484"/>
      <c r="X4" s="1484"/>
      <c r="Y4" s="1484"/>
    </row>
    <row r="5" spans="1:25" ht="15.75" x14ac:dyDescent="0.2">
      <c r="A5" s="784" t="s">
        <v>1296</v>
      </c>
      <c r="B5" s="1025"/>
      <c r="C5" s="1025"/>
      <c r="D5" s="1025"/>
      <c r="E5" s="1025"/>
      <c r="F5" s="1025"/>
      <c r="G5" s="1025"/>
      <c r="H5" s="1025"/>
      <c r="I5" s="1025"/>
      <c r="J5" s="1025"/>
      <c r="K5" s="1025"/>
      <c r="L5" s="1025"/>
      <c r="M5" s="1025"/>
      <c r="N5" s="1025"/>
      <c r="O5" s="1025"/>
      <c r="P5" s="1025"/>
      <c r="Q5" s="1025"/>
      <c r="R5" s="1025"/>
      <c r="S5" s="1025"/>
      <c r="T5" s="1025"/>
      <c r="U5" s="1025"/>
      <c r="V5" s="1025"/>
      <c r="W5" s="1025"/>
      <c r="X5" s="1025"/>
      <c r="Y5" s="795" t="s">
        <v>302</v>
      </c>
    </row>
    <row r="6" spans="1:25" ht="25.5" x14ac:dyDescent="0.2">
      <c r="A6" s="768" t="s">
        <v>940</v>
      </c>
      <c r="B6" s="769" t="s">
        <v>162</v>
      </c>
      <c r="C6" s="769" t="s">
        <v>817</v>
      </c>
      <c r="D6" s="770" t="s">
        <v>727</v>
      </c>
      <c r="E6" s="770" t="s">
        <v>783</v>
      </c>
      <c r="F6" s="770" t="s">
        <v>818</v>
      </c>
      <c r="G6" s="771" t="s">
        <v>214</v>
      </c>
      <c r="H6" s="771" t="s">
        <v>216</v>
      </c>
      <c r="I6" s="771" t="s">
        <v>96</v>
      </c>
      <c r="J6" s="771" t="s">
        <v>98</v>
      </c>
      <c r="K6" s="771" t="s">
        <v>100</v>
      </c>
      <c r="L6" s="771" t="s">
        <v>102</v>
      </c>
      <c r="M6" s="771" t="s">
        <v>104</v>
      </c>
      <c r="N6" s="771" t="s">
        <v>106</v>
      </c>
      <c r="O6" s="771" t="s">
        <v>224</v>
      </c>
      <c r="P6" s="771" t="s">
        <v>226</v>
      </c>
      <c r="Q6" s="771" t="s">
        <v>228</v>
      </c>
      <c r="R6" s="771" t="s">
        <v>230</v>
      </c>
      <c r="S6" s="771" t="s">
        <v>232</v>
      </c>
      <c r="T6" s="771" t="s">
        <v>234</v>
      </c>
      <c r="U6" s="771" t="s">
        <v>236</v>
      </c>
      <c r="V6" s="771" t="s">
        <v>401</v>
      </c>
      <c r="W6" s="772" t="s">
        <v>819</v>
      </c>
      <c r="X6" s="770" t="s">
        <v>726</v>
      </c>
      <c r="Y6" s="769" t="s">
        <v>944</v>
      </c>
    </row>
    <row r="7" spans="1:25" s="916" customFormat="1" ht="13.5" customHeight="1" thickBot="1" x14ac:dyDescent="0.25">
      <c r="A7" s="1485" t="s">
        <v>1286</v>
      </c>
      <c r="B7" s="1486" t="s">
        <v>1277</v>
      </c>
      <c r="C7" s="1487" t="s">
        <v>820</v>
      </c>
      <c r="D7" s="942" t="s">
        <v>244</v>
      </c>
      <c r="E7" s="943">
        <f t="shared" ref="E7:E12" si="0">SUM(F7:W7)</f>
        <v>0</v>
      </c>
      <c r="F7" s="1031">
        <f>0</f>
        <v>0</v>
      </c>
      <c r="G7" s="1031">
        <f>0</f>
        <v>0</v>
      </c>
      <c r="H7" s="1031">
        <f>0</f>
        <v>0</v>
      </c>
      <c r="I7" s="1031">
        <f>0</f>
        <v>0</v>
      </c>
      <c r="J7" s="1031">
        <f>0</f>
        <v>0</v>
      </c>
      <c r="K7" s="1031">
        <f>0</f>
        <v>0</v>
      </c>
      <c r="L7" s="1031">
        <f>0</f>
        <v>0</v>
      </c>
      <c r="M7" s="1031">
        <f>0</f>
        <v>0</v>
      </c>
      <c r="N7" s="1031">
        <f>0</f>
        <v>0</v>
      </c>
      <c r="O7" s="1031">
        <f>0</f>
        <v>0</v>
      </c>
      <c r="P7" s="1031">
        <f>0</f>
        <v>0</v>
      </c>
      <c r="Q7" s="1031">
        <f>0</f>
        <v>0</v>
      </c>
      <c r="R7" s="1031">
        <f>0</f>
        <v>0</v>
      </c>
      <c r="S7" s="1031">
        <f>0</f>
        <v>0</v>
      </c>
      <c r="T7" s="1031">
        <f>0</f>
        <v>0</v>
      </c>
      <c r="U7" s="1031">
        <f>0</f>
        <v>0</v>
      </c>
      <c r="V7" s="1031">
        <f>0</f>
        <v>0</v>
      </c>
      <c r="W7" s="1032">
        <f>0</f>
        <v>0</v>
      </c>
      <c r="X7" s="942" t="s">
        <v>245</v>
      </c>
      <c r="Y7" s="1489" t="s">
        <v>1325</v>
      </c>
    </row>
    <row r="8" spans="1:25" s="916" customFormat="1" ht="13.5" customHeight="1" thickBot="1" x14ac:dyDescent="0.25">
      <c r="A8" s="1478"/>
      <c r="B8" s="1480"/>
      <c r="C8" s="1488"/>
      <c r="D8" s="776" t="s">
        <v>246</v>
      </c>
      <c r="E8" s="777">
        <f t="shared" si="0"/>
        <v>0</v>
      </c>
      <c r="F8" s="1033">
        <f>0</f>
        <v>0</v>
      </c>
      <c r="G8" s="1033">
        <f>0</f>
        <v>0</v>
      </c>
      <c r="H8" s="1033">
        <f>0</f>
        <v>0</v>
      </c>
      <c r="I8" s="1033">
        <f>0</f>
        <v>0</v>
      </c>
      <c r="J8" s="1033">
        <f>0</f>
        <v>0</v>
      </c>
      <c r="K8" s="1033">
        <f>0</f>
        <v>0</v>
      </c>
      <c r="L8" s="1033">
        <f>0</f>
        <v>0</v>
      </c>
      <c r="M8" s="1033">
        <f>0</f>
        <v>0</v>
      </c>
      <c r="N8" s="1033">
        <f>0</f>
        <v>0</v>
      </c>
      <c r="O8" s="1033">
        <f>0</f>
        <v>0</v>
      </c>
      <c r="P8" s="1033">
        <f>0</f>
        <v>0</v>
      </c>
      <c r="Q8" s="1033">
        <f>0</f>
        <v>0</v>
      </c>
      <c r="R8" s="1033">
        <f>0</f>
        <v>0</v>
      </c>
      <c r="S8" s="1033">
        <f>0</f>
        <v>0</v>
      </c>
      <c r="T8" s="1033">
        <f>0</f>
        <v>0</v>
      </c>
      <c r="U8" s="1033">
        <f>0</f>
        <v>0</v>
      </c>
      <c r="V8" s="1033">
        <f>0</f>
        <v>0</v>
      </c>
      <c r="W8" s="1034">
        <f>0</f>
        <v>0</v>
      </c>
      <c r="X8" s="776" t="s">
        <v>771</v>
      </c>
      <c r="Y8" s="1490"/>
    </row>
    <row r="9" spans="1:25" s="917" customFormat="1" ht="13.5" customHeight="1" thickBot="1" x14ac:dyDescent="0.25">
      <c r="A9" s="1471" t="s">
        <v>1287</v>
      </c>
      <c r="B9" s="1473" t="s">
        <v>1278</v>
      </c>
      <c r="C9" s="1475" t="s">
        <v>820</v>
      </c>
      <c r="D9" s="773" t="s">
        <v>244</v>
      </c>
      <c r="E9" s="774">
        <f t="shared" si="0"/>
        <v>0</v>
      </c>
      <c r="F9" s="773">
        <f>0</f>
        <v>0</v>
      </c>
      <c r="G9" s="773">
        <f>0</f>
        <v>0</v>
      </c>
      <c r="H9" s="773">
        <f>0</f>
        <v>0</v>
      </c>
      <c r="I9" s="773">
        <f>0</f>
        <v>0</v>
      </c>
      <c r="J9" s="773">
        <f>0</f>
        <v>0</v>
      </c>
      <c r="K9" s="773">
        <f>0</f>
        <v>0</v>
      </c>
      <c r="L9" s="773">
        <f>0</f>
        <v>0</v>
      </c>
      <c r="M9" s="773">
        <f>0</f>
        <v>0</v>
      </c>
      <c r="N9" s="773">
        <f>0</f>
        <v>0</v>
      </c>
      <c r="O9" s="773">
        <f>0</f>
        <v>0</v>
      </c>
      <c r="P9" s="773">
        <f>0</f>
        <v>0</v>
      </c>
      <c r="Q9" s="773">
        <f>0</f>
        <v>0</v>
      </c>
      <c r="R9" s="773">
        <f>0</f>
        <v>0</v>
      </c>
      <c r="S9" s="773">
        <f>0</f>
        <v>0</v>
      </c>
      <c r="T9" s="773">
        <f>0</f>
        <v>0</v>
      </c>
      <c r="U9" s="773">
        <f>0</f>
        <v>0</v>
      </c>
      <c r="V9" s="773">
        <f>0</f>
        <v>0</v>
      </c>
      <c r="W9" s="775">
        <f>0</f>
        <v>0</v>
      </c>
      <c r="X9" s="773" t="s">
        <v>245</v>
      </c>
      <c r="Y9" s="1476" t="s">
        <v>1326</v>
      </c>
    </row>
    <row r="10" spans="1:25" s="917" customFormat="1" ht="13.5" customHeight="1" thickBot="1" x14ac:dyDescent="0.25">
      <c r="A10" s="1472"/>
      <c r="B10" s="1474"/>
      <c r="C10" s="1475"/>
      <c r="D10" s="773" t="s">
        <v>246</v>
      </c>
      <c r="E10" s="774">
        <f t="shared" si="0"/>
        <v>0</v>
      </c>
      <c r="F10" s="773">
        <f>0</f>
        <v>0</v>
      </c>
      <c r="G10" s="773">
        <f>0</f>
        <v>0</v>
      </c>
      <c r="H10" s="773">
        <f>0</f>
        <v>0</v>
      </c>
      <c r="I10" s="773">
        <f>0</f>
        <v>0</v>
      </c>
      <c r="J10" s="773">
        <f>0</f>
        <v>0</v>
      </c>
      <c r="K10" s="773">
        <f>0</f>
        <v>0</v>
      </c>
      <c r="L10" s="773">
        <f>0</f>
        <v>0</v>
      </c>
      <c r="M10" s="773">
        <f>0</f>
        <v>0</v>
      </c>
      <c r="N10" s="773">
        <f>0</f>
        <v>0</v>
      </c>
      <c r="O10" s="773">
        <f>0</f>
        <v>0</v>
      </c>
      <c r="P10" s="773">
        <f>0</f>
        <v>0</v>
      </c>
      <c r="Q10" s="773">
        <f>0</f>
        <v>0</v>
      </c>
      <c r="R10" s="773">
        <f>0</f>
        <v>0</v>
      </c>
      <c r="S10" s="773">
        <f>0</f>
        <v>0</v>
      </c>
      <c r="T10" s="773">
        <f>0</f>
        <v>0</v>
      </c>
      <c r="U10" s="773">
        <f>0</f>
        <v>0</v>
      </c>
      <c r="V10" s="773">
        <f>0</f>
        <v>0</v>
      </c>
      <c r="W10" s="775">
        <f>0</f>
        <v>0</v>
      </c>
      <c r="X10" s="773" t="s">
        <v>771</v>
      </c>
      <c r="Y10" s="1476"/>
    </row>
    <row r="11" spans="1:25" s="916" customFormat="1" ht="13.5" customHeight="1" thickBot="1" x14ac:dyDescent="0.25">
      <c r="A11" s="1477" t="s">
        <v>821</v>
      </c>
      <c r="B11" s="1479" t="s">
        <v>822</v>
      </c>
      <c r="C11" s="1481" t="s">
        <v>820</v>
      </c>
      <c r="D11" s="776" t="s">
        <v>244</v>
      </c>
      <c r="E11" s="777">
        <f t="shared" si="0"/>
        <v>5</v>
      </c>
      <c r="F11" s="776">
        <f>0</f>
        <v>0</v>
      </c>
      <c r="G11" s="776">
        <f>0</f>
        <v>0</v>
      </c>
      <c r="H11" s="776">
        <f>0</f>
        <v>0</v>
      </c>
      <c r="I11" s="776">
        <f>0</f>
        <v>0</v>
      </c>
      <c r="J11" s="776">
        <f>0</f>
        <v>0</v>
      </c>
      <c r="K11" s="776">
        <v>1</v>
      </c>
      <c r="L11" s="776">
        <f>0</f>
        <v>0</v>
      </c>
      <c r="M11" s="776">
        <f>0</f>
        <v>0</v>
      </c>
      <c r="N11" s="776">
        <f>0</f>
        <v>0</v>
      </c>
      <c r="O11" s="776">
        <f>0</f>
        <v>0</v>
      </c>
      <c r="P11" s="776">
        <v>1</v>
      </c>
      <c r="Q11" s="776">
        <v>2</v>
      </c>
      <c r="R11" s="776">
        <v>1</v>
      </c>
      <c r="S11" s="776">
        <f>0</f>
        <v>0</v>
      </c>
      <c r="T11" s="776">
        <f>0</f>
        <v>0</v>
      </c>
      <c r="U11" s="776">
        <f>0</f>
        <v>0</v>
      </c>
      <c r="V11" s="776">
        <f>0</f>
        <v>0</v>
      </c>
      <c r="W11" s="778">
        <f>0</f>
        <v>0</v>
      </c>
      <c r="X11" s="776" t="s">
        <v>245</v>
      </c>
      <c r="Y11" s="1482" t="s">
        <v>1034</v>
      </c>
    </row>
    <row r="12" spans="1:25" s="916" customFormat="1" ht="13.5" customHeight="1" thickBot="1" x14ac:dyDescent="0.25">
      <c r="A12" s="1478"/>
      <c r="B12" s="1480"/>
      <c r="C12" s="1481"/>
      <c r="D12" s="776" t="s">
        <v>246</v>
      </c>
      <c r="E12" s="777">
        <f t="shared" si="0"/>
        <v>0</v>
      </c>
      <c r="F12" s="776">
        <f>0</f>
        <v>0</v>
      </c>
      <c r="G12" s="776">
        <f>0</f>
        <v>0</v>
      </c>
      <c r="H12" s="776">
        <f>0</f>
        <v>0</v>
      </c>
      <c r="I12" s="776">
        <f>0</f>
        <v>0</v>
      </c>
      <c r="J12" s="776">
        <f>0</f>
        <v>0</v>
      </c>
      <c r="K12" s="776">
        <f>0</f>
        <v>0</v>
      </c>
      <c r="L12" s="776">
        <f>0</f>
        <v>0</v>
      </c>
      <c r="M12" s="776">
        <f>0</f>
        <v>0</v>
      </c>
      <c r="N12" s="776">
        <f>0</f>
        <v>0</v>
      </c>
      <c r="O12" s="776">
        <f>0</f>
        <v>0</v>
      </c>
      <c r="P12" s="776">
        <f>0</f>
        <v>0</v>
      </c>
      <c r="Q12" s="776">
        <f>0</f>
        <v>0</v>
      </c>
      <c r="R12" s="776">
        <f>0</f>
        <v>0</v>
      </c>
      <c r="S12" s="776">
        <f>0</f>
        <v>0</v>
      </c>
      <c r="T12" s="776">
        <f>0</f>
        <v>0</v>
      </c>
      <c r="U12" s="776">
        <f>0</f>
        <v>0</v>
      </c>
      <c r="V12" s="776">
        <f>0</f>
        <v>0</v>
      </c>
      <c r="W12" s="778">
        <f>0</f>
        <v>0</v>
      </c>
      <c r="X12" s="776" t="s">
        <v>771</v>
      </c>
      <c r="Y12" s="1482"/>
    </row>
    <row r="13" spans="1:25" s="917" customFormat="1" ht="13.5" customHeight="1" thickBot="1" x14ac:dyDescent="0.25">
      <c r="A13" s="1471" t="s">
        <v>823</v>
      </c>
      <c r="B13" s="1473" t="s">
        <v>824</v>
      </c>
      <c r="C13" s="1475" t="s">
        <v>820</v>
      </c>
      <c r="D13" s="773" t="s">
        <v>244</v>
      </c>
      <c r="E13" s="774">
        <f t="shared" ref="E13:E76" si="1">SUM(F13:W13)</f>
        <v>5</v>
      </c>
      <c r="F13" s="773">
        <v>3</v>
      </c>
      <c r="G13" s="773">
        <f>0</f>
        <v>0</v>
      </c>
      <c r="H13" s="773">
        <f>0</f>
        <v>0</v>
      </c>
      <c r="I13" s="773">
        <f>0</f>
        <v>0</v>
      </c>
      <c r="J13" s="773">
        <f>0</f>
        <v>0</v>
      </c>
      <c r="K13" s="773">
        <f>0</f>
        <v>0</v>
      </c>
      <c r="L13" s="773">
        <f>0</f>
        <v>0</v>
      </c>
      <c r="M13" s="773">
        <v>1</v>
      </c>
      <c r="N13" s="773">
        <f>0</f>
        <v>0</v>
      </c>
      <c r="O13" s="773">
        <f>0</f>
        <v>0</v>
      </c>
      <c r="P13" s="773">
        <f>0</f>
        <v>0</v>
      </c>
      <c r="Q13" s="773">
        <f>0</f>
        <v>0</v>
      </c>
      <c r="R13" s="773">
        <f>0</f>
        <v>0</v>
      </c>
      <c r="S13" s="773">
        <v>1</v>
      </c>
      <c r="T13" s="773">
        <f>0</f>
        <v>0</v>
      </c>
      <c r="U13" s="773">
        <f>0</f>
        <v>0</v>
      </c>
      <c r="V13" s="773">
        <f>0</f>
        <v>0</v>
      </c>
      <c r="W13" s="775">
        <f>0</f>
        <v>0</v>
      </c>
      <c r="X13" s="773" t="s">
        <v>245</v>
      </c>
      <c r="Y13" s="1476" t="s">
        <v>1035</v>
      </c>
    </row>
    <row r="14" spans="1:25" s="917" customFormat="1" ht="13.5" customHeight="1" thickBot="1" x14ac:dyDescent="0.25">
      <c r="A14" s="1472"/>
      <c r="B14" s="1474"/>
      <c r="C14" s="1475"/>
      <c r="D14" s="773" t="s">
        <v>246</v>
      </c>
      <c r="E14" s="774">
        <f t="shared" si="1"/>
        <v>2</v>
      </c>
      <c r="F14" s="773">
        <f>0</f>
        <v>0</v>
      </c>
      <c r="G14" s="773">
        <f>0</f>
        <v>0</v>
      </c>
      <c r="H14" s="773">
        <f>0</f>
        <v>0</v>
      </c>
      <c r="I14" s="773">
        <f>0</f>
        <v>0</v>
      </c>
      <c r="J14" s="773">
        <f>0</f>
        <v>0</v>
      </c>
      <c r="K14" s="773">
        <f>0</f>
        <v>0</v>
      </c>
      <c r="L14" s="773">
        <f>0</f>
        <v>0</v>
      </c>
      <c r="M14" s="773">
        <f>0</f>
        <v>0</v>
      </c>
      <c r="N14" s="773">
        <f>0</f>
        <v>0</v>
      </c>
      <c r="O14" s="773">
        <f>0</f>
        <v>0</v>
      </c>
      <c r="P14" s="773">
        <v>2</v>
      </c>
      <c r="Q14" s="773">
        <f>0</f>
        <v>0</v>
      </c>
      <c r="R14" s="773">
        <f>0</f>
        <v>0</v>
      </c>
      <c r="S14" s="773">
        <f>0</f>
        <v>0</v>
      </c>
      <c r="T14" s="773">
        <f>0</f>
        <v>0</v>
      </c>
      <c r="U14" s="773">
        <f>0</f>
        <v>0</v>
      </c>
      <c r="V14" s="773">
        <f>0</f>
        <v>0</v>
      </c>
      <c r="W14" s="775">
        <f>0</f>
        <v>0</v>
      </c>
      <c r="X14" s="773" t="s">
        <v>771</v>
      </c>
      <c r="Y14" s="1476"/>
    </row>
    <row r="15" spans="1:25" s="916" customFormat="1" ht="19.5" customHeight="1" thickBot="1" x14ac:dyDescent="0.25">
      <c r="A15" s="1477" t="s">
        <v>1288</v>
      </c>
      <c r="B15" s="1479" t="s">
        <v>1279</v>
      </c>
      <c r="C15" s="1481" t="s">
        <v>820</v>
      </c>
      <c r="D15" s="776" t="s">
        <v>244</v>
      </c>
      <c r="E15" s="777">
        <f t="shared" si="1"/>
        <v>1</v>
      </c>
      <c r="F15" s="776">
        <f>0</f>
        <v>0</v>
      </c>
      <c r="G15" s="776">
        <f>0</f>
        <v>0</v>
      </c>
      <c r="H15" s="776">
        <f>0</f>
        <v>0</v>
      </c>
      <c r="I15" s="776">
        <f>0</f>
        <v>0</v>
      </c>
      <c r="J15" s="776">
        <f>0</f>
        <v>0</v>
      </c>
      <c r="K15" s="776">
        <f>0</f>
        <v>0</v>
      </c>
      <c r="L15" s="776">
        <f>0</f>
        <v>0</v>
      </c>
      <c r="M15" s="776">
        <f>0</f>
        <v>0</v>
      </c>
      <c r="N15" s="776">
        <f>0</f>
        <v>0</v>
      </c>
      <c r="O15" s="776">
        <f>0</f>
        <v>0</v>
      </c>
      <c r="P15" s="776">
        <f>0</f>
        <v>0</v>
      </c>
      <c r="Q15" s="776">
        <f>0</f>
        <v>0</v>
      </c>
      <c r="R15" s="776">
        <f>0</f>
        <v>0</v>
      </c>
      <c r="S15" s="776">
        <f>0</f>
        <v>0</v>
      </c>
      <c r="T15" s="776">
        <f>0</f>
        <v>0</v>
      </c>
      <c r="U15" s="776">
        <v>1</v>
      </c>
      <c r="V15" s="776">
        <f>0</f>
        <v>0</v>
      </c>
      <c r="W15" s="778">
        <f>0</f>
        <v>0</v>
      </c>
      <c r="X15" s="776" t="s">
        <v>245</v>
      </c>
      <c r="Y15" s="1482" t="s">
        <v>1327</v>
      </c>
    </row>
    <row r="16" spans="1:25" s="916" customFormat="1" ht="19.5" customHeight="1" thickBot="1" x14ac:dyDescent="0.25">
      <c r="A16" s="1478"/>
      <c r="B16" s="1480"/>
      <c r="C16" s="1481"/>
      <c r="D16" s="776" t="s">
        <v>246</v>
      </c>
      <c r="E16" s="777">
        <f t="shared" si="1"/>
        <v>0</v>
      </c>
      <c r="F16" s="776">
        <f>0</f>
        <v>0</v>
      </c>
      <c r="G16" s="776">
        <f>0</f>
        <v>0</v>
      </c>
      <c r="H16" s="776">
        <f>0</f>
        <v>0</v>
      </c>
      <c r="I16" s="776">
        <f>0</f>
        <v>0</v>
      </c>
      <c r="J16" s="776">
        <f>0</f>
        <v>0</v>
      </c>
      <c r="K16" s="776">
        <f>0</f>
        <v>0</v>
      </c>
      <c r="L16" s="776">
        <f>0</f>
        <v>0</v>
      </c>
      <c r="M16" s="776">
        <f>0</f>
        <v>0</v>
      </c>
      <c r="N16" s="776">
        <f>0</f>
        <v>0</v>
      </c>
      <c r="O16" s="776">
        <f>0</f>
        <v>0</v>
      </c>
      <c r="P16" s="776">
        <f>0</f>
        <v>0</v>
      </c>
      <c r="Q16" s="776">
        <f>0</f>
        <v>0</v>
      </c>
      <c r="R16" s="776">
        <f>0</f>
        <v>0</v>
      </c>
      <c r="S16" s="776">
        <f>0</f>
        <v>0</v>
      </c>
      <c r="T16" s="776">
        <f>0</f>
        <v>0</v>
      </c>
      <c r="U16" s="776">
        <f>0</f>
        <v>0</v>
      </c>
      <c r="V16" s="776">
        <f>0</f>
        <v>0</v>
      </c>
      <c r="W16" s="778">
        <f>0</f>
        <v>0</v>
      </c>
      <c r="X16" s="776" t="s">
        <v>771</v>
      </c>
      <c r="Y16" s="1482"/>
    </row>
    <row r="17" spans="1:25" s="917" customFormat="1" ht="13.5" customHeight="1" thickBot="1" x14ac:dyDescent="0.25">
      <c r="A17" s="1471" t="s">
        <v>825</v>
      </c>
      <c r="B17" s="1473" t="s">
        <v>826</v>
      </c>
      <c r="C17" s="1475" t="s">
        <v>820</v>
      </c>
      <c r="D17" s="773" t="s">
        <v>244</v>
      </c>
      <c r="E17" s="774">
        <f t="shared" si="1"/>
        <v>8</v>
      </c>
      <c r="F17" s="773">
        <f>0</f>
        <v>0</v>
      </c>
      <c r="G17" s="773">
        <f>0</f>
        <v>0</v>
      </c>
      <c r="H17" s="773">
        <f>0</f>
        <v>0</v>
      </c>
      <c r="I17" s="773">
        <f>0</f>
        <v>0</v>
      </c>
      <c r="J17" s="773">
        <f>0</f>
        <v>0</v>
      </c>
      <c r="K17" s="773">
        <f>0</f>
        <v>0</v>
      </c>
      <c r="L17" s="773">
        <v>1</v>
      </c>
      <c r="M17" s="773">
        <f>0</f>
        <v>0</v>
      </c>
      <c r="N17" s="773">
        <v>1</v>
      </c>
      <c r="O17" s="773">
        <v>1</v>
      </c>
      <c r="P17" s="773">
        <f>0</f>
        <v>0</v>
      </c>
      <c r="Q17" s="773">
        <v>2</v>
      </c>
      <c r="R17" s="773">
        <v>3</v>
      </c>
      <c r="S17" s="773">
        <f>0</f>
        <v>0</v>
      </c>
      <c r="T17" s="773">
        <f>0</f>
        <v>0</v>
      </c>
      <c r="U17" s="773">
        <f>0</f>
        <v>0</v>
      </c>
      <c r="V17" s="773">
        <f>0</f>
        <v>0</v>
      </c>
      <c r="W17" s="775">
        <f>0</f>
        <v>0</v>
      </c>
      <c r="X17" s="773" t="s">
        <v>245</v>
      </c>
      <c r="Y17" s="1476" t="s">
        <v>1036</v>
      </c>
    </row>
    <row r="18" spans="1:25" s="917" customFormat="1" ht="13.5" customHeight="1" thickBot="1" x14ac:dyDescent="0.25">
      <c r="A18" s="1472"/>
      <c r="B18" s="1474"/>
      <c r="C18" s="1475"/>
      <c r="D18" s="773" t="s">
        <v>246</v>
      </c>
      <c r="E18" s="774">
        <f t="shared" si="1"/>
        <v>0</v>
      </c>
      <c r="F18" s="773">
        <f>0</f>
        <v>0</v>
      </c>
      <c r="G18" s="773">
        <f>0</f>
        <v>0</v>
      </c>
      <c r="H18" s="773">
        <f>0</f>
        <v>0</v>
      </c>
      <c r="I18" s="773">
        <f>0</f>
        <v>0</v>
      </c>
      <c r="J18" s="773">
        <f>0</f>
        <v>0</v>
      </c>
      <c r="K18" s="773">
        <f>0</f>
        <v>0</v>
      </c>
      <c r="L18" s="773">
        <f>0</f>
        <v>0</v>
      </c>
      <c r="M18" s="773">
        <f>0</f>
        <v>0</v>
      </c>
      <c r="N18" s="773">
        <f>0</f>
        <v>0</v>
      </c>
      <c r="O18" s="773">
        <f>0</f>
        <v>0</v>
      </c>
      <c r="P18" s="773">
        <f>0</f>
        <v>0</v>
      </c>
      <c r="Q18" s="773">
        <f>0</f>
        <v>0</v>
      </c>
      <c r="R18" s="773">
        <f>0</f>
        <v>0</v>
      </c>
      <c r="S18" s="773">
        <f>0</f>
        <v>0</v>
      </c>
      <c r="T18" s="773">
        <f>0</f>
        <v>0</v>
      </c>
      <c r="U18" s="773">
        <f>0</f>
        <v>0</v>
      </c>
      <c r="V18" s="773">
        <f>0</f>
        <v>0</v>
      </c>
      <c r="W18" s="775">
        <f>0</f>
        <v>0</v>
      </c>
      <c r="X18" s="773" t="s">
        <v>771</v>
      </c>
      <c r="Y18" s="1476"/>
    </row>
    <row r="19" spans="1:25" s="916" customFormat="1" ht="12.75" customHeight="1" thickBot="1" x14ac:dyDescent="0.25">
      <c r="A19" s="1477" t="s">
        <v>1289</v>
      </c>
      <c r="B19" s="1479" t="s">
        <v>1330</v>
      </c>
      <c r="C19" s="1481" t="s">
        <v>820</v>
      </c>
      <c r="D19" s="776" t="s">
        <v>244</v>
      </c>
      <c r="E19" s="777">
        <f t="shared" si="1"/>
        <v>0</v>
      </c>
      <c r="F19" s="776">
        <f>0</f>
        <v>0</v>
      </c>
      <c r="G19" s="776">
        <f>0</f>
        <v>0</v>
      </c>
      <c r="H19" s="776">
        <f>0</f>
        <v>0</v>
      </c>
      <c r="I19" s="776">
        <f>0</f>
        <v>0</v>
      </c>
      <c r="J19" s="776">
        <f>0</f>
        <v>0</v>
      </c>
      <c r="K19" s="776">
        <f>0</f>
        <v>0</v>
      </c>
      <c r="L19" s="776">
        <f>0</f>
        <v>0</v>
      </c>
      <c r="M19" s="776">
        <f>0</f>
        <v>0</v>
      </c>
      <c r="N19" s="776">
        <f>0</f>
        <v>0</v>
      </c>
      <c r="O19" s="776">
        <f>0</f>
        <v>0</v>
      </c>
      <c r="P19" s="776">
        <f>0</f>
        <v>0</v>
      </c>
      <c r="Q19" s="776">
        <f>0</f>
        <v>0</v>
      </c>
      <c r="R19" s="776">
        <f>0</f>
        <v>0</v>
      </c>
      <c r="S19" s="776">
        <f>0</f>
        <v>0</v>
      </c>
      <c r="T19" s="776">
        <f>0</f>
        <v>0</v>
      </c>
      <c r="U19" s="776">
        <f>0</f>
        <v>0</v>
      </c>
      <c r="V19" s="776">
        <f>0</f>
        <v>0</v>
      </c>
      <c r="W19" s="778">
        <f>0</f>
        <v>0</v>
      </c>
      <c r="X19" s="776" t="s">
        <v>245</v>
      </c>
      <c r="Y19" s="1482" t="s">
        <v>1328</v>
      </c>
    </row>
    <row r="20" spans="1:25" s="916" customFormat="1" ht="12.75" customHeight="1" thickBot="1" x14ac:dyDescent="0.25">
      <c r="A20" s="1478"/>
      <c r="B20" s="1480"/>
      <c r="C20" s="1481"/>
      <c r="D20" s="776" t="s">
        <v>246</v>
      </c>
      <c r="E20" s="777">
        <f t="shared" si="1"/>
        <v>0</v>
      </c>
      <c r="F20" s="776">
        <f>0</f>
        <v>0</v>
      </c>
      <c r="G20" s="776">
        <f>0</f>
        <v>0</v>
      </c>
      <c r="H20" s="776">
        <f>0</f>
        <v>0</v>
      </c>
      <c r="I20" s="776">
        <f>0</f>
        <v>0</v>
      </c>
      <c r="J20" s="776">
        <f>0</f>
        <v>0</v>
      </c>
      <c r="K20" s="776">
        <f>0</f>
        <v>0</v>
      </c>
      <c r="L20" s="776">
        <f>0</f>
        <v>0</v>
      </c>
      <c r="M20" s="776">
        <f>0</f>
        <v>0</v>
      </c>
      <c r="N20" s="776">
        <f>0</f>
        <v>0</v>
      </c>
      <c r="O20" s="776">
        <f>0</f>
        <v>0</v>
      </c>
      <c r="P20" s="776">
        <f>0</f>
        <v>0</v>
      </c>
      <c r="Q20" s="776">
        <f>0</f>
        <v>0</v>
      </c>
      <c r="R20" s="776">
        <f>0</f>
        <v>0</v>
      </c>
      <c r="S20" s="776">
        <f>0</f>
        <v>0</v>
      </c>
      <c r="T20" s="776">
        <f>0</f>
        <v>0</v>
      </c>
      <c r="U20" s="776">
        <f>0</f>
        <v>0</v>
      </c>
      <c r="V20" s="776">
        <f>0</f>
        <v>0</v>
      </c>
      <c r="W20" s="778">
        <f>0</f>
        <v>0</v>
      </c>
      <c r="X20" s="776" t="s">
        <v>771</v>
      </c>
      <c r="Y20" s="1482"/>
    </row>
    <row r="21" spans="1:25" s="917" customFormat="1" ht="13.5" customHeight="1" thickBot="1" x14ac:dyDescent="0.25">
      <c r="A21" s="1471" t="s">
        <v>1290</v>
      </c>
      <c r="B21" s="1473" t="s">
        <v>1280</v>
      </c>
      <c r="C21" s="1475" t="s">
        <v>820</v>
      </c>
      <c r="D21" s="773" t="s">
        <v>244</v>
      </c>
      <c r="E21" s="774">
        <f t="shared" si="1"/>
        <v>0</v>
      </c>
      <c r="F21" s="773">
        <f>0</f>
        <v>0</v>
      </c>
      <c r="G21" s="773">
        <f>0</f>
        <v>0</v>
      </c>
      <c r="H21" s="773">
        <f>0</f>
        <v>0</v>
      </c>
      <c r="I21" s="773">
        <f>0</f>
        <v>0</v>
      </c>
      <c r="J21" s="773">
        <f>0</f>
        <v>0</v>
      </c>
      <c r="K21" s="773">
        <f>0</f>
        <v>0</v>
      </c>
      <c r="L21" s="773">
        <f>0</f>
        <v>0</v>
      </c>
      <c r="M21" s="773">
        <f>0</f>
        <v>0</v>
      </c>
      <c r="N21" s="773">
        <f>0</f>
        <v>0</v>
      </c>
      <c r="O21" s="773">
        <f>0</f>
        <v>0</v>
      </c>
      <c r="P21" s="773">
        <f>0</f>
        <v>0</v>
      </c>
      <c r="Q21" s="773">
        <f>0</f>
        <v>0</v>
      </c>
      <c r="R21" s="773">
        <f>0</f>
        <v>0</v>
      </c>
      <c r="S21" s="773">
        <f>0</f>
        <v>0</v>
      </c>
      <c r="T21" s="773">
        <f>0</f>
        <v>0</v>
      </c>
      <c r="U21" s="773">
        <f>0</f>
        <v>0</v>
      </c>
      <c r="V21" s="773">
        <f>0</f>
        <v>0</v>
      </c>
      <c r="W21" s="775">
        <f>0</f>
        <v>0</v>
      </c>
      <c r="X21" s="773" t="s">
        <v>245</v>
      </c>
      <c r="Y21" s="1476" t="s">
        <v>1317</v>
      </c>
    </row>
    <row r="22" spans="1:25" s="917" customFormat="1" ht="13.5" customHeight="1" thickBot="1" x14ac:dyDescent="0.25">
      <c r="A22" s="1472"/>
      <c r="B22" s="1474"/>
      <c r="C22" s="1475"/>
      <c r="D22" s="773" t="s">
        <v>246</v>
      </c>
      <c r="E22" s="774">
        <f t="shared" si="1"/>
        <v>1</v>
      </c>
      <c r="F22" s="773">
        <f>0</f>
        <v>0</v>
      </c>
      <c r="G22" s="773">
        <f>0</f>
        <v>0</v>
      </c>
      <c r="H22" s="773">
        <f>0</f>
        <v>0</v>
      </c>
      <c r="I22" s="773">
        <f>0</f>
        <v>0</v>
      </c>
      <c r="J22" s="773">
        <f>0</f>
        <v>0</v>
      </c>
      <c r="K22" s="773">
        <v>1</v>
      </c>
      <c r="L22" s="773">
        <f>0</f>
        <v>0</v>
      </c>
      <c r="M22" s="773">
        <f>0</f>
        <v>0</v>
      </c>
      <c r="N22" s="773">
        <f>0</f>
        <v>0</v>
      </c>
      <c r="O22" s="773">
        <f>0</f>
        <v>0</v>
      </c>
      <c r="P22" s="773">
        <f>0</f>
        <v>0</v>
      </c>
      <c r="Q22" s="773">
        <f>0</f>
        <v>0</v>
      </c>
      <c r="R22" s="773">
        <f>0</f>
        <v>0</v>
      </c>
      <c r="S22" s="773">
        <f>0</f>
        <v>0</v>
      </c>
      <c r="T22" s="773">
        <f>0</f>
        <v>0</v>
      </c>
      <c r="U22" s="773">
        <f>0</f>
        <v>0</v>
      </c>
      <c r="V22" s="773">
        <f>0</f>
        <v>0</v>
      </c>
      <c r="W22" s="775">
        <f>0</f>
        <v>0</v>
      </c>
      <c r="X22" s="773" t="s">
        <v>771</v>
      </c>
      <c r="Y22" s="1476"/>
    </row>
    <row r="23" spans="1:25" s="916" customFormat="1" ht="25.5" customHeight="1" thickBot="1" x14ac:dyDescent="0.25">
      <c r="A23" s="1477" t="s">
        <v>827</v>
      </c>
      <c r="B23" s="1479" t="s">
        <v>828</v>
      </c>
      <c r="C23" s="1481" t="s">
        <v>820</v>
      </c>
      <c r="D23" s="776" t="s">
        <v>244</v>
      </c>
      <c r="E23" s="777">
        <f t="shared" si="1"/>
        <v>2</v>
      </c>
      <c r="F23" s="776">
        <f>0</f>
        <v>0</v>
      </c>
      <c r="G23" s="776">
        <f>0</f>
        <v>0</v>
      </c>
      <c r="H23" s="776">
        <f>0</f>
        <v>0</v>
      </c>
      <c r="I23" s="776">
        <f>0</f>
        <v>0</v>
      </c>
      <c r="J23" s="776">
        <f>0</f>
        <v>0</v>
      </c>
      <c r="K23" s="776">
        <f>0</f>
        <v>0</v>
      </c>
      <c r="L23" s="776">
        <f>0</f>
        <v>0</v>
      </c>
      <c r="M23" s="776">
        <v>1</v>
      </c>
      <c r="N23" s="776">
        <f>0</f>
        <v>0</v>
      </c>
      <c r="O23" s="776">
        <f>0</f>
        <v>0</v>
      </c>
      <c r="P23" s="776">
        <f>0</f>
        <v>0</v>
      </c>
      <c r="Q23" s="776">
        <v>1</v>
      </c>
      <c r="R23" s="776">
        <f>0</f>
        <v>0</v>
      </c>
      <c r="S23" s="776">
        <f>0</f>
        <v>0</v>
      </c>
      <c r="T23" s="776">
        <f>0</f>
        <v>0</v>
      </c>
      <c r="U23" s="776">
        <f>0</f>
        <v>0</v>
      </c>
      <c r="V23" s="776">
        <f>0</f>
        <v>0</v>
      </c>
      <c r="W23" s="778">
        <f>0</f>
        <v>0</v>
      </c>
      <c r="X23" s="776" t="s">
        <v>245</v>
      </c>
      <c r="Y23" s="1482" t="s">
        <v>1037</v>
      </c>
    </row>
    <row r="24" spans="1:25" s="916" customFormat="1" ht="25.5" customHeight="1" thickBot="1" x14ac:dyDescent="0.25">
      <c r="A24" s="1478"/>
      <c r="B24" s="1480"/>
      <c r="C24" s="1481"/>
      <c r="D24" s="776" t="s">
        <v>246</v>
      </c>
      <c r="E24" s="777">
        <f t="shared" si="1"/>
        <v>2</v>
      </c>
      <c r="F24" s="776">
        <f>0</f>
        <v>0</v>
      </c>
      <c r="G24" s="776">
        <f>0</f>
        <v>0</v>
      </c>
      <c r="H24" s="776">
        <f>0</f>
        <v>0</v>
      </c>
      <c r="I24" s="776">
        <f>0</f>
        <v>0</v>
      </c>
      <c r="J24" s="776">
        <f>0</f>
        <v>0</v>
      </c>
      <c r="K24" s="776">
        <f>0</f>
        <v>0</v>
      </c>
      <c r="L24" s="776">
        <f>0</f>
        <v>0</v>
      </c>
      <c r="M24" s="776">
        <v>2</v>
      </c>
      <c r="N24" s="776">
        <f>0</f>
        <v>0</v>
      </c>
      <c r="O24" s="776">
        <f>0</f>
        <v>0</v>
      </c>
      <c r="P24" s="776">
        <f>0</f>
        <v>0</v>
      </c>
      <c r="Q24" s="776">
        <f>0</f>
        <v>0</v>
      </c>
      <c r="R24" s="776">
        <f>0</f>
        <v>0</v>
      </c>
      <c r="S24" s="776">
        <f>0</f>
        <v>0</v>
      </c>
      <c r="T24" s="776">
        <f>0</f>
        <v>0</v>
      </c>
      <c r="U24" s="776">
        <f>0</f>
        <v>0</v>
      </c>
      <c r="V24" s="776">
        <f>0</f>
        <v>0</v>
      </c>
      <c r="W24" s="778">
        <f>0</f>
        <v>0</v>
      </c>
      <c r="X24" s="776" t="s">
        <v>771</v>
      </c>
      <c r="Y24" s="1482"/>
    </row>
    <row r="25" spans="1:25" s="917" customFormat="1" ht="13.5" customHeight="1" thickBot="1" x14ac:dyDescent="0.25">
      <c r="A25" s="1471" t="s">
        <v>829</v>
      </c>
      <c r="B25" s="1473" t="s">
        <v>830</v>
      </c>
      <c r="C25" s="1475" t="s">
        <v>820</v>
      </c>
      <c r="D25" s="773" t="s">
        <v>244</v>
      </c>
      <c r="E25" s="774">
        <f t="shared" si="1"/>
        <v>1</v>
      </c>
      <c r="F25" s="773">
        <f>0</f>
        <v>0</v>
      </c>
      <c r="G25" s="773">
        <f>0</f>
        <v>0</v>
      </c>
      <c r="H25" s="773">
        <f>0</f>
        <v>0</v>
      </c>
      <c r="I25" s="773">
        <f>0</f>
        <v>0</v>
      </c>
      <c r="J25" s="773">
        <f>0</f>
        <v>0</v>
      </c>
      <c r="K25" s="773">
        <f>0</f>
        <v>0</v>
      </c>
      <c r="L25" s="773">
        <f>0</f>
        <v>0</v>
      </c>
      <c r="M25" s="773">
        <f>0</f>
        <v>0</v>
      </c>
      <c r="N25" s="773">
        <f>0</f>
        <v>0</v>
      </c>
      <c r="O25" s="773">
        <f>0</f>
        <v>0</v>
      </c>
      <c r="P25" s="773">
        <f>0</f>
        <v>0</v>
      </c>
      <c r="Q25" s="773">
        <v>1</v>
      </c>
      <c r="R25" s="773">
        <f>0</f>
        <v>0</v>
      </c>
      <c r="S25" s="773">
        <f>0</f>
        <v>0</v>
      </c>
      <c r="T25" s="773">
        <f>0</f>
        <v>0</v>
      </c>
      <c r="U25" s="773">
        <f>0</f>
        <v>0</v>
      </c>
      <c r="V25" s="773">
        <f>0</f>
        <v>0</v>
      </c>
      <c r="W25" s="775">
        <f>0</f>
        <v>0</v>
      </c>
      <c r="X25" s="773" t="s">
        <v>245</v>
      </c>
      <c r="Y25" s="1476" t="s">
        <v>1039</v>
      </c>
    </row>
    <row r="26" spans="1:25" s="917" customFormat="1" ht="13.5" customHeight="1" thickBot="1" x14ac:dyDescent="0.25">
      <c r="A26" s="1472"/>
      <c r="B26" s="1474"/>
      <c r="C26" s="1475"/>
      <c r="D26" s="773" t="s">
        <v>246</v>
      </c>
      <c r="E26" s="774">
        <f t="shared" si="1"/>
        <v>1</v>
      </c>
      <c r="F26" s="773">
        <f>0</f>
        <v>0</v>
      </c>
      <c r="G26" s="773">
        <f>0</f>
        <v>0</v>
      </c>
      <c r="H26" s="773">
        <f>0</f>
        <v>0</v>
      </c>
      <c r="I26" s="773">
        <f>0</f>
        <v>0</v>
      </c>
      <c r="J26" s="773">
        <f>0</f>
        <v>0</v>
      </c>
      <c r="K26" s="773">
        <f>0</f>
        <v>0</v>
      </c>
      <c r="L26" s="773">
        <f>0</f>
        <v>0</v>
      </c>
      <c r="M26" s="773">
        <f>0</f>
        <v>0</v>
      </c>
      <c r="N26" s="773">
        <f>0</f>
        <v>0</v>
      </c>
      <c r="O26" s="773">
        <f>0</f>
        <v>0</v>
      </c>
      <c r="P26" s="773">
        <f>0</f>
        <v>0</v>
      </c>
      <c r="Q26" s="773">
        <f>0</f>
        <v>0</v>
      </c>
      <c r="R26" s="773">
        <f>0</f>
        <v>0</v>
      </c>
      <c r="S26" s="773">
        <v>1</v>
      </c>
      <c r="T26" s="773">
        <f>0</f>
        <v>0</v>
      </c>
      <c r="U26" s="773">
        <f>0</f>
        <v>0</v>
      </c>
      <c r="V26" s="773">
        <f>0</f>
        <v>0</v>
      </c>
      <c r="W26" s="775">
        <f>0</f>
        <v>0</v>
      </c>
      <c r="X26" s="773" t="s">
        <v>771</v>
      </c>
      <c r="Y26" s="1476"/>
    </row>
    <row r="27" spans="1:25" s="916" customFormat="1" ht="13.5" customHeight="1" thickBot="1" x14ac:dyDescent="0.25">
      <c r="A27" s="1477" t="s">
        <v>831</v>
      </c>
      <c r="B27" s="1479" t="s">
        <v>832</v>
      </c>
      <c r="C27" s="1481" t="s">
        <v>820</v>
      </c>
      <c r="D27" s="776" t="s">
        <v>244</v>
      </c>
      <c r="E27" s="777">
        <f t="shared" si="1"/>
        <v>3</v>
      </c>
      <c r="F27" s="776">
        <f>0</f>
        <v>0</v>
      </c>
      <c r="G27" s="776">
        <v>1</v>
      </c>
      <c r="H27" s="776">
        <f>0</f>
        <v>0</v>
      </c>
      <c r="I27" s="776">
        <f>0</f>
        <v>0</v>
      </c>
      <c r="J27" s="776">
        <f>0</f>
        <v>0</v>
      </c>
      <c r="K27" s="776">
        <f>0</f>
        <v>0</v>
      </c>
      <c r="L27" s="776">
        <v>1</v>
      </c>
      <c r="M27" s="776">
        <f>0</f>
        <v>0</v>
      </c>
      <c r="N27" s="776">
        <f>0</f>
        <v>0</v>
      </c>
      <c r="O27" s="776">
        <f>0</f>
        <v>0</v>
      </c>
      <c r="P27" s="776">
        <f>0</f>
        <v>0</v>
      </c>
      <c r="Q27" s="776">
        <v>1</v>
      </c>
      <c r="R27" s="776">
        <f>0</f>
        <v>0</v>
      </c>
      <c r="S27" s="776">
        <f>0</f>
        <v>0</v>
      </c>
      <c r="T27" s="776">
        <f>0</f>
        <v>0</v>
      </c>
      <c r="U27" s="776">
        <f>0</f>
        <v>0</v>
      </c>
      <c r="V27" s="776">
        <f>0</f>
        <v>0</v>
      </c>
      <c r="W27" s="778">
        <f>0</f>
        <v>0</v>
      </c>
      <c r="X27" s="776" t="s">
        <v>245</v>
      </c>
      <c r="Y27" s="1482" t="s">
        <v>1038</v>
      </c>
    </row>
    <row r="28" spans="1:25" s="916" customFormat="1" ht="13.5" customHeight="1" thickBot="1" x14ac:dyDescent="0.25">
      <c r="A28" s="1478"/>
      <c r="B28" s="1480"/>
      <c r="C28" s="1481"/>
      <c r="D28" s="776" t="s">
        <v>246</v>
      </c>
      <c r="E28" s="777">
        <f t="shared" si="1"/>
        <v>0</v>
      </c>
      <c r="F28" s="776">
        <f>0</f>
        <v>0</v>
      </c>
      <c r="G28" s="776">
        <f>0</f>
        <v>0</v>
      </c>
      <c r="H28" s="776">
        <f>0</f>
        <v>0</v>
      </c>
      <c r="I28" s="776">
        <f>0</f>
        <v>0</v>
      </c>
      <c r="J28" s="776">
        <f>0</f>
        <v>0</v>
      </c>
      <c r="K28" s="776">
        <f>0</f>
        <v>0</v>
      </c>
      <c r="L28" s="776">
        <f>0</f>
        <v>0</v>
      </c>
      <c r="M28" s="776">
        <f>0</f>
        <v>0</v>
      </c>
      <c r="N28" s="776">
        <f>0</f>
        <v>0</v>
      </c>
      <c r="O28" s="776">
        <f>0</f>
        <v>0</v>
      </c>
      <c r="P28" s="776">
        <f>0</f>
        <v>0</v>
      </c>
      <c r="Q28" s="776">
        <f>0</f>
        <v>0</v>
      </c>
      <c r="R28" s="776">
        <f>0</f>
        <v>0</v>
      </c>
      <c r="S28" s="776">
        <f>0</f>
        <v>0</v>
      </c>
      <c r="T28" s="776">
        <f>0</f>
        <v>0</v>
      </c>
      <c r="U28" s="776">
        <f>0</f>
        <v>0</v>
      </c>
      <c r="V28" s="776">
        <f>0</f>
        <v>0</v>
      </c>
      <c r="W28" s="778">
        <f>0</f>
        <v>0</v>
      </c>
      <c r="X28" s="776" t="s">
        <v>771</v>
      </c>
      <c r="Y28" s="1482"/>
    </row>
    <row r="29" spans="1:25" s="917" customFormat="1" ht="13.5" customHeight="1" thickBot="1" x14ac:dyDescent="0.25">
      <c r="A29" s="1471" t="s">
        <v>833</v>
      </c>
      <c r="B29" s="1473" t="s">
        <v>834</v>
      </c>
      <c r="C29" s="1475" t="s">
        <v>820</v>
      </c>
      <c r="D29" s="773" t="s">
        <v>244</v>
      </c>
      <c r="E29" s="774">
        <f t="shared" si="1"/>
        <v>5</v>
      </c>
      <c r="F29" s="773">
        <f>0</f>
        <v>0</v>
      </c>
      <c r="G29" s="773">
        <f>0</f>
        <v>0</v>
      </c>
      <c r="H29" s="773">
        <f>0</f>
        <v>0</v>
      </c>
      <c r="I29" s="773">
        <f>0</f>
        <v>0</v>
      </c>
      <c r="J29" s="773">
        <f>0</f>
        <v>0</v>
      </c>
      <c r="K29" s="773">
        <f>0</f>
        <v>0</v>
      </c>
      <c r="L29" s="773">
        <f>0</f>
        <v>0</v>
      </c>
      <c r="M29" s="773">
        <f>0</f>
        <v>0</v>
      </c>
      <c r="N29" s="773">
        <v>2</v>
      </c>
      <c r="O29" s="773">
        <v>1</v>
      </c>
      <c r="P29" s="773">
        <v>1</v>
      </c>
      <c r="Q29" s="773">
        <f>0</f>
        <v>0</v>
      </c>
      <c r="R29" s="773">
        <v>1</v>
      </c>
      <c r="S29" s="773">
        <f>0</f>
        <v>0</v>
      </c>
      <c r="T29" s="773">
        <f>0</f>
        <v>0</v>
      </c>
      <c r="U29" s="773">
        <f>0</f>
        <v>0</v>
      </c>
      <c r="V29" s="773">
        <f>0</f>
        <v>0</v>
      </c>
      <c r="W29" s="775">
        <f>0</f>
        <v>0</v>
      </c>
      <c r="X29" s="773" t="s">
        <v>245</v>
      </c>
      <c r="Y29" s="1476" t="s">
        <v>1040</v>
      </c>
    </row>
    <row r="30" spans="1:25" s="917" customFormat="1" ht="13.5" customHeight="1" thickBot="1" x14ac:dyDescent="0.25">
      <c r="A30" s="1472"/>
      <c r="B30" s="1474"/>
      <c r="C30" s="1475"/>
      <c r="D30" s="773" t="s">
        <v>246</v>
      </c>
      <c r="E30" s="774">
        <f t="shared" si="1"/>
        <v>2</v>
      </c>
      <c r="F30" s="773">
        <f>0</f>
        <v>0</v>
      </c>
      <c r="G30" s="773">
        <f>0</f>
        <v>0</v>
      </c>
      <c r="H30" s="773">
        <f>0</f>
        <v>0</v>
      </c>
      <c r="I30" s="773">
        <f>0</f>
        <v>0</v>
      </c>
      <c r="J30" s="773">
        <f>0</f>
        <v>0</v>
      </c>
      <c r="K30" s="773">
        <f>0</f>
        <v>0</v>
      </c>
      <c r="L30" s="773">
        <f>0</f>
        <v>0</v>
      </c>
      <c r="M30" s="773">
        <f>0</f>
        <v>0</v>
      </c>
      <c r="N30" s="773">
        <f>0</f>
        <v>0</v>
      </c>
      <c r="O30" s="773">
        <f>0</f>
        <v>0</v>
      </c>
      <c r="P30" s="773">
        <v>2</v>
      </c>
      <c r="Q30" s="773">
        <f>0</f>
        <v>0</v>
      </c>
      <c r="R30" s="773">
        <f>0</f>
        <v>0</v>
      </c>
      <c r="S30" s="773">
        <f>0</f>
        <v>0</v>
      </c>
      <c r="T30" s="773">
        <f>0</f>
        <v>0</v>
      </c>
      <c r="U30" s="773">
        <f>0</f>
        <v>0</v>
      </c>
      <c r="V30" s="773">
        <f>0</f>
        <v>0</v>
      </c>
      <c r="W30" s="775">
        <f>0</f>
        <v>0</v>
      </c>
      <c r="X30" s="773" t="s">
        <v>771</v>
      </c>
      <c r="Y30" s="1476"/>
    </row>
    <row r="31" spans="1:25" s="916" customFormat="1" ht="13.5" customHeight="1" thickBot="1" x14ac:dyDescent="0.25">
      <c r="A31" s="1477" t="s">
        <v>835</v>
      </c>
      <c r="B31" s="1479" t="s">
        <v>836</v>
      </c>
      <c r="C31" s="1481" t="s">
        <v>820</v>
      </c>
      <c r="D31" s="776" t="s">
        <v>244</v>
      </c>
      <c r="E31" s="777">
        <f t="shared" si="1"/>
        <v>14</v>
      </c>
      <c r="F31" s="776">
        <f>0</f>
        <v>0</v>
      </c>
      <c r="G31" s="776">
        <f>0</f>
        <v>0</v>
      </c>
      <c r="H31" s="776">
        <f>0</f>
        <v>0</v>
      </c>
      <c r="I31" s="776">
        <f>0</f>
        <v>0</v>
      </c>
      <c r="J31" s="776">
        <f>0</f>
        <v>0</v>
      </c>
      <c r="K31" s="776">
        <f>0</f>
        <v>0</v>
      </c>
      <c r="L31" s="776">
        <v>1</v>
      </c>
      <c r="M31" s="776">
        <f>0</f>
        <v>0</v>
      </c>
      <c r="N31" s="776">
        <v>1</v>
      </c>
      <c r="O31" s="776">
        <f>0</f>
        <v>0</v>
      </c>
      <c r="P31" s="776">
        <v>1</v>
      </c>
      <c r="Q31" s="776">
        <v>1</v>
      </c>
      <c r="R31" s="776">
        <v>3</v>
      </c>
      <c r="S31" s="776">
        <v>1</v>
      </c>
      <c r="T31" s="776">
        <v>3</v>
      </c>
      <c r="U31" s="776">
        <v>3</v>
      </c>
      <c r="V31" s="776">
        <f>0</f>
        <v>0</v>
      </c>
      <c r="W31" s="778">
        <f>0</f>
        <v>0</v>
      </c>
      <c r="X31" s="776" t="s">
        <v>245</v>
      </c>
      <c r="Y31" s="1482" t="s">
        <v>1041</v>
      </c>
    </row>
    <row r="32" spans="1:25" s="916" customFormat="1" ht="13.5" customHeight="1" thickBot="1" x14ac:dyDescent="0.25">
      <c r="A32" s="1478"/>
      <c r="B32" s="1480"/>
      <c r="C32" s="1481"/>
      <c r="D32" s="776" t="s">
        <v>246</v>
      </c>
      <c r="E32" s="777">
        <f t="shared" si="1"/>
        <v>8</v>
      </c>
      <c r="F32" s="776">
        <f>0</f>
        <v>0</v>
      </c>
      <c r="G32" s="776">
        <f>0</f>
        <v>0</v>
      </c>
      <c r="H32" s="776">
        <f>0</f>
        <v>0</v>
      </c>
      <c r="I32" s="776">
        <f>0</f>
        <v>0</v>
      </c>
      <c r="J32" s="776">
        <f>0</f>
        <v>0</v>
      </c>
      <c r="K32" s="776">
        <f>0</f>
        <v>0</v>
      </c>
      <c r="L32" s="776">
        <f>0</f>
        <v>0</v>
      </c>
      <c r="M32" s="776">
        <f>0</f>
        <v>0</v>
      </c>
      <c r="N32" s="776">
        <f>0</f>
        <v>0</v>
      </c>
      <c r="O32" s="776">
        <f>0</f>
        <v>0</v>
      </c>
      <c r="P32" s="776">
        <f>0</f>
        <v>0</v>
      </c>
      <c r="Q32" s="776">
        <v>1</v>
      </c>
      <c r="R32" s="776">
        <v>1</v>
      </c>
      <c r="S32" s="776">
        <f>0</f>
        <v>0</v>
      </c>
      <c r="T32" s="776">
        <v>1</v>
      </c>
      <c r="U32" s="776">
        <v>3</v>
      </c>
      <c r="V32" s="776">
        <v>1</v>
      </c>
      <c r="W32" s="778">
        <v>1</v>
      </c>
      <c r="X32" s="776" t="s">
        <v>771</v>
      </c>
      <c r="Y32" s="1482"/>
    </row>
    <row r="33" spans="1:25" s="917" customFormat="1" ht="13.5" customHeight="1" thickBot="1" x14ac:dyDescent="0.25">
      <c r="A33" s="1471" t="s">
        <v>837</v>
      </c>
      <c r="B33" s="1473" t="s">
        <v>838</v>
      </c>
      <c r="C33" s="1023"/>
      <c r="D33" s="773" t="s">
        <v>244</v>
      </c>
      <c r="E33" s="774">
        <f t="shared" si="1"/>
        <v>17</v>
      </c>
      <c r="F33" s="773">
        <f>0</f>
        <v>0</v>
      </c>
      <c r="G33" s="773">
        <f>0</f>
        <v>0</v>
      </c>
      <c r="H33" s="773">
        <f>0</f>
        <v>0</v>
      </c>
      <c r="I33" s="773">
        <f>0</f>
        <v>0</v>
      </c>
      <c r="J33" s="773">
        <f>0</f>
        <v>0</v>
      </c>
      <c r="K33" s="773">
        <f>0</f>
        <v>0</v>
      </c>
      <c r="L33" s="773">
        <f>0</f>
        <v>0</v>
      </c>
      <c r="M33" s="773">
        <f>0</f>
        <v>0</v>
      </c>
      <c r="N33" s="773">
        <v>2</v>
      </c>
      <c r="O33" s="773">
        <v>1</v>
      </c>
      <c r="P33" s="773">
        <v>5</v>
      </c>
      <c r="Q33" s="773">
        <v>1</v>
      </c>
      <c r="R33" s="773">
        <v>3</v>
      </c>
      <c r="S33" s="773">
        <v>3</v>
      </c>
      <c r="T33" s="773">
        <v>1</v>
      </c>
      <c r="U33" s="773">
        <v>1</v>
      </c>
      <c r="V33" s="773">
        <f>0</f>
        <v>0</v>
      </c>
      <c r="W33" s="775">
        <f>0</f>
        <v>0</v>
      </c>
      <c r="X33" s="773" t="s">
        <v>245</v>
      </c>
      <c r="Y33" s="1476" t="s">
        <v>1042</v>
      </c>
    </row>
    <row r="34" spans="1:25" s="917" customFormat="1" ht="13.5" customHeight="1" thickBot="1" x14ac:dyDescent="0.25">
      <c r="A34" s="1472"/>
      <c r="B34" s="1474"/>
      <c r="C34" s="1023" t="s">
        <v>820</v>
      </c>
      <c r="D34" s="773" t="s">
        <v>246</v>
      </c>
      <c r="E34" s="774">
        <f t="shared" si="1"/>
        <v>4</v>
      </c>
      <c r="F34" s="773">
        <f>0</f>
        <v>0</v>
      </c>
      <c r="G34" s="773">
        <f>0</f>
        <v>0</v>
      </c>
      <c r="H34" s="773">
        <f>0</f>
        <v>0</v>
      </c>
      <c r="I34" s="773">
        <f>0</f>
        <v>0</v>
      </c>
      <c r="J34" s="773">
        <f>0</f>
        <v>0</v>
      </c>
      <c r="K34" s="773">
        <f>0</f>
        <v>0</v>
      </c>
      <c r="L34" s="773">
        <f>0</f>
        <v>0</v>
      </c>
      <c r="M34" s="773">
        <f>0</f>
        <v>0</v>
      </c>
      <c r="N34" s="773">
        <f>0</f>
        <v>0</v>
      </c>
      <c r="O34" s="773">
        <f>0</f>
        <v>0</v>
      </c>
      <c r="P34" s="773">
        <f>0</f>
        <v>0</v>
      </c>
      <c r="Q34" s="773">
        <f>0</f>
        <v>0</v>
      </c>
      <c r="R34" s="773">
        <v>3</v>
      </c>
      <c r="S34" s="773">
        <v>1</v>
      </c>
      <c r="T34" s="773">
        <f>0</f>
        <v>0</v>
      </c>
      <c r="U34" s="773">
        <f>0</f>
        <v>0</v>
      </c>
      <c r="V34" s="773">
        <f>0</f>
        <v>0</v>
      </c>
      <c r="W34" s="775">
        <f>0</f>
        <v>0</v>
      </c>
      <c r="X34" s="773" t="s">
        <v>771</v>
      </c>
      <c r="Y34" s="1476"/>
    </row>
    <row r="35" spans="1:25" s="916" customFormat="1" ht="13.5" customHeight="1" thickBot="1" x14ac:dyDescent="0.25">
      <c r="A35" s="1477" t="s">
        <v>839</v>
      </c>
      <c r="B35" s="1479" t="s">
        <v>840</v>
      </c>
      <c r="C35" s="1481" t="s">
        <v>820</v>
      </c>
      <c r="D35" s="776" t="s">
        <v>244</v>
      </c>
      <c r="E35" s="777">
        <f t="shared" si="1"/>
        <v>5</v>
      </c>
      <c r="F35" s="776">
        <f>0</f>
        <v>0</v>
      </c>
      <c r="G35" s="776">
        <f>0</f>
        <v>0</v>
      </c>
      <c r="H35" s="776">
        <f>0</f>
        <v>0</v>
      </c>
      <c r="I35" s="776">
        <f>0</f>
        <v>0</v>
      </c>
      <c r="J35" s="776">
        <f>0</f>
        <v>0</v>
      </c>
      <c r="K35" s="776">
        <f>0</f>
        <v>0</v>
      </c>
      <c r="L35" s="776">
        <f>0</f>
        <v>0</v>
      </c>
      <c r="M35" s="776">
        <f>0</f>
        <v>0</v>
      </c>
      <c r="N35" s="776">
        <f>0</f>
        <v>0</v>
      </c>
      <c r="O35" s="776">
        <v>1</v>
      </c>
      <c r="P35" s="776">
        <f>0</f>
        <v>0</v>
      </c>
      <c r="Q35" s="776">
        <f>0</f>
        <v>0</v>
      </c>
      <c r="R35" s="776">
        <v>2</v>
      </c>
      <c r="S35" s="776">
        <v>2</v>
      </c>
      <c r="T35" s="776">
        <f>0</f>
        <v>0</v>
      </c>
      <c r="U35" s="776">
        <f>0</f>
        <v>0</v>
      </c>
      <c r="V35" s="776">
        <f>0</f>
        <v>0</v>
      </c>
      <c r="W35" s="778">
        <f>0</f>
        <v>0</v>
      </c>
      <c r="X35" s="776" t="s">
        <v>245</v>
      </c>
      <c r="Y35" s="1482" t="s">
        <v>1080</v>
      </c>
    </row>
    <row r="36" spans="1:25" s="916" customFormat="1" ht="13.5" customHeight="1" thickBot="1" x14ac:dyDescent="0.25">
      <c r="A36" s="1478"/>
      <c r="B36" s="1480"/>
      <c r="C36" s="1481"/>
      <c r="D36" s="776" t="s">
        <v>246</v>
      </c>
      <c r="E36" s="777">
        <f t="shared" si="1"/>
        <v>1</v>
      </c>
      <c r="F36" s="776">
        <f>0</f>
        <v>0</v>
      </c>
      <c r="G36" s="776">
        <f>0</f>
        <v>0</v>
      </c>
      <c r="H36" s="776">
        <f>0</f>
        <v>0</v>
      </c>
      <c r="I36" s="776">
        <f>0</f>
        <v>0</v>
      </c>
      <c r="J36" s="776">
        <f>0</f>
        <v>0</v>
      </c>
      <c r="K36" s="776">
        <f>0</f>
        <v>0</v>
      </c>
      <c r="L36" s="776">
        <f>0</f>
        <v>0</v>
      </c>
      <c r="M36" s="776">
        <f>0</f>
        <v>0</v>
      </c>
      <c r="N36" s="776">
        <f>0</f>
        <v>0</v>
      </c>
      <c r="O36" s="776">
        <f>0</f>
        <v>0</v>
      </c>
      <c r="P36" s="776">
        <f>0</f>
        <v>0</v>
      </c>
      <c r="Q36" s="776">
        <f>0</f>
        <v>0</v>
      </c>
      <c r="R36" s="776">
        <f>0</f>
        <v>0</v>
      </c>
      <c r="S36" s="776">
        <f>0</f>
        <v>0</v>
      </c>
      <c r="T36" s="776">
        <f>0</f>
        <v>0</v>
      </c>
      <c r="U36" s="776">
        <f>0</f>
        <v>0</v>
      </c>
      <c r="V36" s="776">
        <f>0</f>
        <v>0</v>
      </c>
      <c r="W36" s="778">
        <v>1</v>
      </c>
      <c r="X36" s="776" t="s">
        <v>771</v>
      </c>
      <c r="Y36" s="1482"/>
    </row>
    <row r="37" spans="1:25" s="917" customFormat="1" ht="13.5" customHeight="1" thickBot="1" x14ac:dyDescent="0.25">
      <c r="A37" s="1471" t="s">
        <v>841</v>
      </c>
      <c r="B37" s="1473" t="s">
        <v>842</v>
      </c>
      <c r="C37" s="1475" t="s">
        <v>820</v>
      </c>
      <c r="D37" s="773" t="s">
        <v>244</v>
      </c>
      <c r="E37" s="774">
        <f t="shared" si="1"/>
        <v>12</v>
      </c>
      <c r="F37" s="773">
        <f>0</f>
        <v>0</v>
      </c>
      <c r="G37" s="773">
        <f>0</f>
        <v>0</v>
      </c>
      <c r="H37" s="773">
        <f>0</f>
        <v>0</v>
      </c>
      <c r="I37" s="773">
        <f>0</f>
        <v>0</v>
      </c>
      <c r="J37" s="773">
        <f>0</f>
        <v>0</v>
      </c>
      <c r="K37" s="773">
        <f>0</f>
        <v>0</v>
      </c>
      <c r="L37" s="773">
        <f>0</f>
        <v>0</v>
      </c>
      <c r="M37" s="773">
        <f>0</f>
        <v>0</v>
      </c>
      <c r="N37" s="773">
        <f>0</f>
        <v>0</v>
      </c>
      <c r="O37" s="773">
        <v>4</v>
      </c>
      <c r="P37" s="773">
        <v>2</v>
      </c>
      <c r="Q37" s="773">
        <v>2</v>
      </c>
      <c r="R37" s="773">
        <v>3</v>
      </c>
      <c r="S37" s="773">
        <f>0</f>
        <v>0</v>
      </c>
      <c r="T37" s="773">
        <f>0</f>
        <v>0</v>
      </c>
      <c r="U37" s="773">
        <v>1</v>
      </c>
      <c r="V37" s="773">
        <f>0</f>
        <v>0</v>
      </c>
      <c r="W37" s="775">
        <f>0</f>
        <v>0</v>
      </c>
      <c r="X37" s="773" t="s">
        <v>245</v>
      </c>
      <c r="Y37" s="1476" t="s">
        <v>1043</v>
      </c>
    </row>
    <row r="38" spans="1:25" s="917" customFormat="1" ht="13.5" customHeight="1" thickBot="1" x14ac:dyDescent="0.25">
      <c r="A38" s="1472"/>
      <c r="B38" s="1474"/>
      <c r="C38" s="1475"/>
      <c r="D38" s="773" t="s">
        <v>246</v>
      </c>
      <c r="E38" s="774">
        <f t="shared" si="1"/>
        <v>4</v>
      </c>
      <c r="F38" s="773">
        <f>0</f>
        <v>0</v>
      </c>
      <c r="G38" s="773">
        <f>0</f>
        <v>0</v>
      </c>
      <c r="H38" s="773">
        <f>0</f>
        <v>0</v>
      </c>
      <c r="I38" s="773">
        <f>0</f>
        <v>0</v>
      </c>
      <c r="J38" s="773">
        <v>1</v>
      </c>
      <c r="K38" s="773">
        <f>0</f>
        <v>0</v>
      </c>
      <c r="L38" s="773">
        <f>0</f>
        <v>0</v>
      </c>
      <c r="M38" s="773">
        <v>1</v>
      </c>
      <c r="N38" s="773">
        <f>0</f>
        <v>0</v>
      </c>
      <c r="O38" s="773">
        <v>1</v>
      </c>
      <c r="P38" s="773">
        <f>0</f>
        <v>0</v>
      </c>
      <c r="Q38" s="773">
        <f>0</f>
        <v>0</v>
      </c>
      <c r="R38" s="773">
        <f>0</f>
        <v>0</v>
      </c>
      <c r="S38" s="773">
        <f>0</f>
        <v>0</v>
      </c>
      <c r="T38" s="773">
        <v>1</v>
      </c>
      <c r="U38" s="773">
        <f>0</f>
        <v>0</v>
      </c>
      <c r="V38" s="773">
        <f>0</f>
        <v>0</v>
      </c>
      <c r="W38" s="775">
        <f>0</f>
        <v>0</v>
      </c>
      <c r="X38" s="773" t="s">
        <v>771</v>
      </c>
      <c r="Y38" s="1476"/>
    </row>
    <row r="39" spans="1:25" s="916" customFormat="1" ht="13.5" customHeight="1" thickBot="1" x14ac:dyDescent="0.25">
      <c r="A39" s="1477" t="s">
        <v>1291</v>
      </c>
      <c r="B39" s="1479" t="s">
        <v>1281</v>
      </c>
      <c r="C39" s="1481" t="s">
        <v>820</v>
      </c>
      <c r="D39" s="776" t="s">
        <v>244</v>
      </c>
      <c r="E39" s="777">
        <f t="shared" si="1"/>
        <v>0</v>
      </c>
      <c r="F39" s="776">
        <f>0</f>
        <v>0</v>
      </c>
      <c r="G39" s="776">
        <f>0</f>
        <v>0</v>
      </c>
      <c r="H39" s="776">
        <f>0</f>
        <v>0</v>
      </c>
      <c r="I39" s="776">
        <f>0</f>
        <v>0</v>
      </c>
      <c r="J39" s="776">
        <f>0</f>
        <v>0</v>
      </c>
      <c r="K39" s="776">
        <f>0</f>
        <v>0</v>
      </c>
      <c r="L39" s="776">
        <f>0</f>
        <v>0</v>
      </c>
      <c r="M39" s="776">
        <f>0</f>
        <v>0</v>
      </c>
      <c r="N39" s="776">
        <f>0</f>
        <v>0</v>
      </c>
      <c r="O39" s="776">
        <f>0</f>
        <v>0</v>
      </c>
      <c r="P39" s="776">
        <f>0</f>
        <v>0</v>
      </c>
      <c r="Q39" s="776">
        <f>0</f>
        <v>0</v>
      </c>
      <c r="R39" s="776">
        <f>0</f>
        <v>0</v>
      </c>
      <c r="S39" s="776">
        <f>0</f>
        <v>0</v>
      </c>
      <c r="T39" s="776">
        <f>0</f>
        <v>0</v>
      </c>
      <c r="U39" s="776">
        <f>0</f>
        <v>0</v>
      </c>
      <c r="V39" s="776">
        <f>0</f>
        <v>0</v>
      </c>
      <c r="W39" s="778">
        <f>0</f>
        <v>0</v>
      </c>
      <c r="X39" s="776" t="s">
        <v>245</v>
      </c>
      <c r="Y39" s="1482" t="s">
        <v>1329</v>
      </c>
    </row>
    <row r="40" spans="1:25" s="916" customFormat="1" ht="13.5" customHeight="1" thickBot="1" x14ac:dyDescent="0.25">
      <c r="A40" s="1478"/>
      <c r="B40" s="1480"/>
      <c r="C40" s="1481"/>
      <c r="D40" s="776" t="s">
        <v>246</v>
      </c>
      <c r="E40" s="777">
        <f t="shared" si="1"/>
        <v>2</v>
      </c>
      <c r="F40" s="776">
        <f>0</f>
        <v>0</v>
      </c>
      <c r="G40" s="776">
        <f>0</f>
        <v>0</v>
      </c>
      <c r="H40" s="776">
        <f>0</f>
        <v>0</v>
      </c>
      <c r="I40" s="776">
        <f>0</f>
        <v>0</v>
      </c>
      <c r="J40" s="776">
        <f>0</f>
        <v>0</v>
      </c>
      <c r="K40" s="776">
        <f>0</f>
        <v>0</v>
      </c>
      <c r="L40" s="776">
        <f>0</f>
        <v>0</v>
      </c>
      <c r="M40" s="776">
        <f>0</f>
        <v>0</v>
      </c>
      <c r="N40" s="776">
        <f>0</f>
        <v>0</v>
      </c>
      <c r="O40" s="776">
        <f>0</f>
        <v>0</v>
      </c>
      <c r="P40" s="776">
        <v>1</v>
      </c>
      <c r="Q40" s="776">
        <v>1</v>
      </c>
      <c r="R40" s="776">
        <f>0</f>
        <v>0</v>
      </c>
      <c r="S40" s="776">
        <f>0</f>
        <v>0</v>
      </c>
      <c r="T40" s="776">
        <f>0</f>
        <v>0</v>
      </c>
      <c r="U40" s="776">
        <f>0</f>
        <v>0</v>
      </c>
      <c r="V40" s="776">
        <f>0</f>
        <v>0</v>
      </c>
      <c r="W40" s="778">
        <f>0</f>
        <v>0</v>
      </c>
      <c r="X40" s="776" t="s">
        <v>771</v>
      </c>
      <c r="Y40" s="1482"/>
    </row>
    <row r="41" spans="1:25" s="917" customFormat="1" ht="13.5" customHeight="1" thickBot="1" x14ac:dyDescent="0.25">
      <c r="A41" s="1471" t="s">
        <v>843</v>
      </c>
      <c r="B41" s="1473" t="s">
        <v>844</v>
      </c>
      <c r="C41" s="1475" t="s">
        <v>820</v>
      </c>
      <c r="D41" s="773" t="s">
        <v>244</v>
      </c>
      <c r="E41" s="774">
        <f t="shared" si="1"/>
        <v>0</v>
      </c>
      <c r="F41" s="773">
        <f>0</f>
        <v>0</v>
      </c>
      <c r="G41" s="773">
        <f>0</f>
        <v>0</v>
      </c>
      <c r="H41" s="773">
        <f>0</f>
        <v>0</v>
      </c>
      <c r="I41" s="773">
        <f>0</f>
        <v>0</v>
      </c>
      <c r="J41" s="773">
        <f>0</f>
        <v>0</v>
      </c>
      <c r="K41" s="773">
        <f>0</f>
        <v>0</v>
      </c>
      <c r="L41" s="773">
        <f>0</f>
        <v>0</v>
      </c>
      <c r="M41" s="773">
        <f>0</f>
        <v>0</v>
      </c>
      <c r="N41" s="773">
        <f>0</f>
        <v>0</v>
      </c>
      <c r="O41" s="773">
        <f>0</f>
        <v>0</v>
      </c>
      <c r="P41" s="773">
        <f>0</f>
        <v>0</v>
      </c>
      <c r="Q41" s="773">
        <f>0</f>
        <v>0</v>
      </c>
      <c r="R41" s="773">
        <f>0</f>
        <v>0</v>
      </c>
      <c r="S41" s="773">
        <f>0</f>
        <v>0</v>
      </c>
      <c r="T41" s="773">
        <f>0</f>
        <v>0</v>
      </c>
      <c r="U41" s="773">
        <f>0</f>
        <v>0</v>
      </c>
      <c r="V41" s="773">
        <f>0</f>
        <v>0</v>
      </c>
      <c r="W41" s="775">
        <f>0</f>
        <v>0</v>
      </c>
      <c r="X41" s="773" t="s">
        <v>245</v>
      </c>
      <c r="Y41" s="1476" t="s">
        <v>1044</v>
      </c>
    </row>
    <row r="42" spans="1:25" s="917" customFormat="1" ht="13.5" customHeight="1" thickBot="1" x14ac:dyDescent="0.25">
      <c r="A42" s="1472"/>
      <c r="B42" s="1474"/>
      <c r="C42" s="1475"/>
      <c r="D42" s="773" t="s">
        <v>246</v>
      </c>
      <c r="E42" s="774">
        <f t="shared" si="1"/>
        <v>23</v>
      </c>
      <c r="F42" s="773">
        <f>0</f>
        <v>0</v>
      </c>
      <c r="G42" s="773">
        <f>0</f>
        <v>0</v>
      </c>
      <c r="H42" s="773">
        <f>0</f>
        <v>0</v>
      </c>
      <c r="I42" s="773">
        <f>0</f>
        <v>0</v>
      </c>
      <c r="J42" s="773">
        <f>0</f>
        <v>0</v>
      </c>
      <c r="K42" s="773">
        <f>0</f>
        <v>0</v>
      </c>
      <c r="L42" s="773">
        <f>0</f>
        <v>0</v>
      </c>
      <c r="M42" s="773">
        <v>4</v>
      </c>
      <c r="N42" s="773">
        <v>3</v>
      </c>
      <c r="O42" s="773">
        <v>1</v>
      </c>
      <c r="P42" s="773">
        <f>0</f>
        <v>0</v>
      </c>
      <c r="Q42" s="773">
        <v>4</v>
      </c>
      <c r="R42" s="773">
        <v>3</v>
      </c>
      <c r="S42" s="773">
        <v>4</v>
      </c>
      <c r="T42" s="773">
        <v>2</v>
      </c>
      <c r="U42" s="773">
        <f>0</f>
        <v>0</v>
      </c>
      <c r="V42" s="773">
        <v>1</v>
      </c>
      <c r="W42" s="775">
        <v>1</v>
      </c>
      <c r="X42" s="773" t="s">
        <v>771</v>
      </c>
      <c r="Y42" s="1476"/>
    </row>
    <row r="43" spans="1:25" s="916" customFormat="1" ht="15" customHeight="1" thickBot="1" x14ac:dyDescent="0.25">
      <c r="A43" s="1493" t="s">
        <v>845</v>
      </c>
      <c r="B43" s="1494" t="s">
        <v>846</v>
      </c>
      <c r="C43" s="1481" t="s">
        <v>820</v>
      </c>
      <c r="D43" s="776" t="s">
        <v>244</v>
      </c>
      <c r="E43" s="777">
        <f t="shared" si="1"/>
        <v>0</v>
      </c>
      <c r="F43" s="776">
        <f>0</f>
        <v>0</v>
      </c>
      <c r="G43" s="776">
        <f>0</f>
        <v>0</v>
      </c>
      <c r="H43" s="776">
        <f>0</f>
        <v>0</v>
      </c>
      <c r="I43" s="776">
        <f>0</f>
        <v>0</v>
      </c>
      <c r="J43" s="776">
        <f>0</f>
        <v>0</v>
      </c>
      <c r="K43" s="776">
        <f>0</f>
        <v>0</v>
      </c>
      <c r="L43" s="776">
        <f>0</f>
        <v>0</v>
      </c>
      <c r="M43" s="776">
        <f>0</f>
        <v>0</v>
      </c>
      <c r="N43" s="776">
        <f>0</f>
        <v>0</v>
      </c>
      <c r="O43" s="776">
        <f>0</f>
        <v>0</v>
      </c>
      <c r="P43" s="776">
        <f>0</f>
        <v>0</v>
      </c>
      <c r="Q43" s="776">
        <f>0</f>
        <v>0</v>
      </c>
      <c r="R43" s="776">
        <f>0</f>
        <v>0</v>
      </c>
      <c r="S43" s="776">
        <f>0</f>
        <v>0</v>
      </c>
      <c r="T43" s="776">
        <f>0</f>
        <v>0</v>
      </c>
      <c r="U43" s="776">
        <f>0</f>
        <v>0</v>
      </c>
      <c r="V43" s="776">
        <f>0</f>
        <v>0</v>
      </c>
      <c r="W43" s="778">
        <f>0</f>
        <v>0</v>
      </c>
      <c r="X43" s="776" t="s">
        <v>245</v>
      </c>
      <c r="Y43" s="1482" t="s">
        <v>1045</v>
      </c>
    </row>
    <row r="44" spans="1:25" s="916" customFormat="1" ht="15" customHeight="1" thickBot="1" x14ac:dyDescent="0.25">
      <c r="A44" s="1493"/>
      <c r="B44" s="1494"/>
      <c r="C44" s="1481"/>
      <c r="D44" s="776" t="s">
        <v>246</v>
      </c>
      <c r="E44" s="777">
        <f t="shared" si="1"/>
        <v>1</v>
      </c>
      <c r="F44" s="776">
        <f>0</f>
        <v>0</v>
      </c>
      <c r="G44" s="776">
        <f>0</f>
        <v>0</v>
      </c>
      <c r="H44" s="776">
        <f>0</f>
        <v>0</v>
      </c>
      <c r="I44" s="776">
        <f>0</f>
        <v>0</v>
      </c>
      <c r="J44" s="776">
        <f>0</f>
        <v>0</v>
      </c>
      <c r="K44" s="776">
        <f>0</f>
        <v>0</v>
      </c>
      <c r="L44" s="776">
        <v>1</v>
      </c>
      <c r="M44" s="776">
        <f>0</f>
        <v>0</v>
      </c>
      <c r="N44" s="776">
        <f>0</f>
        <v>0</v>
      </c>
      <c r="O44" s="776">
        <f>0</f>
        <v>0</v>
      </c>
      <c r="P44" s="776">
        <f>0</f>
        <v>0</v>
      </c>
      <c r="Q44" s="776">
        <f>0</f>
        <v>0</v>
      </c>
      <c r="R44" s="776">
        <f>0</f>
        <v>0</v>
      </c>
      <c r="S44" s="776">
        <f>0</f>
        <v>0</v>
      </c>
      <c r="T44" s="776">
        <f>0</f>
        <v>0</v>
      </c>
      <c r="U44" s="776">
        <f>0</f>
        <v>0</v>
      </c>
      <c r="V44" s="776">
        <f>0</f>
        <v>0</v>
      </c>
      <c r="W44" s="778">
        <f>0</f>
        <v>0</v>
      </c>
      <c r="X44" s="776"/>
      <c r="Y44" s="1482"/>
    </row>
    <row r="45" spans="1:25" s="917" customFormat="1" ht="13.5" customHeight="1" thickBot="1" x14ac:dyDescent="0.25">
      <c r="A45" s="1491" t="s">
        <v>847</v>
      </c>
      <c r="B45" s="1492" t="s">
        <v>848</v>
      </c>
      <c r="C45" s="1475" t="s">
        <v>820</v>
      </c>
      <c r="D45" s="773" t="s">
        <v>244</v>
      </c>
      <c r="E45" s="774">
        <f t="shared" si="1"/>
        <v>0</v>
      </c>
      <c r="F45" s="773">
        <f>0</f>
        <v>0</v>
      </c>
      <c r="G45" s="773">
        <f>0</f>
        <v>0</v>
      </c>
      <c r="H45" s="773">
        <f>0</f>
        <v>0</v>
      </c>
      <c r="I45" s="773">
        <f>0</f>
        <v>0</v>
      </c>
      <c r="J45" s="773">
        <f>0</f>
        <v>0</v>
      </c>
      <c r="K45" s="773">
        <f>0</f>
        <v>0</v>
      </c>
      <c r="L45" s="773">
        <f>0</f>
        <v>0</v>
      </c>
      <c r="M45" s="773">
        <f>0</f>
        <v>0</v>
      </c>
      <c r="N45" s="773">
        <f>0</f>
        <v>0</v>
      </c>
      <c r="O45" s="773">
        <f>0</f>
        <v>0</v>
      </c>
      <c r="P45" s="773">
        <f>0</f>
        <v>0</v>
      </c>
      <c r="Q45" s="773">
        <f>0</f>
        <v>0</v>
      </c>
      <c r="R45" s="773">
        <f>0</f>
        <v>0</v>
      </c>
      <c r="S45" s="773">
        <f>0</f>
        <v>0</v>
      </c>
      <c r="T45" s="773">
        <f>0</f>
        <v>0</v>
      </c>
      <c r="U45" s="773">
        <f>0</f>
        <v>0</v>
      </c>
      <c r="V45" s="773">
        <f>0</f>
        <v>0</v>
      </c>
      <c r="W45" s="775">
        <f>0</f>
        <v>0</v>
      </c>
      <c r="X45" s="773" t="s">
        <v>245</v>
      </c>
      <c r="Y45" s="1476" t="s">
        <v>1046</v>
      </c>
    </row>
    <row r="46" spans="1:25" s="917" customFormat="1" ht="13.5" customHeight="1" thickBot="1" x14ac:dyDescent="0.25">
      <c r="A46" s="1491"/>
      <c r="B46" s="1492"/>
      <c r="C46" s="1475"/>
      <c r="D46" s="773" t="s">
        <v>246</v>
      </c>
      <c r="E46" s="774">
        <f t="shared" si="1"/>
        <v>2</v>
      </c>
      <c r="F46" s="773">
        <f>0</f>
        <v>0</v>
      </c>
      <c r="G46" s="773">
        <f>0</f>
        <v>0</v>
      </c>
      <c r="H46" s="773">
        <f>0</f>
        <v>0</v>
      </c>
      <c r="I46" s="773">
        <f>0</f>
        <v>0</v>
      </c>
      <c r="J46" s="773">
        <f>0</f>
        <v>0</v>
      </c>
      <c r="K46" s="773">
        <f>0</f>
        <v>0</v>
      </c>
      <c r="L46" s="773">
        <f>0</f>
        <v>0</v>
      </c>
      <c r="M46" s="773">
        <f>0</f>
        <v>0</v>
      </c>
      <c r="N46" s="773">
        <f>0</f>
        <v>0</v>
      </c>
      <c r="O46" s="773">
        <f>0</f>
        <v>0</v>
      </c>
      <c r="P46" s="773">
        <f>0</f>
        <v>0</v>
      </c>
      <c r="Q46" s="773">
        <f>0</f>
        <v>0</v>
      </c>
      <c r="R46" s="773">
        <f>0</f>
        <v>0</v>
      </c>
      <c r="S46" s="773">
        <v>1</v>
      </c>
      <c r="T46" s="773">
        <f>0</f>
        <v>0</v>
      </c>
      <c r="U46" s="773">
        <v>1</v>
      </c>
      <c r="V46" s="773">
        <f>0</f>
        <v>0</v>
      </c>
      <c r="W46" s="775">
        <f>0</f>
        <v>0</v>
      </c>
      <c r="X46" s="773" t="s">
        <v>771</v>
      </c>
      <c r="Y46" s="1476"/>
    </row>
    <row r="47" spans="1:25" s="916" customFormat="1" ht="13.5" customHeight="1" thickBot="1" x14ac:dyDescent="0.25">
      <c r="A47" s="1493" t="s">
        <v>849</v>
      </c>
      <c r="B47" s="1494" t="s">
        <v>850</v>
      </c>
      <c r="C47" s="1481" t="s">
        <v>820</v>
      </c>
      <c r="D47" s="776" t="s">
        <v>244</v>
      </c>
      <c r="E47" s="777">
        <f t="shared" si="1"/>
        <v>0</v>
      </c>
      <c r="F47" s="776">
        <f>0</f>
        <v>0</v>
      </c>
      <c r="G47" s="776">
        <f>0</f>
        <v>0</v>
      </c>
      <c r="H47" s="776">
        <f>0</f>
        <v>0</v>
      </c>
      <c r="I47" s="776">
        <f>0</f>
        <v>0</v>
      </c>
      <c r="J47" s="776">
        <f>0</f>
        <v>0</v>
      </c>
      <c r="K47" s="776">
        <f>0</f>
        <v>0</v>
      </c>
      <c r="L47" s="776">
        <f>0</f>
        <v>0</v>
      </c>
      <c r="M47" s="776">
        <f>0</f>
        <v>0</v>
      </c>
      <c r="N47" s="776">
        <f>0</f>
        <v>0</v>
      </c>
      <c r="O47" s="776">
        <f>0</f>
        <v>0</v>
      </c>
      <c r="P47" s="776">
        <f>0</f>
        <v>0</v>
      </c>
      <c r="Q47" s="776">
        <f>0</f>
        <v>0</v>
      </c>
      <c r="R47" s="776">
        <f>0</f>
        <v>0</v>
      </c>
      <c r="S47" s="776">
        <f>0</f>
        <v>0</v>
      </c>
      <c r="T47" s="776">
        <f>0</f>
        <v>0</v>
      </c>
      <c r="U47" s="776">
        <f>0</f>
        <v>0</v>
      </c>
      <c r="V47" s="776">
        <f>0</f>
        <v>0</v>
      </c>
      <c r="W47" s="778">
        <f>0</f>
        <v>0</v>
      </c>
      <c r="X47" s="776" t="s">
        <v>245</v>
      </c>
      <c r="Y47" s="1482" t="s">
        <v>1047</v>
      </c>
    </row>
    <row r="48" spans="1:25" s="916" customFormat="1" ht="13.5" customHeight="1" thickBot="1" x14ac:dyDescent="0.25">
      <c r="A48" s="1493"/>
      <c r="B48" s="1494"/>
      <c r="C48" s="1481"/>
      <c r="D48" s="776" t="s">
        <v>246</v>
      </c>
      <c r="E48" s="777">
        <f t="shared" si="1"/>
        <v>3</v>
      </c>
      <c r="F48" s="776">
        <f>0</f>
        <v>0</v>
      </c>
      <c r="G48" s="776">
        <f>0</f>
        <v>0</v>
      </c>
      <c r="H48" s="776">
        <f>0</f>
        <v>0</v>
      </c>
      <c r="I48" s="776">
        <f>0</f>
        <v>0</v>
      </c>
      <c r="J48" s="776">
        <f>0</f>
        <v>0</v>
      </c>
      <c r="K48" s="776">
        <f>0</f>
        <v>0</v>
      </c>
      <c r="L48" s="776">
        <f>0</f>
        <v>0</v>
      </c>
      <c r="M48" s="776">
        <f>0</f>
        <v>0</v>
      </c>
      <c r="N48" s="776">
        <v>1</v>
      </c>
      <c r="O48" s="776">
        <f>0</f>
        <v>0</v>
      </c>
      <c r="P48" s="776">
        <f>0</f>
        <v>0</v>
      </c>
      <c r="Q48" s="776">
        <f>0</f>
        <v>0</v>
      </c>
      <c r="R48" s="776">
        <v>1</v>
      </c>
      <c r="S48" s="776">
        <f>0</f>
        <v>0</v>
      </c>
      <c r="T48" s="776">
        <v>1</v>
      </c>
      <c r="U48" s="776">
        <f>0</f>
        <v>0</v>
      </c>
      <c r="V48" s="776">
        <f>0</f>
        <v>0</v>
      </c>
      <c r="W48" s="778">
        <f>0</f>
        <v>0</v>
      </c>
      <c r="X48" s="776" t="s">
        <v>771</v>
      </c>
      <c r="Y48" s="1482"/>
    </row>
    <row r="49" spans="1:25" s="917" customFormat="1" ht="17.25" customHeight="1" thickBot="1" x14ac:dyDescent="0.25">
      <c r="A49" s="1491" t="s">
        <v>851</v>
      </c>
      <c r="B49" s="1492" t="s">
        <v>852</v>
      </c>
      <c r="C49" s="1475" t="s">
        <v>820</v>
      </c>
      <c r="D49" s="773" t="s">
        <v>244</v>
      </c>
      <c r="E49" s="774">
        <f t="shared" si="1"/>
        <v>6</v>
      </c>
      <c r="F49" s="773">
        <f>0</f>
        <v>0</v>
      </c>
      <c r="G49" s="773">
        <f>0</f>
        <v>0</v>
      </c>
      <c r="H49" s="773">
        <f>0</f>
        <v>0</v>
      </c>
      <c r="I49" s="773">
        <f>0</f>
        <v>0</v>
      </c>
      <c r="J49" s="773">
        <f>0</f>
        <v>0</v>
      </c>
      <c r="K49" s="773">
        <f>0</f>
        <v>0</v>
      </c>
      <c r="L49" s="773">
        <f>0</f>
        <v>0</v>
      </c>
      <c r="M49" s="773">
        <f>0</f>
        <v>0</v>
      </c>
      <c r="N49" s="773">
        <f>0</f>
        <v>0</v>
      </c>
      <c r="O49" s="773">
        <f>0</f>
        <v>0</v>
      </c>
      <c r="P49" s="773">
        <v>1</v>
      </c>
      <c r="Q49" s="773">
        <f>0</f>
        <v>0</v>
      </c>
      <c r="R49" s="773">
        <f>0</f>
        <v>0</v>
      </c>
      <c r="S49" s="773">
        <v>1</v>
      </c>
      <c r="T49" s="773">
        <v>2</v>
      </c>
      <c r="U49" s="773">
        <v>1</v>
      </c>
      <c r="V49" s="773">
        <f>0</f>
        <v>0</v>
      </c>
      <c r="W49" s="775">
        <v>1</v>
      </c>
      <c r="X49" s="773" t="s">
        <v>245</v>
      </c>
      <c r="Y49" s="1476" t="s">
        <v>1048</v>
      </c>
    </row>
    <row r="50" spans="1:25" s="917" customFormat="1" ht="17.25" customHeight="1" x14ac:dyDescent="0.2">
      <c r="A50" s="1495"/>
      <c r="B50" s="1496"/>
      <c r="C50" s="1497"/>
      <c r="D50" s="779" t="s">
        <v>246</v>
      </c>
      <c r="E50" s="780">
        <f t="shared" si="1"/>
        <v>0</v>
      </c>
      <c r="F50" s="779">
        <f>0</f>
        <v>0</v>
      </c>
      <c r="G50" s="779">
        <f>0</f>
        <v>0</v>
      </c>
      <c r="H50" s="779">
        <f>0</f>
        <v>0</v>
      </c>
      <c r="I50" s="779">
        <f>0</f>
        <v>0</v>
      </c>
      <c r="J50" s="779">
        <f>0</f>
        <v>0</v>
      </c>
      <c r="K50" s="779">
        <f>0</f>
        <v>0</v>
      </c>
      <c r="L50" s="779">
        <f>0</f>
        <v>0</v>
      </c>
      <c r="M50" s="779">
        <f>0</f>
        <v>0</v>
      </c>
      <c r="N50" s="779">
        <f>0</f>
        <v>0</v>
      </c>
      <c r="O50" s="779">
        <f>0</f>
        <v>0</v>
      </c>
      <c r="P50" s="779">
        <f>0</f>
        <v>0</v>
      </c>
      <c r="Q50" s="779">
        <f>0</f>
        <v>0</v>
      </c>
      <c r="R50" s="779">
        <f>0</f>
        <v>0</v>
      </c>
      <c r="S50" s="779">
        <f>0</f>
        <v>0</v>
      </c>
      <c r="T50" s="779">
        <f>0</f>
        <v>0</v>
      </c>
      <c r="U50" s="779">
        <f>0</f>
        <v>0</v>
      </c>
      <c r="V50" s="779">
        <f>0</f>
        <v>0</v>
      </c>
      <c r="W50" s="781">
        <f>0</f>
        <v>0</v>
      </c>
      <c r="X50" s="779" t="s">
        <v>771</v>
      </c>
      <c r="Y50" s="1498"/>
    </row>
    <row r="51" spans="1:25" s="916" customFormat="1" ht="13.5" customHeight="1" thickBot="1" x14ac:dyDescent="0.25">
      <c r="A51" s="1499" t="s">
        <v>853</v>
      </c>
      <c r="B51" s="1500" t="s">
        <v>854</v>
      </c>
      <c r="C51" s="1501" t="s">
        <v>820</v>
      </c>
      <c r="D51" s="942" t="s">
        <v>244</v>
      </c>
      <c r="E51" s="943">
        <f t="shared" si="1"/>
        <v>2</v>
      </c>
      <c r="F51" s="942">
        <f>0</f>
        <v>0</v>
      </c>
      <c r="G51" s="942">
        <f>0</f>
        <v>0</v>
      </c>
      <c r="H51" s="942">
        <f>0</f>
        <v>0</v>
      </c>
      <c r="I51" s="942">
        <f>0</f>
        <v>0</v>
      </c>
      <c r="J51" s="942">
        <f>0</f>
        <v>0</v>
      </c>
      <c r="K51" s="942">
        <f>0</f>
        <v>0</v>
      </c>
      <c r="L51" s="942">
        <f>0</f>
        <v>0</v>
      </c>
      <c r="M51" s="942">
        <f>0</f>
        <v>0</v>
      </c>
      <c r="N51" s="942">
        <f>0</f>
        <v>0</v>
      </c>
      <c r="O51" s="942">
        <f>0</f>
        <v>0</v>
      </c>
      <c r="P51" s="942">
        <f>0</f>
        <v>0</v>
      </c>
      <c r="Q51" s="942">
        <f>0</f>
        <v>0</v>
      </c>
      <c r="R51" s="942">
        <f>0</f>
        <v>0</v>
      </c>
      <c r="S51" s="942">
        <f>0</f>
        <v>0</v>
      </c>
      <c r="T51" s="942">
        <v>1</v>
      </c>
      <c r="U51" s="942">
        <f>0</f>
        <v>0</v>
      </c>
      <c r="V51" s="942">
        <f>0</f>
        <v>0</v>
      </c>
      <c r="W51" s="944">
        <v>1</v>
      </c>
      <c r="X51" s="942" t="s">
        <v>245</v>
      </c>
      <c r="Y51" s="1502" t="s">
        <v>1049</v>
      </c>
    </row>
    <row r="52" spans="1:25" s="916" customFormat="1" ht="13.5" customHeight="1" thickBot="1" x14ac:dyDescent="0.25">
      <c r="A52" s="1493"/>
      <c r="B52" s="1494"/>
      <c r="C52" s="1481"/>
      <c r="D52" s="776" t="s">
        <v>246</v>
      </c>
      <c r="E52" s="777">
        <f t="shared" si="1"/>
        <v>0</v>
      </c>
      <c r="F52" s="776">
        <f>0</f>
        <v>0</v>
      </c>
      <c r="G52" s="776">
        <f>0</f>
        <v>0</v>
      </c>
      <c r="H52" s="776">
        <f>0</f>
        <v>0</v>
      </c>
      <c r="I52" s="776">
        <f>0</f>
        <v>0</v>
      </c>
      <c r="J52" s="776">
        <f>0</f>
        <v>0</v>
      </c>
      <c r="K52" s="776">
        <f>0</f>
        <v>0</v>
      </c>
      <c r="L52" s="776">
        <f>0</f>
        <v>0</v>
      </c>
      <c r="M52" s="776">
        <f>0</f>
        <v>0</v>
      </c>
      <c r="N52" s="776">
        <f>0</f>
        <v>0</v>
      </c>
      <c r="O52" s="776">
        <f>0</f>
        <v>0</v>
      </c>
      <c r="P52" s="776">
        <f>0</f>
        <v>0</v>
      </c>
      <c r="Q52" s="776">
        <f>0</f>
        <v>0</v>
      </c>
      <c r="R52" s="776">
        <f>0</f>
        <v>0</v>
      </c>
      <c r="S52" s="776">
        <f>0</f>
        <v>0</v>
      </c>
      <c r="T52" s="776">
        <f>0</f>
        <v>0</v>
      </c>
      <c r="U52" s="776">
        <f>0</f>
        <v>0</v>
      </c>
      <c r="V52" s="776">
        <f>0</f>
        <v>0</v>
      </c>
      <c r="W52" s="778">
        <f>0</f>
        <v>0</v>
      </c>
      <c r="X52" s="776" t="s">
        <v>771</v>
      </c>
      <c r="Y52" s="1482"/>
    </row>
    <row r="53" spans="1:25" s="917" customFormat="1" ht="20.25" customHeight="1" thickBot="1" x14ac:dyDescent="0.25">
      <c r="A53" s="1491" t="s">
        <v>855</v>
      </c>
      <c r="B53" s="1492" t="s">
        <v>856</v>
      </c>
      <c r="C53" s="1475" t="s">
        <v>820</v>
      </c>
      <c r="D53" s="773" t="s">
        <v>244</v>
      </c>
      <c r="E53" s="774">
        <f t="shared" si="1"/>
        <v>4</v>
      </c>
      <c r="F53" s="773">
        <f>0</f>
        <v>0</v>
      </c>
      <c r="G53" s="773">
        <f>0</f>
        <v>0</v>
      </c>
      <c r="H53" s="773">
        <f>0</f>
        <v>0</v>
      </c>
      <c r="I53" s="773">
        <f>0</f>
        <v>0</v>
      </c>
      <c r="J53" s="773">
        <f>0</f>
        <v>0</v>
      </c>
      <c r="K53" s="773">
        <v>1</v>
      </c>
      <c r="L53" s="773">
        <f>0</f>
        <v>0</v>
      </c>
      <c r="M53" s="773">
        <f>0</f>
        <v>0</v>
      </c>
      <c r="N53" s="773">
        <f>0</f>
        <v>0</v>
      </c>
      <c r="O53" s="773">
        <v>1</v>
      </c>
      <c r="P53" s="773">
        <v>1</v>
      </c>
      <c r="Q53" s="773">
        <f>0</f>
        <v>0</v>
      </c>
      <c r="R53" s="773">
        <v>1</v>
      </c>
      <c r="S53" s="773">
        <f>0</f>
        <v>0</v>
      </c>
      <c r="T53" s="773">
        <f>0</f>
        <v>0</v>
      </c>
      <c r="U53" s="773">
        <f>0</f>
        <v>0</v>
      </c>
      <c r="V53" s="773">
        <f>0</f>
        <v>0</v>
      </c>
      <c r="W53" s="775">
        <f>0</f>
        <v>0</v>
      </c>
      <c r="X53" s="773" t="s">
        <v>245</v>
      </c>
      <c r="Y53" s="1476" t="s">
        <v>1050</v>
      </c>
    </row>
    <row r="54" spans="1:25" s="917" customFormat="1" ht="20.25" customHeight="1" thickBot="1" x14ac:dyDescent="0.25">
      <c r="A54" s="1491"/>
      <c r="B54" s="1492"/>
      <c r="C54" s="1475"/>
      <c r="D54" s="773" t="s">
        <v>246</v>
      </c>
      <c r="E54" s="774">
        <f t="shared" si="1"/>
        <v>3</v>
      </c>
      <c r="F54" s="773">
        <f>0</f>
        <v>0</v>
      </c>
      <c r="G54" s="773">
        <f>0</f>
        <v>0</v>
      </c>
      <c r="H54" s="773">
        <f>0</f>
        <v>0</v>
      </c>
      <c r="I54" s="773">
        <f>0</f>
        <v>0</v>
      </c>
      <c r="J54" s="773">
        <f>0</f>
        <v>0</v>
      </c>
      <c r="K54" s="773">
        <f>0</f>
        <v>0</v>
      </c>
      <c r="L54" s="773">
        <f>0</f>
        <v>0</v>
      </c>
      <c r="M54" s="773">
        <v>1</v>
      </c>
      <c r="N54" s="773">
        <f>0</f>
        <v>0</v>
      </c>
      <c r="O54" s="773">
        <v>1</v>
      </c>
      <c r="P54" s="773">
        <f>0</f>
        <v>0</v>
      </c>
      <c r="Q54" s="773">
        <v>1</v>
      </c>
      <c r="R54" s="773">
        <f>0</f>
        <v>0</v>
      </c>
      <c r="S54" s="773">
        <f>0</f>
        <v>0</v>
      </c>
      <c r="T54" s="773">
        <f>0</f>
        <v>0</v>
      </c>
      <c r="U54" s="773">
        <f>0</f>
        <v>0</v>
      </c>
      <c r="V54" s="773">
        <f>0</f>
        <v>0</v>
      </c>
      <c r="W54" s="775">
        <f>0</f>
        <v>0</v>
      </c>
      <c r="X54" s="773" t="s">
        <v>771</v>
      </c>
      <c r="Y54" s="1476"/>
    </row>
    <row r="55" spans="1:25" s="916" customFormat="1" ht="14.25" customHeight="1" thickBot="1" x14ac:dyDescent="0.25">
      <c r="A55" s="1493" t="s">
        <v>857</v>
      </c>
      <c r="B55" s="1494" t="s">
        <v>858</v>
      </c>
      <c r="C55" s="1481" t="s">
        <v>820</v>
      </c>
      <c r="D55" s="776" t="s">
        <v>244</v>
      </c>
      <c r="E55" s="777">
        <f t="shared" si="1"/>
        <v>3</v>
      </c>
      <c r="F55" s="776">
        <f>0</f>
        <v>0</v>
      </c>
      <c r="G55" s="776">
        <f>0</f>
        <v>0</v>
      </c>
      <c r="H55" s="776">
        <f>0</f>
        <v>0</v>
      </c>
      <c r="I55" s="776">
        <f>0</f>
        <v>0</v>
      </c>
      <c r="J55" s="776">
        <f>0</f>
        <v>0</v>
      </c>
      <c r="K55" s="776">
        <f>0</f>
        <v>0</v>
      </c>
      <c r="L55" s="776">
        <f>0</f>
        <v>0</v>
      </c>
      <c r="M55" s="776">
        <f>0</f>
        <v>0</v>
      </c>
      <c r="N55" s="776">
        <f>0</f>
        <v>0</v>
      </c>
      <c r="O55" s="776">
        <f>0</f>
        <v>0</v>
      </c>
      <c r="P55" s="776">
        <f>0</f>
        <v>0</v>
      </c>
      <c r="Q55" s="776">
        <f>0</f>
        <v>0</v>
      </c>
      <c r="R55" s="776">
        <v>1</v>
      </c>
      <c r="S55" s="776">
        <f>0</f>
        <v>0</v>
      </c>
      <c r="T55" s="776">
        <v>1</v>
      </c>
      <c r="U55" s="776">
        <f>0</f>
        <v>0</v>
      </c>
      <c r="V55" s="776">
        <v>1</v>
      </c>
      <c r="W55" s="778">
        <f>0</f>
        <v>0</v>
      </c>
      <c r="X55" s="776" t="s">
        <v>245</v>
      </c>
      <c r="Y55" s="1482" t="s">
        <v>1081</v>
      </c>
    </row>
    <row r="56" spans="1:25" s="916" customFormat="1" ht="14.25" customHeight="1" thickBot="1" x14ac:dyDescent="0.25">
      <c r="A56" s="1493"/>
      <c r="B56" s="1494"/>
      <c r="C56" s="1481"/>
      <c r="D56" s="776" t="s">
        <v>246</v>
      </c>
      <c r="E56" s="777">
        <f t="shared" si="1"/>
        <v>1</v>
      </c>
      <c r="F56" s="776">
        <f>0</f>
        <v>0</v>
      </c>
      <c r="G56" s="776">
        <f>0</f>
        <v>0</v>
      </c>
      <c r="H56" s="776">
        <f>0</f>
        <v>0</v>
      </c>
      <c r="I56" s="776">
        <f>0</f>
        <v>0</v>
      </c>
      <c r="J56" s="776">
        <f>0</f>
        <v>0</v>
      </c>
      <c r="K56" s="776">
        <f>0</f>
        <v>0</v>
      </c>
      <c r="L56" s="776">
        <f>0</f>
        <v>0</v>
      </c>
      <c r="M56" s="776">
        <f>0</f>
        <v>0</v>
      </c>
      <c r="N56" s="776">
        <f>0</f>
        <v>0</v>
      </c>
      <c r="O56" s="776">
        <f>0</f>
        <v>0</v>
      </c>
      <c r="P56" s="776">
        <f>0</f>
        <v>0</v>
      </c>
      <c r="Q56" s="776">
        <f>0</f>
        <v>0</v>
      </c>
      <c r="R56" s="776">
        <v>1</v>
      </c>
      <c r="S56" s="776">
        <f>0</f>
        <v>0</v>
      </c>
      <c r="T56" s="776">
        <f>0</f>
        <v>0</v>
      </c>
      <c r="U56" s="776">
        <f>0</f>
        <v>0</v>
      </c>
      <c r="V56" s="776">
        <f>0</f>
        <v>0</v>
      </c>
      <c r="W56" s="778">
        <f>0</f>
        <v>0</v>
      </c>
      <c r="X56" s="776" t="s">
        <v>771</v>
      </c>
      <c r="Y56" s="1482"/>
    </row>
    <row r="57" spans="1:25" s="917" customFormat="1" ht="13.5" customHeight="1" thickBot="1" x14ac:dyDescent="0.25">
      <c r="A57" s="1491" t="s">
        <v>859</v>
      </c>
      <c r="B57" s="1492" t="s">
        <v>860</v>
      </c>
      <c r="C57" s="1475" t="s">
        <v>820</v>
      </c>
      <c r="D57" s="773" t="s">
        <v>244</v>
      </c>
      <c r="E57" s="774">
        <f t="shared" si="1"/>
        <v>6</v>
      </c>
      <c r="F57" s="773">
        <v>1</v>
      </c>
      <c r="G57" s="773">
        <f>0</f>
        <v>0</v>
      </c>
      <c r="H57" s="773">
        <f>0</f>
        <v>0</v>
      </c>
      <c r="I57" s="773">
        <f>0</f>
        <v>0</v>
      </c>
      <c r="J57" s="773">
        <v>1</v>
      </c>
      <c r="K57" s="773">
        <v>1</v>
      </c>
      <c r="L57" s="773">
        <f>0</f>
        <v>0</v>
      </c>
      <c r="M57" s="773">
        <v>1</v>
      </c>
      <c r="N57" s="773">
        <v>1</v>
      </c>
      <c r="O57" s="773">
        <f>0</f>
        <v>0</v>
      </c>
      <c r="P57" s="773">
        <v>1</v>
      </c>
      <c r="Q57" s="773">
        <f>0</f>
        <v>0</v>
      </c>
      <c r="R57" s="773">
        <f>0</f>
        <v>0</v>
      </c>
      <c r="S57" s="773">
        <f>0</f>
        <v>0</v>
      </c>
      <c r="T57" s="773">
        <f>0</f>
        <v>0</v>
      </c>
      <c r="U57" s="773">
        <f>0</f>
        <v>0</v>
      </c>
      <c r="V57" s="773">
        <f>0</f>
        <v>0</v>
      </c>
      <c r="W57" s="775">
        <f>0</f>
        <v>0</v>
      </c>
      <c r="X57" s="773" t="s">
        <v>245</v>
      </c>
      <c r="Y57" s="1476" t="s">
        <v>1051</v>
      </c>
    </row>
    <row r="58" spans="1:25" s="917" customFormat="1" ht="13.5" customHeight="1" thickBot="1" x14ac:dyDescent="0.25">
      <c r="A58" s="1491"/>
      <c r="B58" s="1492"/>
      <c r="C58" s="1475"/>
      <c r="D58" s="773" t="s">
        <v>246</v>
      </c>
      <c r="E58" s="774">
        <f t="shared" si="1"/>
        <v>3</v>
      </c>
      <c r="F58" s="773">
        <f>0</f>
        <v>0</v>
      </c>
      <c r="G58" s="773">
        <f>0</f>
        <v>0</v>
      </c>
      <c r="H58" s="773">
        <f>0</f>
        <v>0</v>
      </c>
      <c r="I58" s="773">
        <f>0</f>
        <v>0</v>
      </c>
      <c r="J58" s="773">
        <v>1</v>
      </c>
      <c r="K58" s="773">
        <f>0</f>
        <v>0</v>
      </c>
      <c r="L58" s="773">
        <f>0</f>
        <v>0</v>
      </c>
      <c r="M58" s="773">
        <f>0</f>
        <v>0</v>
      </c>
      <c r="N58" s="773">
        <v>1</v>
      </c>
      <c r="O58" s="773">
        <f>0</f>
        <v>0</v>
      </c>
      <c r="P58" s="773">
        <f>0</f>
        <v>0</v>
      </c>
      <c r="Q58" s="773">
        <f>0</f>
        <v>0</v>
      </c>
      <c r="R58" s="773">
        <f>0</f>
        <v>0</v>
      </c>
      <c r="S58" s="773">
        <f>0</f>
        <v>0</v>
      </c>
      <c r="T58" s="773">
        <v>1</v>
      </c>
      <c r="U58" s="773">
        <f>0</f>
        <v>0</v>
      </c>
      <c r="V58" s="773">
        <f>0</f>
        <v>0</v>
      </c>
      <c r="W58" s="775">
        <f>0</f>
        <v>0</v>
      </c>
      <c r="X58" s="773" t="s">
        <v>771</v>
      </c>
      <c r="Y58" s="1476"/>
    </row>
    <row r="59" spans="1:25" s="916" customFormat="1" ht="25.5" customHeight="1" thickBot="1" x14ac:dyDescent="0.25">
      <c r="A59" s="1493" t="s">
        <v>861</v>
      </c>
      <c r="B59" s="1494" t="s">
        <v>862</v>
      </c>
      <c r="C59" s="1481" t="s">
        <v>820</v>
      </c>
      <c r="D59" s="776" t="s">
        <v>244</v>
      </c>
      <c r="E59" s="777">
        <f t="shared" si="1"/>
        <v>12</v>
      </c>
      <c r="F59" s="776">
        <f>0</f>
        <v>0</v>
      </c>
      <c r="G59" s="776">
        <f>0</f>
        <v>0</v>
      </c>
      <c r="H59" s="776">
        <f>0</f>
        <v>0</v>
      </c>
      <c r="I59" s="776">
        <v>1</v>
      </c>
      <c r="J59" s="776">
        <v>1</v>
      </c>
      <c r="K59" s="776">
        <f>0</f>
        <v>0</v>
      </c>
      <c r="L59" s="776">
        <v>1</v>
      </c>
      <c r="M59" s="776">
        <f>0</f>
        <v>0</v>
      </c>
      <c r="N59" s="776">
        <v>1</v>
      </c>
      <c r="O59" s="776">
        <v>1</v>
      </c>
      <c r="P59" s="776">
        <v>3</v>
      </c>
      <c r="Q59" s="776">
        <v>1</v>
      </c>
      <c r="R59" s="776">
        <f>0</f>
        <v>0</v>
      </c>
      <c r="S59" s="776">
        <v>2</v>
      </c>
      <c r="T59" s="776">
        <v>1</v>
      </c>
      <c r="U59" s="776">
        <f>0</f>
        <v>0</v>
      </c>
      <c r="V59" s="776">
        <f>0</f>
        <v>0</v>
      </c>
      <c r="W59" s="778">
        <f>0</f>
        <v>0</v>
      </c>
      <c r="X59" s="776" t="s">
        <v>245</v>
      </c>
      <c r="Y59" s="1482" t="s">
        <v>1052</v>
      </c>
    </row>
    <row r="60" spans="1:25" s="916" customFormat="1" ht="25.5" customHeight="1" thickBot="1" x14ac:dyDescent="0.25">
      <c r="A60" s="1493"/>
      <c r="B60" s="1494"/>
      <c r="C60" s="1481"/>
      <c r="D60" s="776" t="s">
        <v>246</v>
      </c>
      <c r="E60" s="777">
        <f t="shared" si="1"/>
        <v>8</v>
      </c>
      <c r="F60" s="776">
        <v>1</v>
      </c>
      <c r="G60" s="776">
        <f>0</f>
        <v>0</v>
      </c>
      <c r="H60" s="776">
        <f>0</f>
        <v>0</v>
      </c>
      <c r="I60" s="776">
        <f>0</f>
        <v>0</v>
      </c>
      <c r="J60" s="776">
        <f>0</f>
        <v>0</v>
      </c>
      <c r="K60" s="776">
        <f>0</f>
        <v>0</v>
      </c>
      <c r="L60" s="776">
        <f>0</f>
        <v>0</v>
      </c>
      <c r="M60" s="776">
        <f>0</f>
        <v>0</v>
      </c>
      <c r="N60" s="776">
        <f>0</f>
        <v>0</v>
      </c>
      <c r="O60" s="776">
        <f>0</f>
        <v>0</v>
      </c>
      <c r="P60" s="776">
        <v>1</v>
      </c>
      <c r="Q60" s="776">
        <f>0</f>
        <v>0</v>
      </c>
      <c r="R60" s="776">
        <v>2</v>
      </c>
      <c r="S60" s="776">
        <v>2</v>
      </c>
      <c r="T60" s="776">
        <f>0</f>
        <v>0</v>
      </c>
      <c r="U60" s="776">
        <f>0</f>
        <v>0</v>
      </c>
      <c r="V60" s="776">
        <v>1</v>
      </c>
      <c r="W60" s="778">
        <v>1</v>
      </c>
      <c r="X60" s="776" t="s">
        <v>771</v>
      </c>
      <c r="Y60" s="1482"/>
    </row>
    <row r="61" spans="1:25" s="917" customFormat="1" ht="15" customHeight="1" thickBot="1" x14ac:dyDescent="0.25">
      <c r="A61" s="1491" t="s">
        <v>863</v>
      </c>
      <c r="B61" s="1492" t="s">
        <v>864</v>
      </c>
      <c r="C61" s="1475" t="s">
        <v>820</v>
      </c>
      <c r="D61" s="773" t="s">
        <v>244</v>
      </c>
      <c r="E61" s="774">
        <f t="shared" si="1"/>
        <v>2</v>
      </c>
      <c r="F61" s="773">
        <f>0</f>
        <v>0</v>
      </c>
      <c r="G61" s="773">
        <f>0</f>
        <v>0</v>
      </c>
      <c r="H61" s="773">
        <f>0</f>
        <v>0</v>
      </c>
      <c r="I61" s="773">
        <f>0</f>
        <v>0</v>
      </c>
      <c r="J61" s="773">
        <f>0</f>
        <v>0</v>
      </c>
      <c r="K61" s="773">
        <v>1</v>
      </c>
      <c r="L61" s="773">
        <f>0</f>
        <v>0</v>
      </c>
      <c r="M61" s="773">
        <f>0</f>
        <v>0</v>
      </c>
      <c r="N61" s="773">
        <f>0</f>
        <v>0</v>
      </c>
      <c r="O61" s="773">
        <v>1</v>
      </c>
      <c r="P61" s="773">
        <f>0</f>
        <v>0</v>
      </c>
      <c r="Q61" s="773">
        <f>0</f>
        <v>0</v>
      </c>
      <c r="R61" s="773">
        <f>0</f>
        <v>0</v>
      </c>
      <c r="S61" s="773">
        <f>0</f>
        <v>0</v>
      </c>
      <c r="T61" s="773">
        <f>0</f>
        <v>0</v>
      </c>
      <c r="U61" s="773">
        <f>0</f>
        <v>0</v>
      </c>
      <c r="V61" s="773">
        <f>0</f>
        <v>0</v>
      </c>
      <c r="W61" s="775">
        <f>0</f>
        <v>0</v>
      </c>
      <c r="X61" s="773" t="s">
        <v>245</v>
      </c>
      <c r="Y61" s="1476" t="s">
        <v>1053</v>
      </c>
    </row>
    <row r="62" spans="1:25" s="917" customFormat="1" ht="15" customHeight="1" thickBot="1" x14ac:dyDescent="0.25">
      <c r="A62" s="1491"/>
      <c r="B62" s="1492"/>
      <c r="C62" s="1475"/>
      <c r="D62" s="773" t="s">
        <v>246</v>
      </c>
      <c r="E62" s="774">
        <f t="shared" si="1"/>
        <v>0</v>
      </c>
      <c r="F62" s="773">
        <f>0</f>
        <v>0</v>
      </c>
      <c r="G62" s="773">
        <f>0</f>
        <v>0</v>
      </c>
      <c r="H62" s="773">
        <f>0</f>
        <v>0</v>
      </c>
      <c r="I62" s="773">
        <f>0</f>
        <v>0</v>
      </c>
      <c r="J62" s="773">
        <f>0</f>
        <v>0</v>
      </c>
      <c r="K62" s="773">
        <f>0</f>
        <v>0</v>
      </c>
      <c r="L62" s="773">
        <f>0</f>
        <v>0</v>
      </c>
      <c r="M62" s="773">
        <f>0</f>
        <v>0</v>
      </c>
      <c r="N62" s="773">
        <f>0</f>
        <v>0</v>
      </c>
      <c r="O62" s="773">
        <f>0</f>
        <v>0</v>
      </c>
      <c r="P62" s="773">
        <f>0</f>
        <v>0</v>
      </c>
      <c r="Q62" s="773">
        <f>0</f>
        <v>0</v>
      </c>
      <c r="R62" s="773">
        <f>0</f>
        <v>0</v>
      </c>
      <c r="S62" s="773">
        <f>0</f>
        <v>0</v>
      </c>
      <c r="T62" s="773">
        <f>0</f>
        <v>0</v>
      </c>
      <c r="U62" s="773">
        <f>0</f>
        <v>0</v>
      </c>
      <c r="V62" s="773">
        <f>0</f>
        <v>0</v>
      </c>
      <c r="W62" s="775">
        <f>0</f>
        <v>0</v>
      </c>
      <c r="X62" s="773" t="s">
        <v>771</v>
      </c>
      <c r="Y62" s="1476"/>
    </row>
    <row r="63" spans="1:25" s="916" customFormat="1" ht="13.5" customHeight="1" thickBot="1" x14ac:dyDescent="0.25">
      <c r="A63" s="1493" t="s">
        <v>865</v>
      </c>
      <c r="B63" s="1494" t="s">
        <v>866</v>
      </c>
      <c r="C63" s="1481" t="s">
        <v>820</v>
      </c>
      <c r="D63" s="776" t="s">
        <v>244</v>
      </c>
      <c r="E63" s="777">
        <f t="shared" si="1"/>
        <v>2</v>
      </c>
      <c r="F63" s="776">
        <v>1</v>
      </c>
      <c r="G63" s="776">
        <f>0</f>
        <v>0</v>
      </c>
      <c r="H63" s="776">
        <f>0</f>
        <v>0</v>
      </c>
      <c r="I63" s="776">
        <f>0</f>
        <v>0</v>
      </c>
      <c r="J63" s="776">
        <f>0</f>
        <v>0</v>
      </c>
      <c r="K63" s="776">
        <f>0</f>
        <v>0</v>
      </c>
      <c r="L63" s="776">
        <f>0</f>
        <v>0</v>
      </c>
      <c r="M63" s="776">
        <f>0</f>
        <v>0</v>
      </c>
      <c r="N63" s="776">
        <f>0</f>
        <v>0</v>
      </c>
      <c r="O63" s="776">
        <v>1</v>
      </c>
      <c r="P63" s="776">
        <f>0</f>
        <v>0</v>
      </c>
      <c r="Q63" s="776">
        <f>0</f>
        <v>0</v>
      </c>
      <c r="R63" s="776">
        <f>0</f>
        <v>0</v>
      </c>
      <c r="S63" s="776">
        <f>0</f>
        <v>0</v>
      </c>
      <c r="T63" s="776">
        <f>0</f>
        <v>0</v>
      </c>
      <c r="U63" s="776">
        <f>0</f>
        <v>0</v>
      </c>
      <c r="V63" s="776">
        <f>0</f>
        <v>0</v>
      </c>
      <c r="W63" s="778">
        <f>0</f>
        <v>0</v>
      </c>
      <c r="X63" s="776" t="s">
        <v>245</v>
      </c>
      <c r="Y63" s="1482" t="s">
        <v>1054</v>
      </c>
    </row>
    <row r="64" spans="1:25" s="916" customFormat="1" ht="13.5" customHeight="1" thickBot="1" x14ac:dyDescent="0.25">
      <c r="A64" s="1493"/>
      <c r="B64" s="1494"/>
      <c r="C64" s="1481"/>
      <c r="D64" s="776" t="s">
        <v>246</v>
      </c>
      <c r="E64" s="777">
        <f t="shared" si="1"/>
        <v>0</v>
      </c>
      <c r="F64" s="776">
        <f>0</f>
        <v>0</v>
      </c>
      <c r="G64" s="776">
        <f>0</f>
        <v>0</v>
      </c>
      <c r="H64" s="776">
        <f>0</f>
        <v>0</v>
      </c>
      <c r="I64" s="776">
        <f>0</f>
        <v>0</v>
      </c>
      <c r="J64" s="776">
        <f>0</f>
        <v>0</v>
      </c>
      <c r="K64" s="776">
        <f>0</f>
        <v>0</v>
      </c>
      <c r="L64" s="776">
        <f>0</f>
        <v>0</v>
      </c>
      <c r="M64" s="776">
        <f>0</f>
        <v>0</v>
      </c>
      <c r="N64" s="776">
        <f>0</f>
        <v>0</v>
      </c>
      <c r="O64" s="776">
        <f>0</f>
        <v>0</v>
      </c>
      <c r="P64" s="776">
        <f>0</f>
        <v>0</v>
      </c>
      <c r="Q64" s="776">
        <f>0</f>
        <v>0</v>
      </c>
      <c r="R64" s="776">
        <f>0</f>
        <v>0</v>
      </c>
      <c r="S64" s="776">
        <f>0</f>
        <v>0</v>
      </c>
      <c r="T64" s="776">
        <f>0</f>
        <v>0</v>
      </c>
      <c r="U64" s="776">
        <f>0</f>
        <v>0</v>
      </c>
      <c r="V64" s="776">
        <f>0</f>
        <v>0</v>
      </c>
      <c r="W64" s="778">
        <f>0</f>
        <v>0</v>
      </c>
      <c r="X64" s="776" t="s">
        <v>771</v>
      </c>
      <c r="Y64" s="1482"/>
    </row>
    <row r="65" spans="1:25" s="917" customFormat="1" ht="24.75" customHeight="1" thickBot="1" x14ac:dyDescent="0.25">
      <c r="A65" s="1491" t="s">
        <v>867</v>
      </c>
      <c r="B65" s="1492" t="s">
        <v>868</v>
      </c>
      <c r="C65" s="1475" t="s">
        <v>820</v>
      </c>
      <c r="D65" s="773" t="s">
        <v>244</v>
      </c>
      <c r="E65" s="774">
        <f t="shared" si="1"/>
        <v>6</v>
      </c>
      <c r="F65" s="773">
        <f>0</f>
        <v>0</v>
      </c>
      <c r="G65" s="773">
        <f>0</f>
        <v>0</v>
      </c>
      <c r="H65" s="773">
        <f>0</f>
        <v>0</v>
      </c>
      <c r="I65" s="773">
        <f>0</f>
        <v>0</v>
      </c>
      <c r="J65" s="773">
        <f>0</f>
        <v>0</v>
      </c>
      <c r="K65" s="773">
        <f>0</f>
        <v>0</v>
      </c>
      <c r="L65" s="773">
        <v>3</v>
      </c>
      <c r="M65" s="773">
        <f>0</f>
        <v>0</v>
      </c>
      <c r="N65" s="773">
        <v>1</v>
      </c>
      <c r="O65" s="773">
        <f>0</f>
        <v>0</v>
      </c>
      <c r="P65" s="773">
        <f>0</f>
        <v>0</v>
      </c>
      <c r="Q65" s="773">
        <v>1</v>
      </c>
      <c r="R65" s="773">
        <f>0</f>
        <v>0</v>
      </c>
      <c r="S65" s="773">
        <f>0</f>
        <v>0</v>
      </c>
      <c r="T65" s="773">
        <f>0</f>
        <v>0</v>
      </c>
      <c r="U65" s="773">
        <v>1</v>
      </c>
      <c r="V65" s="773">
        <f>0</f>
        <v>0</v>
      </c>
      <c r="W65" s="775">
        <f>0</f>
        <v>0</v>
      </c>
      <c r="X65" s="773" t="s">
        <v>245</v>
      </c>
      <c r="Y65" s="1476" t="s">
        <v>1057</v>
      </c>
    </row>
    <row r="66" spans="1:25" s="917" customFormat="1" ht="24.75" customHeight="1" thickBot="1" x14ac:dyDescent="0.25">
      <c r="A66" s="1491"/>
      <c r="B66" s="1492"/>
      <c r="C66" s="1475"/>
      <c r="D66" s="773" t="s">
        <v>246</v>
      </c>
      <c r="E66" s="774">
        <f t="shared" si="1"/>
        <v>4</v>
      </c>
      <c r="F66" s="773">
        <v>3</v>
      </c>
      <c r="G66" s="773">
        <f>0</f>
        <v>0</v>
      </c>
      <c r="H66" s="773">
        <f>0</f>
        <v>0</v>
      </c>
      <c r="I66" s="773">
        <f>0</f>
        <v>0</v>
      </c>
      <c r="J66" s="773">
        <v>1</v>
      </c>
      <c r="K66" s="773">
        <f>0</f>
        <v>0</v>
      </c>
      <c r="L66" s="773">
        <f>0</f>
        <v>0</v>
      </c>
      <c r="M66" s="773">
        <f>0</f>
        <v>0</v>
      </c>
      <c r="N66" s="773">
        <f>0</f>
        <v>0</v>
      </c>
      <c r="O66" s="773">
        <f>0</f>
        <v>0</v>
      </c>
      <c r="P66" s="773">
        <f>0</f>
        <v>0</v>
      </c>
      <c r="Q66" s="773">
        <f>0</f>
        <v>0</v>
      </c>
      <c r="R66" s="773">
        <f>0</f>
        <v>0</v>
      </c>
      <c r="S66" s="773">
        <f>0</f>
        <v>0</v>
      </c>
      <c r="T66" s="773">
        <f>0</f>
        <v>0</v>
      </c>
      <c r="U66" s="773">
        <f>0</f>
        <v>0</v>
      </c>
      <c r="V66" s="773">
        <f>0</f>
        <v>0</v>
      </c>
      <c r="W66" s="775">
        <f>0</f>
        <v>0</v>
      </c>
      <c r="X66" s="773" t="s">
        <v>771</v>
      </c>
      <c r="Y66" s="1476"/>
    </row>
    <row r="67" spans="1:25" s="916" customFormat="1" ht="13.5" customHeight="1" thickBot="1" x14ac:dyDescent="0.25">
      <c r="A67" s="1493" t="s">
        <v>869</v>
      </c>
      <c r="B67" s="1494" t="s">
        <v>870</v>
      </c>
      <c r="C67" s="1481" t="s">
        <v>820</v>
      </c>
      <c r="D67" s="776" t="s">
        <v>244</v>
      </c>
      <c r="E67" s="777">
        <f t="shared" si="1"/>
        <v>38</v>
      </c>
      <c r="F67" s="776">
        <f>0</f>
        <v>0</v>
      </c>
      <c r="G67" s="776">
        <f>0</f>
        <v>0</v>
      </c>
      <c r="H67" s="776">
        <f>0</f>
        <v>0</v>
      </c>
      <c r="I67" s="776">
        <f>0</f>
        <v>0</v>
      </c>
      <c r="J67" s="776">
        <f>0</f>
        <v>0</v>
      </c>
      <c r="K67" s="776">
        <v>1</v>
      </c>
      <c r="L67" s="776">
        <v>2</v>
      </c>
      <c r="M67" s="776">
        <f>0</f>
        <v>0</v>
      </c>
      <c r="N67" s="776">
        <v>1</v>
      </c>
      <c r="O67" s="776">
        <v>1</v>
      </c>
      <c r="P67" s="776">
        <v>5</v>
      </c>
      <c r="Q67" s="776">
        <v>6</v>
      </c>
      <c r="R67" s="776">
        <v>6</v>
      </c>
      <c r="S67" s="776">
        <v>2</v>
      </c>
      <c r="T67" s="776">
        <v>7</v>
      </c>
      <c r="U67" s="776">
        <v>3</v>
      </c>
      <c r="V67" s="776">
        <v>3</v>
      </c>
      <c r="W67" s="778">
        <v>1</v>
      </c>
      <c r="X67" s="776" t="s">
        <v>245</v>
      </c>
      <c r="Y67" s="1482" t="s">
        <v>1055</v>
      </c>
    </row>
    <row r="68" spans="1:25" s="916" customFormat="1" ht="13.5" customHeight="1" thickBot="1" x14ac:dyDescent="0.25">
      <c r="A68" s="1493"/>
      <c r="B68" s="1494"/>
      <c r="C68" s="1481"/>
      <c r="D68" s="776" t="s">
        <v>246</v>
      </c>
      <c r="E68" s="777">
        <f t="shared" si="1"/>
        <v>22</v>
      </c>
      <c r="F68" s="776">
        <f>0</f>
        <v>0</v>
      </c>
      <c r="G68" s="776">
        <f>0</f>
        <v>0</v>
      </c>
      <c r="H68" s="776">
        <f>0</f>
        <v>0</v>
      </c>
      <c r="I68" s="776">
        <f>0</f>
        <v>0</v>
      </c>
      <c r="J68" s="776">
        <f>0</f>
        <v>0</v>
      </c>
      <c r="K68" s="776">
        <f>0</f>
        <v>0</v>
      </c>
      <c r="L68" s="776">
        <f>0</f>
        <v>0</v>
      </c>
      <c r="M68" s="776">
        <f>0</f>
        <v>0</v>
      </c>
      <c r="N68" s="776">
        <f>0</f>
        <v>0</v>
      </c>
      <c r="O68" s="776">
        <v>1</v>
      </c>
      <c r="P68" s="776">
        <f>0</f>
        <v>0</v>
      </c>
      <c r="Q68" s="776">
        <v>1</v>
      </c>
      <c r="R68" s="776">
        <v>3</v>
      </c>
      <c r="S68" s="776">
        <v>2</v>
      </c>
      <c r="T68" s="776">
        <v>4</v>
      </c>
      <c r="U68" s="776">
        <v>5</v>
      </c>
      <c r="V68" s="776">
        <v>1</v>
      </c>
      <c r="W68" s="778">
        <v>5</v>
      </c>
      <c r="X68" s="776" t="s">
        <v>771</v>
      </c>
      <c r="Y68" s="1482"/>
    </row>
    <row r="69" spans="1:25" s="917" customFormat="1" ht="18" customHeight="1" thickBot="1" x14ac:dyDescent="0.25">
      <c r="A69" s="1491" t="s">
        <v>871</v>
      </c>
      <c r="B69" s="1492" t="s">
        <v>872</v>
      </c>
      <c r="C69" s="1475" t="s">
        <v>820</v>
      </c>
      <c r="D69" s="773" t="s">
        <v>244</v>
      </c>
      <c r="E69" s="774">
        <f t="shared" si="1"/>
        <v>10</v>
      </c>
      <c r="F69" s="773">
        <v>1</v>
      </c>
      <c r="G69" s="773">
        <f>0</f>
        <v>0</v>
      </c>
      <c r="H69" s="773">
        <f>0</f>
        <v>0</v>
      </c>
      <c r="I69" s="773">
        <f>0</f>
        <v>0</v>
      </c>
      <c r="J69" s="773">
        <f>0</f>
        <v>0</v>
      </c>
      <c r="K69" s="773">
        <v>1</v>
      </c>
      <c r="L69" s="773">
        <f>0</f>
        <v>0</v>
      </c>
      <c r="M69" s="773">
        <f>0</f>
        <v>0</v>
      </c>
      <c r="N69" s="773">
        <v>3</v>
      </c>
      <c r="O69" s="773">
        <v>1</v>
      </c>
      <c r="P69" s="773">
        <v>1</v>
      </c>
      <c r="Q69" s="773">
        <f>0</f>
        <v>0</v>
      </c>
      <c r="R69" s="773">
        <v>1</v>
      </c>
      <c r="S69" s="773">
        <f>0</f>
        <v>0</v>
      </c>
      <c r="T69" s="773">
        <v>1</v>
      </c>
      <c r="U69" s="773">
        <v>1</v>
      </c>
      <c r="V69" s="773">
        <f>0</f>
        <v>0</v>
      </c>
      <c r="W69" s="775">
        <f>0</f>
        <v>0</v>
      </c>
      <c r="X69" s="773" t="s">
        <v>245</v>
      </c>
      <c r="Y69" s="1476" t="s">
        <v>1056</v>
      </c>
    </row>
    <row r="70" spans="1:25" s="917" customFormat="1" ht="18" customHeight="1" thickBot="1" x14ac:dyDescent="0.25">
      <c r="A70" s="1491"/>
      <c r="B70" s="1492"/>
      <c r="C70" s="1475"/>
      <c r="D70" s="773" t="s">
        <v>246</v>
      </c>
      <c r="E70" s="774">
        <f t="shared" si="1"/>
        <v>3</v>
      </c>
      <c r="F70" s="773">
        <f>0</f>
        <v>0</v>
      </c>
      <c r="G70" s="773">
        <f>0</f>
        <v>0</v>
      </c>
      <c r="H70" s="773">
        <v>1</v>
      </c>
      <c r="I70" s="773">
        <f>0</f>
        <v>0</v>
      </c>
      <c r="J70" s="773">
        <f>0</f>
        <v>0</v>
      </c>
      <c r="K70" s="773">
        <f>0</f>
        <v>0</v>
      </c>
      <c r="L70" s="773">
        <f>0</f>
        <v>0</v>
      </c>
      <c r="M70" s="773">
        <f>0</f>
        <v>0</v>
      </c>
      <c r="N70" s="773">
        <f>0</f>
        <v>0</v>
      </c>
      <c r="O70" s="773">
        <f>0</f>
        <v>0</v>
      </c>
      <c r="P70" s="773">
        <v>1</v>
      </c>
      <c r="Q70" s="773">
        <f>0</f>
        <v>0</v>
      </c>
      <c r="R70" s="773">
        <f>0</f>
        <v>0</v>
      </c>
      <c r="S70" s="773">
        <v>1</v>
      </c>
      <c r="T70" s="773">
        <f>0</f>
        <v>0</v>
      </c>
      <c r="U70" s="773">
        <f>0</f>
        <v>0</v>
      </c>
      <c r="V70" s="773">
        <f>0</f>
        <v>0</v>
      </c>
      <c r="W70" s="775">
        <f>0</f>
        <v>0</v>
      </c>
      <c r="X70" s="773" t="s">
        <v>771</v>
      </c>
      <c r="Y70" s="1476"/>
    </row>
    <row r="71" spans="1:25" s="916" customFormat="1" ht="13.5" customHeight="1" thickBot="1" x14ac:dyDescent="0.25">
      <c r="A71" s="1493" t="s">
        <v>873</v>
      </c>
      <c r="B71" s="1494" t="s">
        <v>874</v>
      </c>
      <c r="C71" s="1481" t="s">
        <v>820</v>
      </c>
      <c r="D71" s="776" t="s">
        <v>244</v>
      </c>
      <c r="E71" s="777">
        <f t="shared" si="1"/>
        <v>14</v>
      </c>
      <c r="F71" s="776">
        <v>3</v>
      </c>
      <c r="G71" s="776">
        <v>2</v>
      </c>
      <c r="H71" s="776">
        <f>0</f>
        <v>0</v>
      </c>
      <c r="I71" s="776">
        <f>0</f>
        <v>0</v>
      </c>
      <c r="J71" s="776">
        <f>0</f>
        <v>0</v>
      </c>
      <c r="K71" s="776">
        <v>3</v>
      </c>
      <c r="L71" s="776">
        <v>3</v>
      </c>
      <c r="M71" s="776">
        <v>2</v>
      </c>
      <c r="N71" s="776">
        <v>1</v>
      </c>
      <c r="O71" s="776">
        <f>0</f>
        <v>0</v>
      </c>
      <c r="P71" s="776">
        <f>0</f>
        <v>0</v>
      </c>
      <c r="Q71" s="776">
        <f>0</f>
        <v>0</v>
      </c>
      <c r="R71" s="776">
        <f>0</f>
        <v>0</v>
      </c>
      <c r="S71" s="776">
        <f>0</f>
        <v>0</v>
      </c>
      <c r="T71" s="776">
        <f>0</f>
        <v>0</v>
      </c>
      <c r="U71" s="776">
        <f>0</f>
        <v>0</v>
      </c>
      <c r="V71" s="776">
        <f>0</f>
        <v>0</v>
      </c>
      <c r="W71" s="778">
        <f>0</f>
        <v>0</v>
      </c>
      <c r="X71" s="776" t="s">
        <v>245</v>
      </c>
      <c r="Y71" s="1482" t="s">
        <v>1089</v>
      </c>
    </row>
    <row r="72" spans="1:25" s="916" customFormat="1" ht="12.75" customHeight="1" thickBot="1" x14ac:dyDescent="0.25">
      <c r="A72" s="1493"/>
      <c r="B72" s="1494"/>
      <c r="C72" s="1481"/>
      <c r="D72" s="776" t="s">
        <v>246</v>
      </c>
      <c r="E72" s="777">
        <f t="shared" si="1"/>
        <v>5</v>
      </c>
      <c r="F72" s="776">
        <v>1</v>
      </c>
      <c r="G72" s="776">
        <v>2</v>
      </c>
      <c r="H72" s="776">
        <f>0</f>
        <v>0</v>
      </c>
      <c r="I72" s="776">
        <v>2</v>
      </c>
      <c r="J72" s="776">
        <f>0</f>
        <v>0</v>
      </c>
      <c r="K72" s="776">
        <f>0</f>
        <v>0</v>
      </c>
      <c r="L72" s="776">
        <f>0</f>
        <v>0</v>
      </c>
      <c r="M72" s="776">
        <f>0</f>
        <v>0</v>
      </c>
      <c r="N72" s="776">
        <f>0</f>
        <v>0</v>
      </c>
      <c r="O72" s="776">
        <f>0</f>
        <v>0</v>
      </c>
      <c r="P72" s="776">
        <f>0</f>
        <v>0</v>
      </c>
      <c r="Q72" s="776">
        <f>0</f>
        <v>0</v>
      </c>
      <c r="R72" s="776">
        <f>0</f>
        <v>0</v>
      </c>
      <c r="S72" s="776">
        <f>0</f>
        <v>0</v>
      </c>
      <c r="T72" s="776">
        <f>0</f>
        <v>0</v>
      </c>
      <c r="U72" s="776">
        <f>0</f>
        <v>0</v>
      </c>
      <c r="V72" s="776">
        <f>0</f>
        <v>0</v>
      </c>
      <c r="W72" s="778">
        <f>0</f>
        <v>0</v>
      </c>
      <c r="X72" s="776" t="s">
        <v>771</v>
      </c>
      <c r="Y72" s="1482"/>
    </row>
    <row r="73" spans="1:25" s="917" customFormat="1" ht="13.5" customHeight="1" thickBot="1" x14ac:dyDescent="0.25">
      <c r="A73" s="1491" t="s">
        <v>875</v>
      </c>
      <c r="B73" s="1492" t="s">
        <v>876</v>
      </c>
      <c r="C73" s="1475" t="s">
        <v>820</v>
      </c>
      <c r="D73" s="773" t="s">
        <v>244</v>
      </c>
      <c r="E73" s="774">
        <f t="shared" si="1"/>
        <v>42</v>
      </c>
      <c r="F73" s="773">
        <f>0</f>
        <v>0</v>
      </c>
      <c r="G73" s="773">
        <f>0</f>
        <v>0</v>
      </c>
      <c r="H73" s="773">
        <f>0</f>
        <v>0</v>
      </c>
      <c r="I73" s="773">
        <f>0</f>
        <v>0</v>
      </c>
      <c r="J73" s="773">
        <f>0</f>
        <v>0</v>
      </c>
      <c r="K73" s="773">
        <f>0</f>
        <v>0</v>
      </c>
      <c r="L73" s="773">
        <v>2</v>
      </c>
      <c r="M73" s="773">
        <v>1</v>
      </c>
      <c r="N73" s="773">
        <v>2</v>
      </c>
      <c r="O73" s="773">
        <v>9</v>
      </c>
      <c r="P73" s="773">
        <v>4</v>
      </c>
      <c r="Q73" s="773">
        <v>6</v>
      </c>
      <c r="R73" s="773">
        <v>2</v>
      </c>
      <c r="S73" s="773">
        <v>5</v>
      </c>
      <c r="T73" s="773">
        <v>2</v>
      </c>
      <c r="U73" s="773">
        <v>2</v>
      </c>
      <c r="V73" s="773">
        <v>5</v>
      </c>
      <c r="W73" s="775">
        <v>2</v>
      </c>
      <c r="X73" s="773" t="s">
        <v>245</v>
      </c>
      <c r="Y73" s="1476" t="s">
        <v>1059</v>
      </c>
    </row>
    <row r="74" spans="1:25" s="917" customFormat="1" ht="13.5" customHeight="1" thickBot="1" x14ac:dyDescent="0.25">
      <c r="A74" s="1491"/>
      <c r="B74" s="1492"/>
      <c r="C74" s="1475"/>
      <c r="D74" s="773" t="s">
        <v>246</v>
      </c>
      <c r="E74" s="774">
        <f t="shared" si="1"/>
        <v>17</v>
      </c>
      <c r="F74" s="773">
        <f>0</f>
        <v>0</v>
      </c>
      <c r="G74" s="773">
        <f>0</f>
        <v>0</v>
      </c>
      <c r="H74" s="773">
        <f>0</f>
        <v>0</v>
      </c>
      <c r="I74" s="773">
        <f>0</f>
        <v>0</v>
      </c>
      <c r="J74" s="773">
        <f>0</f>
        <v>0</v>
      </c>
      <c r="K74" s="773">
        <f>0</f>
        <v>0</v>
      </c>
      <c r="L74" s="773">
        <f>0</f>
        <v>0</v>
      </c>
      <c r="M74" s="773">
        <f>0</f>
        <v>0</v>
      </c>
      <c r="N74" s="773">
        <f>0</f>
        <v>0</v>
      </c>
      <c r="O74" s="773">
        <v>1</v>
      </c>
      <c r="P74" s="773">
        <f>0</f>
        <v>0</v>
      </c>
      <c r="Q74" s="773">
        <v>1</v>
      </c>
      <c r="R74" s="773">
        <v>2</v>
      </c>
      <c r="S74" s="773">
        <v>1</v>
      </c>
      <c r="T74" s="773">
        <v>2</v>
      </c>
      <c r="U74" s="773">
        <v>6</v>
      </c>
      <c r="V74" s="773">
        <v>2</v>
      </c>
      <c r="W74" s="775">
        <v>2</v>
      </c>
      <c r="X74" s="773" t="s">
        <v>771</v>
      </c>
      <c r="Y74" s="1476"/>
    </row>
    <row r="75" spans="1:25" s="916" customFormat="1" ht="13.5" customHeight="1" thickBot="1" x14ac:dyDescent="0.25">
      <c r="A75" s="1493" t="s">
        <v>877</v>
      </c>
      <c r="B75" s="1494" t="s">
        <v>878</v>
      </c>
      <c r="C75" s="1481" t="s">
        <v>820</v>
      </c>
      <c r="D75" s="776" t="s">
        <v>244</v>
      </c>
      <c r="E75" s="777">
        <f t="shared" si="1"/>
        <v>71</v>
      </c>
      <c r="F75" s="776">
        <f>0</f>
        <v>0</v>
      </c>
      <c r="G75" s="776">
        <f>0</f>
        <v>0</v>
      </c>
      <c r="H75" s="776">
        <f>0</f>
        <v>0</v>
      </c>
      <c r="I75" s="776">
        <f>0</f>
        <v>0</v>
      </c>
      <c r="J75" s="776">
        <f>0</f>
        <v>0</v>
      </c>
      <c r="K75" s="776">
        <v>4</v>
      </c>
      <c r="L75" s="776">
        <v>2</v>
      </c>
      <c r="M75" s="776">
        <v>2</v>
      </c>
      <c r="N75" s="776">
        <v>6</v>
      </c>
      <c r="O75" s="776">
        <v>6</v>
      </c>
      <c r="P75" s="776">
        <v>15</v>
      </c>
      <c r="Q75" s="776">
        <v>15</v>
      </c>
      <c r="R75" s="776">
        <v>7</v>
      </c>
      <c r="S75" s="776">
        <v>4</v>
      </c>
      <c r="T75" s="776">
        <v>3</v>
      </c>
      <c r="U75" s="776">
        <v>5</v>
      </c>
      <c r="V75" s="776">
        <v>1</v>
      </c>
      <c r="W75" s="778">
        <v>1</v>
      </c>
      <c r="X75" s="776" t="s">
        <v>245</v>
      </c>
      <c r="Y75" s="1482" t="s">
        <v>1060</v>
      </c>
    </row>
    <row r="76" spans="1:25" s="916" customFormat="1" ht="13.5" customHeight="1" thickBot="1" x14ac:dyDescent="0.25">
      <c r="A76" s="1493"/>
      <c r="B76" s="1494"/>
      <c r="C76" s="1481"/>
      <c r="D76" s="776" t="s">
        <v>246</v>
      </c>
      <c r="E76" s="777">
        <f t="shared" si="1"/>
        <v>9</v>
      </c>
      <c r="F76" s="776">
        <f>0</f>
        <v>0</v>
      </c>
      <c r="G76" s="776">
        <v>1</v>
      </c>
      <c r="H76" s="776">
        <f>0</f>
        <v>0</v>
      </c>
      <c r="I76" s="776">
        <f>0</f>
        <v>0</v>
      </c>
      <c r="J76" s="776">
        <f>0</f>
        <v>0</v>
      </c>
      <c r="K76" s="776">
        <f>0</f>
        <v>0</v>
      </c>
      <c r="L76" s="776">
        <f>0</f>
        <v>0</v>
      </c>
      <c r="M76" s="776">
        <f>0</f>
        <v>0</v>
      </c>
      <c r="N76" s="776">
        <f>0</f>
        <v>0</v>
      </c>
      <c r="O76" s="776">
        <v>1</v>
      </c>
      <c r="P76" s="776">
        <v>1</v>
      </c>
      <c r="Q76" s="776">
        <v>1</v>
      </c>
      <c r="R76" s="776">
        <v>2</v>
      </c>
      <c r="S76" s="776">
        <v>1</v>
      </c>
      <c r="T76" s="776">
        <f>0</f>
        <v>0</v>
      </c>
      <c r="U76" s="776">
        <f>0</f>
        <v>0</v>
      </c>
      <c r="V76" s="776">
        <v>1</v>
      </c>
      <c r="W76" s="778">
        <v>1</v>
      </c>
      <c r="X76" s="776" t="s">
        <v>771</v>
      </c>
      <c r="Y76" s="1482"/>
    </row>
    <row r="77" spans="1:25" s="917" customFormat="1" ht="13.5" customHeight="1" thickBot="1" x14ac:dyDescent="0.25">
      <c r="A77" s="1491" t="s">
        <v>879</v>
      </c>
      <c r="B77" s="1492" t="s">
        <v>880</v>
      </c>
      <c r="C77" s="1475" t="s">
        <v>820</v>
      </c>
      <c r="D77" s="773" t="s">
        <v>244</v>
      </c>
      <c r="E77" s="774">
        <f t="shared" ref="E77:E130" si="2">SUM(F77:W77)</f>
        <v>50</v>
      </c>
      <c r="F77" s="773">
        <f>0</f>
        <v>0</v>
      </c>
      <c r="G77" s="773">
        <f>0</f>
        <v>0</v>
      </c>
      <c r="H77" s="773">
        <f>0</f>
        <v>0</v>
      </c>
      <c r="I77" s="773">
        <f>0</f>
        <v>0</v>
      </c>
      <c r="J77" s="773">
        <v>4</v>
      </c>
      <c r="K77" s="773">
        <v>4</v>
      </c>
      <c r="L77" s="773">
        <v>6</v>
      </c>
      <c r="M77" s="773">
        <v>7</v>
      </c>
      <c r="N77" s="773">
        <v>5</v>
      </c>
      <c r="O77" s="773">
        <v>3</v>
      </c>
      <c r="P77" s="773">
        <v>6</v>
      </c>
      <c r="Q77" s="773">
        <v>5</v>
      </c>
      <c r="R77" s="773">
        <v>2</v>
      </c>
      <c r="S77" s="773">
        <v>1</v>
      </c>
      <c r="T77" s="773">
        <v>3</v>
      </c>
      <c r="U77" s="773">
        <v>1</v>
      </c>
      <c r="V77" s="773">
        <v>3</v>
      </c>
      <c r="W77" s="775">
        <f>0</f>
        <v>0</v>
      </c>
      <c r="X77" s="773" t="s">
        <v>245</v>
      </c>
      <c r="Y77" s="1476" t="s">
        <v>1061</v>
      </c>
    </row>
    <row r="78" spans="1:25" s="917" customFormat="1" ht="13.5" customHeight="1" thickBot="1" x14ac:dyDescent="0.25">
      <c r="A78" s="1491"/>
      <c r="B78" s="1492"/>
      <c r="C78" s="1475"/>
      <c r="D78" s="773" t="s">
        <v>246</v>
      </c>
      <c r="E78" s="774">
        <f t="shared" si="2"/>
        <v>12</v>
      </c>
      <c r="F78" s="773">
        <f>0</f>
        <v>0</v>
      </c>
      <c r="G78" s="773">
        <f>0</f>
        <v>0</v>
      </c>
      <c r="H78" s="773">
        <f>0</f>
        <v>0</v>
      </c>
      <c r="I78" s="773">
        <f>0</f>
        <v>0</v>
      </c>
      <c r="J78" s="773">
        <f>0</f>
        <v>0</v>
      </c>
      <c r="K78" s="773">
        <f>0</f>
        <v>0</v>
      </c>
      <c r="L78" s="773">
        <f>0</f>
        <v>0</v>
      </c>
      <c r="M78" s="773">
        <f>0</f>
        <v>0</v>
      </c>
      <c r="N78" s="773">
        <v>3</v>
      </c>
      <c r="O78" s="773">
        <v>2</v>
      </c>
      <c r="P78" s="773">
        <f>0</f>
        <v>0</v>
      </c>
      <c r="Q78" s="773">
        <f>0</f>
        <v>0</v>
      </c>
      <c r="R78" s="773">
        <v>2</v>
      </c>
      <c r="S78" s="773">
        <f>0</f>
        <v>0</v>
      </c>
      <c r="T78" s="773">
        <f>0</f>
        <v>0</v>
      </c>
      <c r="U78" s="773">
        <v>2</v>
      </c>
      <c r="V78" s="773">
        <f>0</f>
        <v>0</v>
      </c>
      <c r="W78" s="775">
        <v>3</v>
      </c>
      <c r="X78" s="773" t="s">
        <v>771</v>
      </c>
      <c r="Y78" s="1476"/>
    </row>
    <row r="79" spans="1:25" s="916" customFormat="1" ht="13.5" customHeight="1" thickBot="1" x14ac:dyDescent="0.25">
      <c r="A79" s="1493" t="s">
        <v>881</v>
      </c>
      <c r="B79" s="1494" t="s">
        <v>882</v>
      </c>
      <c r="C79" s="1481" t="s">
        <v>820</v>
      </c>
      <c r="D79" s="776" t="s">
        <v>244</v>
      </c>
      <c r="E79" s="777">
        <f t="shared" si="2"/>
        <v>24</v>
      </c>
      <c r="F79" s="776">
        <f>0</f>
        <v>0</v>
      </c>
      <c r="G79" s="776">
        <f>0</f>
        <v>0</v>
      </c>
      <c r="H79" s="776">
        <f>0</f>
        <v>0</v>
      </c>
      <c r="I79" s="776">
        <f>0</f>
        <v>0</v>
      </c>
      <c r="J79" s="776">
        <v>1</v>
      </c>
      <c r="K79" s="776">
        <v>1</v>
      </c>
      <c r="L79" s="776">
        <v>2</v>
      </c>
      <c r="M79" s="776">
        <v>2</v>
      </c>
      <c r="N79" s="776">
        <v>6</v>
      </c>
      <c r="O79" s="776">
        <v>3</v>
      </c>
      <c r="P79" s="776">
        <v>3</v>
      </c>
      <c r="Q79" s="776">
        <v>2</v>
      </c>
      <c r="R79" s="776">
        <v>2</v>
      </c>
      <c r="S79" s="776">
        <v>2</v>
      </c>
      <c r="T79" s="776">
        <f>0</f>
        <v>0</v>
      </c>
      <c r="U79" s="776">
        <f>0</f>
        <v>0</v>
      </c>
      <c r="V79" s="776">
        <f>0</f>
        <v>0</v>
      </c>
      <c r="W79" s="778">
        <f>0</f>
        <v>0</v>
      </c>
      <c r="X79" s="776" t="s">
        <v>245</v>
      </c>
      <c r="Y79" s="1482" t="s">
        <v>1062</v>
      </c>
    </row>
    <row r="80" spans="1:25" s="916" customFormat="1" ht="13.5" customHeight="1" thickBot="1" x14ac:dyDescent="0.25">
      <c r="A80" s="1493"/>
      <c r="B80" s="1494"/>
      <c r="C80" s="1481"/>
      <c r="D80" s="776" t="s">
        <v>246</v>
      </c>
      <c r="E80" s="777">
        <f t="shared" si="2"/>
        <v>11</v>
      </c>
      <c r="F80" s="776">
        <f>0</f>
        <v>0</v>
      </c>
      <c r="G80" s="776">
        <f>0</f>
        <v>0</v>
      </c>
      <c r="H80" s="776">
        <f>0</f>
        <v>0</v>
      </c>
      <c r="I80" s="776">
        <f>0</f>
        <v>0</v>
      </c>
      <c r="J80" s="776">
        <f>0</f>
        <v>0</v>
      </c>
      <c r="K80" s="776">
        <f>0</f>
        <v>0</v>
      </c>
      <c r="L80" s="776">
        <v>1</v>
      </c>
      <c r="M80" s="776">
        <v>2</v>
      </c>
      <c r="N80" s="776">
        <v>2</v>
      </c>
      <c r="O80" s="776">
        <v>1</v>
      </c>
      <c r="P80" s="776">
        <v>1</v>
      </c>
      <c r="Q80" s="776">
        <v>1</v>
      </c>
      <c r="R80" s="776">
        <f>0</f>
        <v>0</v>
      </c>
      <c r="S80" s="776">
        <f>0</f>
        <v>0</v>
      </c>
      <c r="T80" s="776">
        <v>2</v>
      </c>
      <c r="U80" s="776">
        <f>0</f>
        <v>0</v>
      </c>
      <c r="V80" s="776">
        <f>0</f>
        <v>0</v>
      </c>
      <c r="W80" s="778">
        <v>1</v>
      </c>
      <c r="X80" s="776" t="s">
        <v>771</v>
      </c>
      <c r="Y80" s="1482"/>
    </row>
    <row r="81" spans="1:25" s="917" customFormat="1" ht="13.5" customHeight="1" thickBot="1" x14ac:dyDescent="0.25">
      <c r="A81" s="1491" t="s">
        <v>883</v>
      </c>
      <c r="B81" s="1492" t="s">
        <v>884</v>
      </c>
      <c r="C81" s="1475" t="s">
        <v>820</v>
      </c>
      <c r="D81" s="773" t="s">
        <v>244</v>
      </c>
      <c r="E81" s="774">
        <f t="shared" si="2"/>
        <v>0</v>
      </c>
      <c r="F81" s="773">
        <f>0</f>
        <v>0</v>
      </c>
      <c r="G81" s="773">
        <f>0</f>
        <v>0</v>
      </c>
      <c r="H81" s="773">
        <f>0</f>
        <v>0</v>
      </c>
      <c r="I81" s="773">
        <f>0</f>
        <v>0</v>
      </c>
      <c r="J81" s="773">
        <f>0</f>
        <v>0</v>
      </c>
      <c r="K81" s="773">
        <f>0</f>
        <v>0</v>
      </c>
      <c r="L81" s="773">
        <f>0</f>
        <v>0</v>
      </c>
      <c r="M81" s="773">
        <f>0</f>
        <v>0</v>
      </c>
      <c r="N81" s="773">
        <f>0</f>
        <v>0</v>
      </c>
      <c r="O81" s="773">
        <f>0</f>
        <v>0</v>
      </c>
      <c r="P81" s="773">
        <f>0</f>
        <v>0</v>
      </c>
      <c r="Q81" s="773">
        <f>0</f>
        <v>0</v>
      </c>
      <c r="R81" s="773">
        <f>0</f>
        <v>0</v>
      </c>
      <c r="S81" s="773">
        <f>0</f>
        <v>0</v>
      </c>
      <c r="T81" s="773">
        <f>0</f>
        <v>0</v>
      </c>
      <c r="U81" s="773">
        <f>0</f>
        <v>0</v>
      </c>
      <c r="V81" s="773">
        <f>0</f>
        <v>0</v>
      </c>
      <c r="W81" s="775">
        <f>0</f>
        <v>0</v>
      </c>
      <c r="X81" s="773" t="s">
        <v>245</v>
      </c>
      <c r="Y81" s="1476" t="s">
        <v>1063</v>
      </c>
    </row>
    <row r="82" spans="1:25" s="917" customFormat="1" ht="13.5" customHeight="1" thickBot="1" x14ac:dyDescent="0.25">
      <c r="A82" s="1491"/>
      <c r="B82" s="1492"/>
      <c r="C82" s="1475"/>
      <c r="D82" s="773" t="s">
        <v>246</v>
      </c>
      <c r="E82" s="774">
        <f t="shared" si="2"/>
        <v>1</v>
      </c>
      <c r="F82" s="773">
        <f>0</f>
        <v>0</v>
      </c>
      <c r="G82" s="773">
        <f>0</f>
        <v>0</v>
      </c>
      <c r="H82" s="773">
        <f>0</f>
        <v>0</v>
      </c>
      <c r="I82" s="773">
        <f>0</f>
        <v>0</v>
      </c>
      <c r="J82" s="773">
        <f>0</f>
        <v>0</v>
      </c>
      <c r="K82" s="773">
        <f>0</f>
        <v>0</v>
      </c>
      <c r="L82" s="773">
        <f>0</f>
        <v>0</v>
      </c>
      <c r="M82" s="773">
        <f>0</f>
        <v>0</v>
      </c>
      <c r="N82" s="773">
        <f>0</f>
        <v>0</v>
      </c>
      <c r="O82" s="773">
        <f>0</f>
        <v>0</v>
      </c>
      <c r="P82" s="773">
        <f>0</f>
        <v>0</v>
      </c>
      <c r="Q82" s="773">
        <f>0</f>
        <v>0</v>
      </c>
      <c r="R82" s="773">
        <f>0</f>
        <v>0</v>
      </c>
      <c r="S82" s="773">
        <f>0</f>
        <v>0</v>
      </c>
      <c r="T82" s="773">
        <v>1</v>
      </c>
      <c r="U82" s="773">
        <f>0</f>
        <v>0</v>
      </c>
      <c r="V82" s="773">
        <f>0</f>
        <v>0</v>
      </c>
      <c r="W82" s="775">
        <f>0</f>
        <v>0</v>
      </c>
      <c r="X82" s="773" t="s">
        <v>771</v>
      </c>
      <c r="Y82" s="1476"/>
    </row>
    <row r="83" spans="1:25" s="916" customFormat="1" ht="13.5" customHeight="1" thickBot="1" x14ac:dyDescent="0.25">
      <c r="A83" s="1493" t="s">
        <v>885</v>
      </c>
      <c r="B83" s="1494" t="s">
        <v>1282</v>
      </c>
      <c r="C83" s="1481" t="s">
        <v>820</v>
      </c>
      <c r="D83" s="776" t="s">
        <v>244</v>
      </c>
      <c r="E83" s="777">
        <f t="shared" si="2"/>
        <v>5</v>
      </c>
      <c r="F83" s="776">
        <f>0</f>
        <v>0</v>
      </c>
      <c r="G83" s="776">
        <f>0</f>
        <v>0</v>
      </c>
      <c r="H83" s="776">
        <f>0</f>
        <v>0</v>
      </c>
      <c r="I83" s="776">
        <f>0</f>
        <v>0</v>
      </c>
      <c r="J83" s="776">
        <v>1</v>
      </c>
      <c r="K83" s="776">
        <f>0</f>
        <v>0</v>
      </c>
      <c r="L83" s="776">
        <f>0</f>
        <v>0</v>
      </c>
      <c r="M83" s="776">
        <f>0</f>
        <v>0</v>
      </c>
      <c r="N83" s="776">
        <v>3</v>
      </c>
      <c r="O83" s="776">
        <f>0</f>
        <v>0</v>
      </c>
      <c r="P83" s="776">
        <f>0</f>
        <v>0</v>
      </c>
      <c r="Q83" s="776">
        <f>0</f>
        <v>0</v>
      </c>
      <c r="R83" s="776">
        <v>1</v>
      </c>
      <c r="S83" s="776">
        <f>0</f>
        <v>0</v>
      </c>
      <c r="T83" s="776">
        <f>0</f>
        <v>0</v>
      </c>
      <c r="U83" s="776">
        <f>0</f>
        <v>0</v>
      </c>
      <c r="V83" s="776">
        <f>0</f>
        <v>0</v>
      </c>
      <c r="W83" s="778">
        <f>0</f>
        <v>0</v>
      </c>
      <c r="X83" s="776" t="s">
        <v>245</v>
      </c>
      <c r="Y83" s="1482" t="s">
        <v>1064</v>
      </c>
    </row>
    <row r="84" spans="1:25" s="916" customFormat="1" ht="13.5" customHeight="1" thickBot="1" x14ac:dyDescent="0.25">
      <c r="A84" s="1493"/>
      <c r="B84" s="1494"/>
      <c r="C84" s="1481"/>
      <c r="D84" s="776" t="s">
        <v>246</v>
      </c>
      <c r="E84" s="777">
        <f t="shared" si="2"/>
        <v>3</v>
      </c>
      <c r="F84" s="776">
        <f>0</f>
        <v>0</v>
      </c>
      <c r="G84" s="776">
        <f>0</f>
        <v>0</v>
      </c>
      <c r="H84" s="776">
        <f>0</f>
        <v>0</v>
      </c>
      <c r="I84" s="776">
        <f>0</f>
        <v>0</v>
      </c>
      <c r="J84" s="776">
        <f>0</f>
        <v>0</v>
      </c>
      <c r="K84" s="776">
        <f>0</f>
        <v>0</v>
      </c>
      <c r="L84" s="776">
        <f>0</f>
        <v>0</v>
      </c>
      <c r="M84" s="776">
        <v>1</v>
      </c>
      <c r="N84" s="776">
        <f>0</f>
        <v>0</v>
      </c>
      <c r="O84" s="776">
        <f>0</f>
        <v>0</v>
      </c>
      <c r="P84" s="776">
        <f>0</f>
        <v>0</v>
      </c>
      <c r="Q84" s="776">
        <f>0</f>
        <v>0</v>
      </c>
      <c r="R84" s="776">
        <f>0</f>
        <v>0</v>
      </c>
      <c r="S84" s="776">
        <v>1</v>
      </c>
      <c r="T84" s="776">
        <f>0</f>
        <v>0</v>
      </c>
      <c r="U84" s="776">
        <v>1</v>
      </c>
      <c r="V84" s="776">
        <f>0</f>
        <v>0</v>
      </c>
      <c r="W84" s="778">
        <f>0</f>
        <v>0</v>
      </c>
      <c r="X84" s="776" t="s">
        <v>771</v>
      </c>
      <c r="Y84" s="1482"/>
    </row>
    <row r="85" spans="1:25" s="917" customFormat="1" ht="13.5" customHeight="1" thickBot="1" x14ac:dyDescent="0.25">
      <c r="A85" s="1491" t="s">
        <v>886</v>
      </c>
      <c r="B85" s="1492" t="s">
        <v>887</v>
      </c>
      <c r="C85" s="1475" t="s">
        <v>820</v>
      </c>
      <c r="D85" s="773" t="s">
        <v>244</v>
      </c>
      <c r="E85" s="774">
        <f t="shared" si="2"/>
        <v>1</v>
      </c>
      <c r="F85" s="773">
        <f>0</f>
        <v>0</v>
      </c>
      <c r="G85" s="773">
        <f>0</f>
        <v>0</v>
      </c>
      <c r="H85" s="773">
        <v>1</v>
      </c>
      <c r="I85" s="773">
        <f>0</f>
        <v>0</v>
      </c>
      <c r="J85" s="773">
        <f>0</f>
        <v>0</v>
      </c>
      <c r="K85" s="773">
        <f>0</f>
        <v>0</v>
      </c>
      <c r="L85" s="773">
        <f>0</f>
        <v>0</v>
      </c>
      <c r="M85" s="773">
        <f>0</f>
        <v>0</v>
      </c>
      <c r="N85" s="773">
        <f>0</f>
        <v>0</v>
      </c>
      <c r="O85" s="773">
        <f>0</f>
        <v>0</v>
      </c>
      <c r="P85" s="773">
        <f>0</f>
        <v>0</v>
      </c>
      <c r="Q85" s="773">
        <f>0</f>
        <v>0</v>
      </c>
      <c r="R85" s="773">
        <f>0</f>
        <v>0</v>
      </c>
      <c r="S85" s="773">
        <f>0</f>
        <v>0</v>
      </c>
      <c r="T85" s="773">
        <f>0</f>
        <v>0</v>
      </c>
      <c r="U85" s="773">
        <f>0</f>
        <v>0</v>
      </c>
      <c r="V85" s="773">
        <f>0</f>
        <v>0</v>
      </c>
      <c r="W85" s="775">
        <f>0</f>
        <v>0</v>
      </c>
      <c r="X85" s="773" t="s">
        <v>245</v>
      </c>
      <c r="Y85" s="1476" t="s">
        <v>1065</v>
      </c>
    </row>
    <row r="86" spans="1:25" s="917" customFormat="1" ht="13.5" customHeight="1" thickBot="1" x14ac:dyDescent="0.25">
      <c r="A86" s="1491"/>
      <c r="B86" s="1492"/>
      <c r="C86" s="1475"/>
      <c r="D86" s="773" t="s">
        <v>246</v>
      </c>
      <c r="E86" s="774">
        <f t="shared" si="2"/>
        <v>0</v>
      </c>
      <c r="F86" s="773">
        <f>0</f>
        <v>0</v>
      </c>
      <c r="G86" s="773">
        <f>0</f>
        <v>0</v>
      </c>
      <c r="H86" s="773">
        <f>0</f>
        <v>0</v>
      </c>
      <c r="I86" s="773">
        <f>0</f>
        <v>0</v>
      </c>
      <c r="J86" s="773">
        <f>0</f>
        <v>0</v>
      </c>
      <c r="K86" s="773">
        <f>0</f>
        <v>0</v>
      </c>
      <c r="L86" s="773">
        <f>0</f>
        <v>0</v>
      </c>
      <c r="M86" s="773">
        <f>0</f>
        <v>0</v>
      </c>
      <c r="N86" s="773">
        <f>0</f>
        <v>0</v>
      </c>
      <c r="O86" s="773">
        <f>0</f>
        <v>0</v>
      </c>
      <c r="P86" s="773">
        <f>0</f>
        <v>0</v>
      </c>
      <c r="Q86" s="773">
        <f>0</f>
        <v>0</v>
      </c>
      <c r="R86" s="773">
        <f>0</f>
        <v>0</v>
      </c>
      <c r="S86" s="773">
        <f>0</f>
        <v>0</v>
      </c>
      <c r="T86" s="773">
        <f>0</f>
        <v>0</v>
      </c>
      <c r="U86" s="773">
        <f>0</f>
        <v>0</v>
      </c>
      <c r="V86" s="773">
        <f>0</f>
        <v>0</v>
      </c>
      <c r="W86" s="775">
        <f>0</f>
        <v>0</v>
      </c>
      <c r="X86" s="773" t="s">
        <v>771</v>
      </c>
      <c r="Y86" s="1476"/>
    </row>
    <row r="87" spans="1:25" s="916" customFormat="1" ht="13.5" customHeight="1" thickBot="1" x14ac:dyDescent="0.25">
      <c r="A87" s="1493" t="s">
        <v>888</v>
      </c>
      <c r="B87" s="1494" t="s">
        <v>889</v>
      </c>
      <c r="C87" s="1481" t="s">
        <v>820</v>
      </c>
      <c r="D87" s="776" t="s">
        <v>244</v>
      </c>
      <c r="E87" s="777">
        <f t="shared" si="2"/>
        <v>30</v>
      </c>
      <c r="F87" s="776">
        <v>5</v>
      </c>
      <c r="G87" s="776">
        <v>2</v>
      </c>
      <c r="H87" s="776">
        <f>0</f>
        <v>0</v>
      </c>
      <c r="I87" s="776">
        <v>2</v>
      </c>
      <c r="J87" s="776">
        <v>1</v>
      </c>
      <c r="K87" s="776">
        <v>4</v>
      </c>
      <c r="L87" s="776">
        <v>2</v>
      </c>
      <c r="M87" s="776">
        <v>1</v>
      </c>
      <c r="N87" s="776">
        <f>0</f>
        <v>0</v>
      </c>
      <c r="O87" s="776">
        <v>2</v>
      </c>
      <c r="P87" s="776">
        <f>0</f>
        <v>0</v>
      </c>
      <c r="Q87" s="776">
        <f>0</f>
        <v>0</v>
      </c>
      <c r="R87" s="776">
        <v>4</v>
      </c>
      <c r="S87" s="776">
        <v>2</v>
      </c>
      <c r="T87" s="776">
        <v>2</v>
      </c>
      <c r="U87" s="776">
        <v>1</v>
      </c>
      <c r="V87" s="776">
        <v>1</v>
      </c>
      <c r="W87" s="778">
        <v>1</v>
      </c>
      <c r="X87" s="776" t="s">
        <v>245</v>
      </c>
      <c r="Y87" s="1482" t="s">
        <v>1066</v>
      </c>
    </row>
    <row r="88" spans="1:25" s="916" customFormat="1" ht="13.5" customHeight="1" thickBot="1" x14ac:dyDescent="0.25">
      <c r="A88" s="1493"/>
      <c r="B88" s="1494"/>
      <c r="C88" s="1481"/>
      <c r="D88" s="776" t="s">
        <v>246</v>
      </c>
      <c r="E88" s="777">
        <f t="shared" si="2"/>
        <v>13</v>
      </c>
      <c r="F88" s="776">
        <v>3</v>
      </c>
      <c r="G88" s="776">
        <f>0</f>
        <v>0</v>
      </c>
      <c r="H88" s="776">
        <f>0</f>
        <v>0</v>
      </c>
      <c r="I88" s="776">
        <f>0</f>
        <v>0</v>
      </c>
      <c r="J88" s="776">
        <f>0</f>
        <v>0</v>
      </c>
      <c r="K88" s="776">
        <f>0</f>
        <v>0</v>
      </c>
      <c r="L88" s="776">
        <v>1</v>
      </c>
      <c r="M88" s="776">
        <v>1</v>
      </c>
      <c r="N88" s="776">
        <f>0</f>
        <v>0</v>
      </c>
      <c r="O88" s="776">
        <v>1</v>
      </c>
      <c r="P88" s="776">
        <f>0</f>
        <v>0</v>
      </c>
      <c r="Q88" s="776">
        <v>1</v>
      </c>
      <c r="R88" s="776">
        <v>1</v>
      </c>
      <c r="S88" s="776">
        <v>1</v>
      </c>
      <c r="T88" s="776">
        <v>2</v>
      </c>
      <c r="U88" s="776">
        <v>1</v>
      </c>
      <c r="V88" s="776">
        <f>0</f>
        <v>0</v>
      </c>
      <c r="W88" s="778">
        <v>1</v>
      </c>
      <c r="X88" s="776" t="s">
        <v>771</v>
      </c>
      <c r="Y88" s="1482"/>
    </row>
    <row r="89" spans="1:25" s="917" customFormat="1" ht="13.5" customHeight="1" thickBot="1" x14ac:dyDescent="0.25">
      <c r="A89" s="1491" t="s">
        <v>890</v>
      </c>
      <c r="B89" s="1492" t="s">
        <v>891</v>
      </c>
      <c r="C89" s="1475" t="s">
        <v>820</v>
      </c>
      <c r="D89" s="773" t="s">
        <v>244</v>
      </c>
      <c r="E89" s="774">
        <f t="shared" si="2"/>
        <v>2</v>
      </c>
      <c r="F89" s="773">
        <v>2</v>
      </c>
      <c r="G89" s="773">
        <f>0</f>
        <v>0</v>
      </c>
      <c r="H89" s="773">
        <f>0</f>
        <v>0</v>
      </c>
      <c r="I89" s="773">
        <f>0</f>
        <v>0</v>
      </c>
      <c r="J89" s="773">
        <f>0</f>
        <v>0</v>
      </c>
      <c r="K89" s="773">
        <f>0</f>
        <v>0</v>
      </c>
      <c r="L89" s="773">
        <f>0</f>
        <v>0</v>
      </c>
      <c r="M89" s="773">
        <f>0</f>
        <v>0</v>
      </c>
      <c r="N89" s="773">
        <f>0</f>
        <v>0</v>
      </c>
      <c r="O89" s="773">
        <f>0</f>
        <v>0</v>
      </c>
      <c r="P89" s="773">
        <f>0</f>
        <v>0</v>
      </c>
      <c r="Q89" s="773">
        <f>0</f>
        <v>0</v>
      </c>
      <c r="R89" s="773">
        <f>0</f>
        <v>0</v>
      </c>
      <c r="S89" s="773">
        <f>0</f>
        <v>0</v>
      </c>
      <c r="T89" s="773">
        <f>0</f>
        <v>0</v>
      </c>
      <c r="U89" s="773">
        <f>0</f>
        <v>0</v>
      </c>
      <c r="V89" s="773">
        <f>0</f>
        <v>0</v>
      </c>
      <c r="W89" s="775">
        <f>0</f>
        <v>0</v>
      </c>
      <c r="X89" s="773" t="s">
        <v>245</v>
      </c>
      <c r="Y89" s="1476" t="s">
        <v>1067</v>
      </c>
    </row>
    <row r="90" spans="1:25" s="917" customFormat="1" ht="12.75" customHeight="1" x14ac:dyDescent="0.2">
      <c r="A90" s="1503"/>
      <c r="B90" s="1504"/>
      <c r="C90" s="1505"/>
      <c r="D90" s="1035" t="s">
        <v>246</v>
      </c>
      <c r="E90" s="1036">
        <f t="shared" si="2"/>
        <v>0</v>
      </c>
      <c r="F90" s="1035">
        <f>0</f>
        <v>0</v>
      </c>
      <c r="G90" s="1035">
        <f>0</f>
        <v>0</v>
      </c>
      <c r="H90" s="1035">
        <f>0</f>
        <v>0</v>
      </c>
      <c r="I90" s="1035">
        <f>0</f>
        <v>0</v>
      </c>
      <c r="J90" s="1035">
        <f>0</f>
        <v>0</v>
      </c>
      <c r="K90" s="1035">
        <f>0</f>
        <v>0</v>
      </c>
      <c r="L90" s="1035">
        <f>0</f>
        <v>0</v>
      </c>
      <c r="M90" s="1035">
        <f>0</f>
        <v>0</v>
      </c>
      <c r="N90" s="1035">
        <f>0</f>
        <v>0</v>
      </c>
      <c r="O90" s="1035">
        <f>0</f>
        <v>0</v>
      </c>
      <c r="P90" s="1035">
        <f>0</f>
        <v>0</v>
      </c>
      <c r="Q90" s="1035">
        <f>0</f>
        <v>0</v>
      </c>
      <c r="R90" s="1035">
        <f>0</f>
        <v>0</v>
      </c>
      <c r="S90" s="1035">
        <f>0</f>
        <v>0</v>
      </c>
      <c r="T90" s="1035">
        <f>0</f>
        <v>0</v>
      </c>
      <c r="U90" s="1035">
        <f>0</f>
        <v>0</v>
      </c>
      <c r="V90" s="1035">
        <f>0</f>
        <v>0</v>
      </c>
      <c r="W90" s="1037">
        <f>0</f>
        <v>0</v>
      </c>
      <c r="X90" s="1035" t="s">
        <v>771</v>
      </c>
      <c r="Y90" s="1506"/>
    </row>
    <row r="91" spans="1:25" s="916" customFormat="1" ht="13.5" thickBot="1" x14ac:dyDescent="0.25">
      <c r="A91" s="1507" t="s">
        <v>892</v>
      </c>
      <c r="B91" s="1508" t="s">
        <v>893</v>
      </c>
      <c r="C91" s="1509" t="s">
        <v>820</v>
      </c>
      <c r="D91" s="1038" t="s">
        <v>244</v>
      </c>
      <c r="E91" s="1039">
        <f t="shared" si="2"/>
        <v>3</v>
      </c>
      <c r="F91" s="1038">
        <f>0</f>
        <v>0</v>
      </c>
      <c r="G91" s="1038">
        <f>0</f>
        <v>0</v>
      </c>
      <c r="H91" s="1038">
        <f>0</f>
        <v>0</v>
      </c>
      <c r="I91" s="1038">
        <f>0</f>
        <v>0</v>
      </c>
      <c r="J91" s="1038">
        <v>1</v>
      </c>
      <c r="K91" s="1038">
        <v>1</v>
      </c>
      <c r="L91" s="1038">
        <f>0</f>
        <v>0</v>
      </c>
      <c r="M91" s="1038">
        <f>0</f>
        <v>0</v>
      </c>
      <c r="N91" s="1038">
        <f>0</f>
        <v>0</v>
      </c>
      <c r="O91" s="1038">
        <f>0</f>
        <v>0</v>
      </c>
      <c r="P91" s="1038">
        <f>0</f>
        <v>0</v>
      </c>
      <c r="Q91" s="1038">
        <v>1</v>
      </c>
      <c r="R91" s="1038">
        <f>0</f>
        <v>0</v>
      </c>
      <c r="S91" s="1038">
        <f>0</f>
        <v>0</v>
      </c>
      <c r="T91" s="1038">
        <f>0</f>
        <v>0</v>
      </c>
      <c r="U91" s="1038">
        <f>0</f>
        <v>0</v>
      </c>
      <c r="V91" s="1038">
        <f>0</f>
        <v>0</v>
      </c>
      <c r="W91" s="1040">
        <f>0</f>
        <v>0</v>
      </c>
      <c r="X91" s="1038" t="s">
        <v>245</v>
      </c>
      <c r="Y91" s="1510" t="s">
        <v>1068</v>
      </c>
    </row>
    <row r="92" spans="1:25" s="916" customFormat="1" ht="13.5" thickBot="1" x14ac:dyDescent="0.25">
      <c r="A92" s="1493"/>
      <c r="B92" s="1494"/>
      <c r="C92" s="1481"/>
      <c r="D92" s="776" t="s">
        <v>246</v>
      </c>
      <c r="E92" s="777">
        <f t="shared" si="2"/>
        <v>0</v>
      </c>
      <c r="F92" s="776">
        <f>0</f>
        <v>0</v>
      </c>
      <c r="G92" s="776">
        <f>0</f>
        <v>0</v>
      </c>
      <c r="H92" s="776">
        <f>0</f>
        <v>0</v>
      </c>
      <c r="I92" s="776">
        <f>0</f>
        <v>0</v>
      </c>
      <c r="J92" s="776">
        <f>0</f>
        <v>0</v>
      </c>
      <c r="K92" s="776">
        <f>0</f>
        <v>0</v>
      </c>
      <c r="L92" s="776">
        <f>0</f>
        <v>0</v>
      </c>
      <c r="M92" s="776">
        <f>0</f>
        <v>0</v>
      </c>
      <c r="N92" s="776">
        <f>0</f>
        <v>0</v>
      </c>
      <c r="O92" s="776">
        <f>0</f>
        <v>0</v>
      </c>
      <c r="P92" s="776">
        <f>0</f>
        <v>0</v>
      </c>
      <c r="Q92" s="776">
        <f>0</f>
        <v>0</v>
      </c>
      <c r="R92" s="776">
        <f>0</f>
        <v>0</v>
      </c>
      <c r="S92" s="776">
        <f>0</f>
        <v>0</v>
      </c>
      <c r="T92" s="776">
        <f>0</f>
        <v>0</v>
      </c>
      <c r="U92" s="776">
        <f>0</f>
        <v>0</v>
      </c>
      <c r="V92" s="776">
        <f>0</f>
        <v>0</v>
      </c>
      <c r="W92" s="778">
        <f>0</f>
        <v>0</v>
      </c>
      <c r="X92" s="776" t="s">
        <v>771</v>
      </c>
      <c r="Y92" s="1482"/>
    </row>
    <row r="93" spans="1:25" s="917" customFormat="1" ht="13.5" thickBot="1" x14ac:dyDescent="0.25">
      <c r="A93" s="1491" t="s">
        <v>894</v>
      </c>
      <c r="B93" s="1492" t="s">
        <v>895</v>
      </c>
      <c r="C93" s="1475" t="s">
        <v>820</v>
      </c>
      <c r="D93" s="773" t="s">
        <v>244</v>
      </c>
      <c r="E93" s="774">
        <f t="shared" si="2"/>
        <v>12</v>
      </c>
      <c r="F93" s="773">
        <v>1</v>
      </c>
      <c r="G93" s="773">
        <f>0</f>
        <v>0</v>
      </c>
      <c r="H93" s="773">
        <f>0</f>
        <v>0</v>
      </c>
      <c r="I93" s="773">
        <f>0</f>
        <v>0</v>
      </c>
      <c r="J93" s="773">
        <f>0</f>
        <v>0</v>
      </c>
      <c r="K93" s="773">
        <v>1</v>
      </c>
      <c r="L93" s="773">
        <v>1</v>
      </c>
      <c r="M93" s="773">
        <f>0</f>
        <v>0</v>
      </c>
      <c r="N93" s="773">
        <v>1</v>
      </c>
      <c r="O93" s="773">
        <v>2</v>
      </c>
      <c r="P93" s="773">
        <f>0</f>
        <v>0</v>
      </c>
      <c r="Q93" s="773">
        <v>1</v>
      </c>
      <c r="R93" s="773">
        <f>0</f>
        <v>0</v>
      </c>
      <c r="S93" s="773">
        <f>0</f>
        <v>0</v>
      </c>
      <c r="T93" s="773">
        <v>1</v>
      </c>
      <c r="U93" s="773">
        <v>2</v>
      </c>
      <c r="V93" s="773">
        <v>2</v>
      </c>
      <c r="W93" s="775">
        <f>0</f>
        <v>0</v>
      </c>
      <c r="X93" s="773" t="s">
        <v>245</v>
      </c>
      <c r="Y93" s="1476" t="s">
        <v>1058</v>
      </c>
    </row>
    <row r="94" spans="1:25" s="917" customFormat="1" ht="13.5" thickBot="1" x14ac:dyDescent="0.25">
      <c r="A94" s="1491"/>
      <c r="B94" s="1492"/>
      <c r="C94" s="1475"/>
      <c r="D94" s="773" t="s">
        <v>246</v>
      </c>
      <c r="E94" s="774">
        <f t="shared" si="2"/>
        <v>2</v>
      </c>
      <c r="F94" s="773">
        <f>0</f>
        <v>0</v>
      </c>
      <c r="G94" s="773">
        <f>0</f>
        <v>0</v>
      </c>
      <c r="H94" s="773">
        <f>0</f>
        <v>0</v>
      </c>
      <c r="I94" s="773">
        <f>0</f>
        <v>0</v>
      </c>
      <c r="J94" s="773">
        <v>1</v>
      </c>
      <c r="K94" s="773">
        <f>0</f>
        <v>0</v>
      </c>
      <c r="L94" s="773">
        <f>0</f>
        <v>0</v>
      </c>
      <c r="M94" s="773">
        <f>0</f>
        <v>0</v>
      </c>
      <c r="N94" s="773">
        <f>0</f>
        <v>0</v>
      </c>
      <c r="O94" s="773">
        <f>0</f>
        <v>0</v>
      </c>
      <c r="P94" s="773">
        <f>0</f>
        <v>0</v>
      </c>
      <c r="Q94" s="773">
        <f>0</f>
        <v>0</v>
      </c>
      <c r="R94" s="773">
        <v>1</v>
      </c>
      <c r="S94" s="773">
        <f>0</f>
        <v>0</v>
      </c>
      <c r="T94" s="773">
        <f>0</f>
        <v>0</v>
      </c>
      <c r="U94" s="773">
        <f>0</f>
        <v>0</v>
      </c>
      <c r="V94" s="773">
        <f>0</f>
        <v>0</v>
      </c>
      <c r="W94" s="775">
        <f>0</f>
        <v>0</v>
      </c>
      <c r="X94" s="773" t="s">
        <v>771</v>
      </c>
      <c r="Y94" s="1476"/>
    </row>
    <row r="95" spans="1:25" s="916" customFormat="1" ht="13.5" thickBot="1" x14ac:dyDescent="0.25">
      <c r="A95" s="1493" t="s">
        <v>896</v>
      </c>
      <c r="B95" s="1494" t="s">
        <v>897</v>
      </c>
      <c r="C95" s="1481" t="s">
        <v>820</v>
      </c>
      <c r="D95" s="776" t="s">
        <v>244</v>
      </c>
      <c r="E95" s="777">
        <f t="shared" si="2"/>
        <v>9</v>
      </c>
      <c r="F95" s="776">
        <v>2</v>
      </c>
      <c r="G95" s="776">
        <f>0</f>
        <v>0</v>
      </c>
      <c r="H95" s="776">
        <f>0</f>
        <v>0</v>
      </c>
      <c r="I95" s="776">
        <f>0</f>
        <v>0</v>
      </c>
      <c r="J95" s="776">
        <f>0</f>
        <v>0</v>
      </c>
      <c r="K95" s="776">
        <f>0</f>
        <v>0</v>
      </c>
      <c r="L95" s="776">
        <f>0</f>
        <v>0</v>
      </c>
      <c r="M95" s="776">
        <f>0</f>
        <v>0</v>
      </c>
      <c r="N95" s="776">
        <v>1</v>
      </c>
      <c r="O95" s="776">
        <v>2</v>
      </c>
      <c r="P95" s="776">
        <v>1</v>
      </c>
      <c r="Q95" s="776">
        <v>2</v>
      </c>
      <c r="R95" s="776">
        <f>0</f>
        <v>0</v>
      </c>
      <c r="S95" s="776">
        <v>1</v>
      </c>
      <c r="T95" s="776">
        <f>0</f>
        <v>0</v>
      </c>
      <c r="U95" s="776">
        <f>0</f>
        <v>0</v>
      </c>
      <c r="V95" s="776">
        <f>0</f>
        <v>0</v>
      </c>
      <c r="W95" s="778">
        <f>0</f>
        <v>0</v>
      </c>
      <c r="X95" s="776" t="s">
        <v>245</v>
      </c>
      <c r="Y95" s="1482" t="s">
        <v>1069</v>
      </c>
    </row>
    <row r="96" spans="1:25" s="916" customFormat="1" ht="13.5" thickBot="1" x14ac:dyDescent="0.25">
      <c r="A96" s="1493"/>
      <c r="B96" s="1494"/>
      <c r="C96" s="1481"/>
      <c r="D96" s="776" t="s">
        <v>246</v>
      </c>
      <c r="E96" s="777">
        <f t="shared" si="2"/>
        <v>10</v>
      </c>
      <c r="F96" s="776">
        <v>1</v>
      </c>
      <c r="G96" s="776">
        <f>0</f>
        <v>0</v>
      </c>
      <c r="H96" s="776">
        <f>0</f>
        <v>0</v>
      </c>
      <c r="I96" s="776">
        <v>1</v>
      </c>
      <c r="J96" s="776">
        <f>0</f>
        <v>0</v>
      </c>
      <c r="K96" s="776">
        <v>2</v>
      </c>
      <c r="L96" s="776">
        <f>0</f>
        <v>0</v>
      </c>
      <c r="M96" s="776">
        <f>0</f>
        <v>0</v>
      </c>
      <c r="N96" s="776">
        <f>0</f>
        <v>0</v>
      </c>
      <c r="O96" s="776">
        <v>1</v>
      </c>
      <c r="P96" s="776">
        <f>0</f>
        <v>0</v>
      </c>
      <c r="Q96" s="776">
        <f>0</f>
        <v>0</v>
      </c>
      <c r="R96" s="776">
        <v>2</v>
      </c>
      <c r="S96" s="776">
        <f>0</f>
        <v>0</v>
      </c>
      <c r="T96" s="776">
        <v>1</v>
      </c>
      <c r="U96" s="776">
        <f>0</f>
        <v>0</v>
      </c>
      <c r="V96" s="776">
        <v>2</v>
      </c>
      <c r="W96" s="778">
        <f>0</f>
        <v>0</v>
      </c>
      <c r="X96" s="776" t="s">
        <v>771</v>
      </c>
      <c r="Y96" s="1482"/>
    </row>
    <row r="97" spans="1:25" s="917" customFormat="1" ht="13.5" thickBot="1" x14ac:dyDescent="0.25">
      <c r="A97" s="1491" t="s">
        <v>898</v>
      </c>
      <c r="B97" s="1492" t="s">
        <v>899</v>
      </c>
      <c r="C97" s="1475" t="s">
        <v>820</v>
      </c>
      <c r="D97" s="773" t="s">
        <v>244</v>
      </c>
      <c r="E97" s="774">
        <f t="shared" si="2"/>
        <v>10</v>
      </c>
      <c r="F97" s="773">
        <f>0</f>
        <v>0</v>
      </c>
      <c r="G97" s="773">
        <f>0</f>
        <v>0</v>
      </c>
      <c r="H97" s="773">
        <f>0</f>
        <v>0</v>
      </c>
      <c r="I97" s="773">
        <f>0</f>
        <v>0</v>
      </c>
      <c r="J97" s="773">
        <f>0</f>
        <v>0</v>
      </c>
      <c r="K97" s="773">
        <v>1</v>
      </c>
      <c r="L97" s="773">
        <v>1</v>
      </c>
      <c r="M97" s="773">
        <f>0</f>
        <v>0</v>
      </c>
      <c r="N97" s="773">
        <v>1</v>
      </c>
      <c r="O97" s="773">
        <v>1</v>
      </c>
      <c r="P97" s="773">
        <v>1</v>
      </c>
      <c r="Q97" s="773">
        <v>2</v>
      </c>
      <c r="R97" s="773">
        <v>1</v>
      </c>
      <c r="S97" s="773">
        <f>0</f>
        <v>0</v>
      </c>
      <c r="T97" s="773">
        <f>0</f>
        <v>0</v>
      </c>
      <c r="U97" s="773">
        <f>0</f>
        <v>0</v>
      </c>
      <c r="V97" s="773">
        <v>1</v>
      </c>
      <c r="W97" s="775">
        <v>1</v>
      </c>
      <c r="X97" s="773" t="s">
        <v>245</v>
      </c>
      <c r="Y97" s="1476" t="s">
        <v>1070</v>
      </c>
    </row>
    <row r="98" spans="1:25" s="917" customFormat="1" ht="13.5" thickBot="1" x14ac:dyDescent="0.25">
      <c r="A98" s="1491"/>
      <c r="B98" s="1492"/>
      <c r="C98" s="1475"/>
      <c r="D98" s="773" t="s">
        <v>246</v>
      </c>
      <c r="E98" s="774">
        <f t="shared" si="2"/>
        <v>4</v>
      </c>
      <c r="F98" s="773">
        <v>1</v>
      </c>
      <c r="G98" s="773">
        <f>0</f>
        <v>0</v>
      </c>
      <c r="H98" s="773">
        <f>0</f>
        <v>0</v>
      </c>
      <c r="I98" s="773">
        <f>0</f>
        <v>0</v>
      </c>
      <c r="J98" s="773">
        <f>0</f>
        <v>0</v>
      </c>
      <c r="K98" s="773">
        <f>0</f>
        <v>0</v>
      </c>
      <c r="L98" s="773">
        <f>0</f>
        <v>0</v>
      </c>
      <c r="M98" s="773">
        <f>0</f>
        <v>0</v>
      </c>
      <c r="N98" s="773">
        <f>0</f>
        <v>0</v>
      </c>
      <c r="O98" s="773">
        <f>0</f>
        <v>0</v>
      </c>
      <c r="P98" s="773">
        <f>0</f>
        <v>0</v>
      </c>
      <c r="Q98" s="773">
        <v>2</v>
      </c>
      <c r="R98" s="773">
        <f>0</f>
        <v>0</v>
      </c>
      <c r="S98" s="773">
        <v>1</v>
      </c>
      <c r="T98" s="773">
        <f>0</f>
        <v>0</v>
      </c>
      <c r="U98" s="773">
        <f>0</f>
        <v>0</v>
      </c>
      <c r="V98" s="773">
        <f>0</f>
        <v>0</v>
      </c>
      <c r="W98" s="775">
        <f>0</f>
        <v>0</v>
      </c>
      <c r="X98" s="773" t="s">
        <v>771</v>
      </c>
      <c r="Y98" s="1476"/>
    </row>
    <row r="99" spans="1:25" s="916" customFormat="1" ht="13.5" customHeight="1" thickBot="1" x14ac:dyDescent="0.25">
      <c r="A99" s="1478" t="s">
        <v>900</v>
      </c>
      <c r="B99" s="1480" t="s">
        <v>646</v>
      </c>
      <c r="C99" s="1488" t="s">
        <v>820</v>
      </c>
      <c r="D99" s="918" t="s">
        <v>244</v>
      </c>
      <c r="E99" s="919">
        <f t="shared" si="2"/>
        <v>1</v>
      </c>
      <c r="F99" s="918">
        <v>1</v>
      </c>
      <c r="G99" s="918">
        <f>0</f>
        <v>0</v>
      </c>
      <c r="H99" s="918">
        <f>0</f>
        <v>0</v>
      </c>
      <c r="I99" s="918">
        <f>0</f>
        <v>0</v>
      </c>
      <c r="J99" s="918">
        <f>0</f>
        <v>0</v>
      </c>
      <c r="K99" s="918">
        <f>0</f>
        <v>0</v>
      </c>
      <c r="L99" s="918">
        <f>0</f>
        <v>0</v>
      </c>
      <c r="M99" s="918">
        <f>0</f>
        <v>0</v>
      </c>
      <c r="N99" s="918">
        <f>0</f>
        <v>0</v>
      </c>
      <c r="O99" s="918">
        <f>0</f>
        <v>0</v>
      </c>
      <c r="P99" s="918">
        <f>0</f>
        <v>0</v>
      </c>
      <c r="Q99" s="918">
        <f>0</f>
        <v>0</v>
      </c>
      <c r="R99" s="918">
        <f>0</f>
        <v>0</v>
      </c>
      <c r="S99" s="918">
        <f>0</f>
        <v>0</v>
      </c>
      <c r="T99" s="918">
        <f>0</f>
        <v>0</v>
      </c>
      <c r="U99" s="918">
        <f>0</f>
        <v>0</v>
      </c>
      <c r="V99" s="918">
        <f>0</f>
        <v>0</v>
      </c>
      <c r="W99" s="920">
        <f>0</f>
        <v>0</v>
      </c>
      <c r="X99" s="918" t="s">
        <v>245</v>
      </c>
      <c r="Y99" s="1490" t="s">
        <v>1071</v>
      </c>
    </row>
    <row r="100" spans="1:25" s="916" customFormat="1" ht="13.5" thickBot="1" x14ac:dyDescent="0.25">
      <c r="A100" s="1493"/>
      <c r="B100" s="1494"/>
      <c r="C100" s="1481"/>
      <c r="D100" s="776" t="s">
        <v>246</v>
      </c>
      <c r="E100" s="777">
        <f t="shared" si="2"/>
        <v>0</v>
      </c>
      <c r="F100" s="776">
        <f>0</f>
        <v>0</v>
      </c>
      <c r="G100" s="776">
        <f>0</f>
        <v>0</v>
      </c>
      <c r="H100" s="776">
        <f>0</f>
        <v>0</v>
      </c>
      <c r="I100" s="776">
        <f>0</f>
        <v>0</v>
      </c>
      <c r="J100" s="776">
        <f>0</f>
        <v>0</v>
      </c>
      <c r="K100" s="776">
        <f>0</f>
        <v>0</v>
      </c>
      <c r="L100" s="776">
        <f>0</f>
        <v>0</v>
      </c>
      <c r="M100" s="776">
        <f>0</f>
        <v>0</v>
      </c>
      <c r="N100" s="776">
        <f>0</f>
        <v>0</v>
      </c>
      <c r="O100" s="776">
        <f>0</f>
        <v>0</v>
      </c>
      <c r="P100" s="776">
        <f>0</f>
        <v>0</v>
      </c>
      <c r="Q100" s="776">
        <f>0</f>
        <v>0</v>
      </c>
      <c r="R100" s="776">
        <f>0</f>
        <v>0</v>
      </c>
      <c r="S100" s="776">
        <f>0</f>
        <v>0</v>
      </c>
      <c r="T100" s="776">
        <f>0</f>
        <v>0</v>
      </c>
      <c r="U100" s="776">
        <f>0</f>
        <v>0</v>
      </c>
      <c r="V100" s="776">
        <f>0</f>
        <v>0</v>
      </c>
      <c r="W100" s="778">
        <f>0</f>
        <v>0</v>
      </c>
      <c r="X100" s="776" t="s">
        <v>771</v>
      </c>
      <c r="Y100" s="1482"/>
    </row>
    <row r="101" spans="1:25" s="917" customFormat="1" ht="13.5" customHeight="1" thickBot="1" x14ac:dyDescent="0.25">
      <c r="A101" s="1491" t="s">
        <v>1292</v>
      </c>
      <c r="B101" s="1492" t="s">
        <v>1283</v>
      </c>
      <c r="C101" s="1475" t="s">
        <v>820</v>
      </c>
      <c r="D101" s="773" t="s">
        <v>244</v>
      </c>
      <c r="E101" s="774">
        <f t="shared" si="2"/>
        <v>0</v>
      </c>
      <c r="F101" s="773">
        <f>0</f>
        <v>0</v>
      </c>
      <c r="G101" s="773">
        <f>0</f>
        <v>0</v>
      </c>
      <c r="H101" s="773">
        <f>0</f>
        <v>0</v>
      </c>
      <c r="I101" s="773">
        <f>0</f>
        <v>0</v>
      </c>
      <c r="J101" s="773">
        <f>0</f>
        <v>0</v>
      </c>
      <c r="K101" s="773">
        <f>0</f>
        <v>0</v>
      </c>
      <c r="L101" s="773">
        <f>0</f>
        <v>0</v>
      </c>
      <c r="M101" s="773">
        <f>0</f>
        <v>0</v>
      </c>
      <c r="N101" s="773">
        <f>0</f>
        <v>0</v>
      </c>
      <c r="O101" s="773">
        <f>0</f>
        <v>0</v>
      </c>
      <c r="P101" s="773">
        <f>0</f>
        <v>0</v>
      </c>
      <c r="Q101" s="773">
        <f>0</f>
        <v>0</v>
      </c>
      <c r="R101" s="773">
        <f>0</f>
        <v>0</v>
      </c>
      <c r="S101" s="773">
        <f>0</f>
        <v>0</v>
      </c>
      <c r="T101" s="773">
        <f>0</f>
        <v>0</v>
      </c>
      <c r="U101" s="773">
        <f>0</f>
        <v>0</v>
      </c>
      <c r="V101" s="773">
        <f>0</f>
        <v>0</v>
      </c>
      <c r="W101" s="775">
        <f>0</f>
        <v>0</v>
      </c>
      <c r="X101" s="773" t="s">
        <v>245</v>
      </c>
      <c r="Y101" s="1476" t="s">
        <v>1318</v>
      </c>
    </row>
    <row r="102" spans="1:25" s="917" customFormat="1" ht="13.5" thickBot="1" x14ac:dyDescent="0.25">
      <c r="A102" s="1491"/>
      <c r="B102" s="1492"/>
      <c r="C102" s="1475"/>
      <c r="D102" s="773" t="s">
        <v>246</v>
      </c>
      <c r="E102" s="774">
        <f t="shared" si="2"/>
        <v>0</v>
      </c>
      <c r="F102" s="773">
        <f>0</f>
        <v>0</v>
      </c>
      <c r="G102" s="773">
        <f>0</f>
        <v>0</v>
      </c>
      <c r="H102" s="773">
        <f>0</f>
        <v>0</v>
      </c>
      <c r="I102" s="773">
        <f>0</f>
        <v>0</v>
      </c>
      <c r="J102" s="773">
        <f>0</f>
        <v>0</v>
      </c>
      <c r="K102" s="773">
        <f>0</f>
        <v>0</v>
      </c>
      <c r="L102" s="773">
        <f>0</f>
        <v>0</v>
      </c>
      <c r="M102" s="773">
        <f>0</f>
        <v>0</v>
      </c>
      <c r="N102" s="773">
        <f>0</f>
        <v>0</v>
      </c>
      <c r="O102" s="773">
        <f>0</f>
        <v>0</v>
      </c>
      <c r="P102" s="773">
        <f>0</f>
        <v>0</v>
      </c>
      <c r="Q102" s="773">
        <f>0</f>
        <v>0</v>
      </c>
      <c r="R102" s="773">
        <f>0</f>
        <v>0</v>
      </c>
      <c r="S102" s="773">
        <f>0</f>
        <v>0</v>
      </c>
      <c r="T102" s="773">
        <f>0</f>
        <v>0</v>
      </c>
      <c r="U102" s="773">
        <f>0</f>
        <v>0</v>
      </c>
      <c r="V102" s="773">
        <f>0</f>
        <v>0</v>
      </c>
      <c r="W102" s="775">
        <f>0</f>
        <v>0</v>
      </c>
      <c r="X102" s="773" t="s">
        <v>771</v>
      </c>
      <c r="Y102" s="1476"/>
    </row>
    <row r="103" spans="1:25" s="916" customFormat="1" ht="13.5" customHeight="1" thickBot="1" x14ac:dyDescent="0.25">
      <c r="A103" s="1493" t="s">
        <v>1293</v>
      </c>
      <c r="B103" s="1494" t="s">
        <v>1284</v>
      </c>
      <c r="C103" s="1481" t="s">
        <v>820</v>
      </c>
      <c r="D103" s="776" t="s">
        <v>244</v>
      </c>
      <c r="E103" s="777">
        <f t="shared" si="2"/>
        <v>1</v>
      </c>
      <c r="F103" s="776">
        <f>0</f>
        <v>0</v>
      </c>
      <c r="G103" s="776">
        <f>0</f>
        <v>0</v>
      </c>
      <c r="H103" s="776">
        <f>0</f>
        <v>0</v>
      </c>
      <c r="I103" s="776">
        <f>0</f>
        <v>0</v>
      </c>
      <c r="J103" s="776">
        <f>0</f>
        <v>0</v>
      </c>
      <c r="K103" s="776">
        <f>0</f>
        <v>0</v>
      </c>
      <c r="L103" s="776">
        <f>0</f>
        <v>0</v>
      </c>
      <c r="M103" s="776">
        <f>0</f>
        <v>0</v>
      </c>
      <c r="N103" s="776">
        <v>1</v>
      </c>
      <c r="O103" s="776">
        <f>0</f>
        <v>0</v>
      </c>
      <c r="P103" s="776">
        <f>0</f>
        <v>0</v>
      </c>
      <c r="Q103" s="776">
        <f>0</f>
        <v>0</v>
      </c>
      <c r="R103" s="776">
        <f>0</f>
        <v>0</v>
      </c>
      <c r="S103" s="776">
        <f>0</f>
        <v>0</v>
      </c>
      <c r="T103" s="776">
        <f>0</f>
        <v>0</v>
      </c>
      <c r="U103" s="776">
        <f>0</f>
        <v>0</v>
      </c>
      <c r="V103" s="776">
        <f>0</f>
        <v>0</v>
      </c>
      <c r="W103" s="778">
        <f>0</f>
        <v>0</v>
      </c>
      <c r="X103" s="776" t="s">
        <v>245</v>
      </c>
      <c r="Y103" s="1482" t="s">
        <v>1085</v>
      </c>
    </row>
    <row r="104" spans="1:25" s="916" customFormat="1" ht="13.5" thickBot="1" x14ac:dyDescent="0.25">
      <c r="A104" s="1493"/>
      <c r="B104" s="1494"/>
      <c r="C104" s="1481"/>
      <c r="D104" s="776" t="s">
        <v>246</v>
      </c>
      <c r="E104" s="777">
        <f t="shared" si="2"/>
        <v>0</v>
      </c>
      <c r="F104" s="776">
        <f>0</f>
        <v>0</v>
      </c>
      <c r="G104" s="776">
        <f>0</f>
        <v>0</v>
      </c>
      <c r="H104" s="776">
        <f>0</f>
        <v>0</v>
      </c>
      <c r="I104" s="776">
        <f>0</f>
        <v>0</v>
      </c>
      <c r="J104" s="776">
        <f>0</f>
        <v>0</v>
      </c>
      <c r="K104" s="776">
        <f>0</f>
        <v>0</v>
      </c>
      <c r="L104" s="776">
        <f>0</f>
        <v>0</v>
      </c>
      <c r="M104" s="776">
        <f>0</f>
        <v>0</v>
      </c>
      <c r="N104" s="776">
        <f>0</f>
        <v>0</v>
      </c>
      <c r="O104" s="776">
        <f>0</f>
        <v>0</v>
      </c>
      <c r="P104" s="776">
        <f>0</f>
        <v>0</v>
      </c>
      <c r="Q104" s="776">
        <f>0</f>
        <v>0</v>
      </c>
      <c r="R104" s="776">
        <f>0</f>
        <v>0</v>
      </c>
      <c r="S104" s="776">
        <f>0</f>
        <v>0</v>
      </c>
      <c r="T104" s="776">
        <f>0</f>
        <v>0</v>
      </c>
      <c r="U104" s="776">
        <f>0</f>
        <v>0</v>
      </c>
      <c r="V104" s="776">
        <f>0</f>
        <v>0</v>
      </c>
      <c r="W104" s="778">
        <f>0</f>
        <v>0</v>
      </c>
      <c r="X104" s="776" t="s">
        <v>771</v>
      </c>
      <c r="Y104" s="1482"/>
    </row>
    <row r="105" spans="1:25" s="917" customFormat="1" ht="13.5" thickBot="1" x14ac:dyDescent="0.25">
      <c r="A105" s="1491" t="s">
        <v>901</v>
      </c>
      <c r="B105" s="1492" t="s">
        <v>902</v>
      </c>
      <c r="C105" s="1475" t="s">
        <v>820</v>
      </c>
      <c r="D105" s="773" t="s">
        <v>244</v>
      </c>
      <c r="E105" s="774">
        <f t="shared" si="2"/>
        <v>20</v>
      </c>
      <c r="F105" s="773">
        <f>0</f>
        <v>0</v>
      </c>
      <c r="G105" s="773">
        <v>1</v>
      </c>
      <c r="H105" s="773">
        <f>0</f>
        <v>0</v>
      </c>
      <c r="I105" s="773">
        <f>0</f>
        <v>0</v>
      </c>
      <c r="J105" s="773">
        <f>0</f>
        <v>0</v>
      </c>
      <c r="K105" s="773">
        <v>2</v>
      </c>
      <c r="L105" s="773">
        <f>0</f>
        <v>0</v>
      </c>
      <c r="M105" s="773">
        <v>1</v>
      </c>
      <c r="N105" s="773">
        <v>3</v>
      </c>
      <c r="O105" s="773">
        <f>0</f>
        <v>0</v>
      </c>
      <c r="P105" s="773">
        <v>2</v>
      </c>
      <c r="Q105" s="773">
        <v>1</v>
      </c>
      <c r="R105" s="773">
        <v>2</v>
      </c>
      <c r="S105" s="773">
        <v>2</v>
      </c>
      <c r="T105" s="773">
        <v>2</v>
      </c>
      <c r="U105" s="773">
        <v>1</v>
      </c>
      <c r="V105" s="773">
        <v>1</v>
      </c>
      <c r="W105" s="775">
        <v>2</v>
      </c>
      <c r="X105" s="773" t="s">
        <v>245</v>
      </c>
      <c r="Y105" s="1476" t="s">
        <v>1072</v>
      </c>
    </row>
    <row r="106" spans="1:25" s="917" customFormat="1" ht="13.5" thickBot="1" x14ac:dyDescent="0.25">
      <c r="A106" s="1491"/>
      <c r="B106" s="1492"/>
      <c r="C106" s="1475"/>
      <c r="D106" s="773" t="s">
        <v>246</v>
      </c>
      <c r="E106" s="774">
        <f t="shared" si="2"/>
        <v>18</v>
      </c>
      <c r="F106" s="773">
        <f>0</f>
        <v>0</v>
      </c>
      <c r="G106" s="773">
        <f>0</f>
        <v>0</v>
      </c>
      <c r="H106" s="773">
        <f>0</f>
        <v>0</v>
      </c>
      <c r="I106" s="773">
        <f>0</f>
        <v>0</v>
      </c>
      <c r="J106" s="773">
        <f>0</f>
        <v>0</v>
      </c>
      <c r="K106" s="773">
        <f>0</f>
        <v>0</v>
      </c>
      <c r="L106" s="773">
        <f>0</f>
        <v>0</v>
      </c>
      <c r="M106" s="773">
        <f>0</f>
        <v>0</v>
      </c>
      <c r="N106" s="773">
        <f>0</f>
        <v>0</v>
      </c>
      <c r="O106" s="773">
        <f>0</f>
        <v>0</v>
      </c>
      <c r="P106" s="773">
        <v>3</v>
      </c>
      <c r="Q106" s="773">
        <v>1</v>
      </c>
      <c r="R106" s="773">
        <v>2</v>
      </c>
      <c r="S106" s="773">
        <v>3</v>
      </c>
      <c r="T106" s="773">
        <f>0</f>
        <v>0</v>
      </c>
      <c r="U106" s="773">
        <v>6</v>
      </c>
      <c r="V106" s="773">
        <v>1</v>
      </c>
      <c r="W106" s="775">
        <v>2</v>
      </c>
      <c r="X106" s="773" t="s">
        <v>771</v>
      </c>
      <c r="Y106" s="1476"/>
    </row>
    <row r="107" spans="1:25" s="916" customFormat="1" ht="13.5" customHeight="1" thickBot="1" x14ac:dyDescent="0.25">
      <c r="A107" s="1493" t="s">
        <v>1294</v>
      </c>
      <c r="B107" s="1494" t="s">
        <v>1285</v>
      </c>
      <c r="C107" s="1481" t="s">
        <v>820</v>
      </c>
      <c r="D107" s="776" t="s">
        <v>244</v>
      </c>
      <c r="E107" s="777">
        <f t="shared" si="2"/>
        <v>0</v>
      </c>
      <c r="F107" s="776">
        <v>0</v>
      </c>
      <c r="G107" s="776">
        <v>0</v>
      </c>
      <c r="H107" s="776">
        <v>0</v>
      </c>
      <c r="I107" s="776">
        <v>0</v>
      </c>
      <c r="J107" s="776">
        <v>0</v>
      </c>
      <c r="K107" s="776">
        <v>0</v>
      </c>
      <c r="L107" s="776">
        <v>0</v>
      </c>
      <c r="M107" s="776">
        <v>0</v>
      </c>
      <c r="N107" s="776">
        <v>0</v>
      </c>
      <c r="O107" s="776">
        <v>0</v>
      </c>
      <c r="P107" s="776">
        <v>0</v>
      </c>
      <c r="Q107" s="776">
        <v>0</v>
      </c>
      <c r="R107" s="776">
        <v>0</v>
      </c>
      <c r="S107" s="776">
        <v>0</v>
      </c>
      <c r="T107" s="776">
        <v>0</v>
      </c>
      <c r="U107" s="776">
        <v>0</v>
      </c>
      <c r="V107" s="776">
        <v>0</v>
      </c>
      <c r="W107" s="778">
        <v>0</v>
      </c>
      <c r="X107" s="776" t="s">
        <v>245</v>
      </c>
      <c r="Y107" s="1482" t="s">
        <v>1319</v>
      </c>
    </row>
    <row r="108" spans="1:25" s="916" customFormat="1" ht="13.5" thickBot="1" x14ac:dyDescent="0.25">
      <c r="A108" s="1493"/>
      <c r="B108" s="1494"/>
      <c r="C108" s="1481"/>
      <c r="D108" s="776" t="s">
        <v>246</v>
      </c>
      <c r="E108" s="777">
        <f t="shared" si="2"/>
        <v>1</v>
      </c>
      <c r="F108" s="776">
        <v>0</v>
      </c>
      <c r="G108" s="776">
        <v>0</v>
      </c>
      <c r="H108" s="776">
        <v>0</v>
      </c>
      <c r="I108" s="776">
        <v>0</v>
      </c>
      <c r="J108" s="776">
        <v>1</v>
      </c>
      <c r="K108" s="776">
        <v>0</v>
      </c>
      <c r="L108" s="776">
        <v>0</v>
      </c>
      <c r="M108" s="776">
        <v>0</v>
      </c>
      <c r="N108" s="776">
        <v>0</v>
      </c>
      <c r="O108" s="776">
        <v>0</v>
      </c>
      <c r="P108" s="776">
        <v>0</v>
      </c>
      <c r="Q108" s="776">
        <v>0</v>
      </c>
      <c r="R108" s="776">
        <v>0</v>
      </c>
      <c r="S108" s="776">
        <v>0</v>
      </c>
      <c r="T108" s="776">
        <v>0</v>
      </c>
      <c r="U108" s="776">
        <v>0</v>
      </c>
      <c r="V108" s="776">
        <v>0</v>
      </c>
      <c r="W108" s="778">
        <v>0</v>
      </c>
      <c r="X108" s="776" t="s">
        <v>771</v>
      </c>
      <c r="Y108" s="1482"/>
    </row>
    <row r="109" spans="1:25" s="917" customFormat="1" ht="13.5" thickBot="1" x14ac:dyDescent="0.25">
      <c r="A109" s="1491" t="s">
        <v>903</v>
      </c>
      <c r="B109" s="1492" t="s">
        <v>649</v>
      </c>
      <c r="C109" s="1475" t="s">
        <v>820</v>
      </c>
      <c r="D109" s="773" t="s">
        <v>244</v>
      </c>
      <c r="E109" s="774">
        <f t="shared" si="2"/>
        <v>15</v>
      </c>
      <c r="F109" s="773">
        <v>15</v>
      </c>
      <c r="G109" s="773">
        <v>0</v>
      </c>
      <c r="H109" s="773">
        <v>0</v>
      </c>
      <c r="I109" s="773">
        <v>0</v>
      </c>
      <c r="J109" s="773">
        <v>0</v>
      </c>
      <c r="K109" s="773">
        <v>0</v>
      </c>
      <c r="L109" s="773">
        <v>0</v>
      </c>
      <c r="M109" s="773">
        <v>0</v>
      </c>
      <c r="N109" s="773">
        <v>0</v>
      </c>
      <c r="O109" s="773">
        <v>0</v>
      </c>
      <c r="P109" s="773">
        <v>0</v>
      </c>
      <c r="Q109" s="773">
        <v>0</v>
      </c>
      <c r="R109" s="773">
        <v>0</v>
      </c>
      <c r="S109" s="773">
        <v>0</v>
      </c>
      <c r="T109" s="773">
        <v>0</v>
      </c>
      <c r="U109" s="773">
        <v>0</v>
      </c>
      <c r="V109" s="773">
        <v>0</v>
      </c>
      <c r="W109" s="775">
        <v>0</v>
      </c>
      <c r="X109" s="773" t="s">
        <v>245</v>
      </c>
      <c r="Y109" s="1476" t="s">
        <v>1032</v>
      </c>
    </row>
    <row r="110" spans="1:25" s="917" customFormat="1" ht="13.5" thickBot="1" x14ac:dyDescent="0.25">
      <c r="A110" s="1491"/>
      <c r="B110" s="1492"/>
      <c r="C110" s="1475"/>
      <c r="D110" s="773" t="s">
        <v>246</v>
      </c>
      <c r="E110" s="774">
        <f t="shared" si="2"/>
        <v>23</v>
      </c>
      <c r="F110" s="773">
        <v>23</v>
      </c>
      <c r="G110" s="773">
        <v>0</v>
      </c>
      <c r="H110" s="773">
        <v>0</v>
      </c>
      <c r="I110" s="773">
        <v>0</v>
      </c>
      <c r="J110" s="773">
        <v>0</v>
      </c>
      <c r="K110" s="773">
        <v>0</v>
      </c>
      <c r="L110" s="773">
        <v>0</v>
      </c>
      <c r="M110" s="773">
        <v>0</v>
      </c>
      <c r="N110" s="773">
        <v>0</v>
      </c>
      <c r="O110" s="773">
        <v>0</v>
      </c>
      <c r="P110" s="773">
        <v>0</v>
      </c>
      <c r="Q110" s="773">
        <v>0</v>
      </c>
      <c r="R110" s="773">
        <v>0</v>
      </c>
      <c r="S110" s="773">
        <v>0</v>
      </c>
      <c r="T110" s="773">
        <v>0</v>
      </c>
      <c r="U110" s="773">
        <v>0</v>
      </c>
      <c r="V110" s="773">
        <v>0</v>
      </c>
      <c r="W110" s="775">
        <v>0</v>
      </c>
      <c r="X110" s="773" t="s">
        <v>771</v>
      </c>
      <c r="Y110" s="1476"/>
    </row>
    <row r="111" spans="1:25" s="916" customFormat="1" ht="18.75" customHeight="1" thickBot="1" x14ac:dyDescent="0.25">
      <c r="A111" s="1493" t="s">
        <v>904</v>
      </c>
      <c r="B111" s="1494" t="s">
        <v>905</v>
      </c>
      <c r="C111" s="1481" t="s">
        <v>820</v>
      </c>
      <c r="D111" s="776" t="s">
        <v>244</v>
      </c>
      <c r="E111" s="777">
        <f t="shared" si="2"/>
        <v>23</v>
      </c>
      <c r="F111" s="776">
        <v>22</v>
      </c>
      <c r="G111" s="776">
        <v>0</v>
      </c>
      <c r="H111" s="776">
        <v>0</v>
      </c>
      <c r="I111" s="776">
        <v>0</v>
      </c>
      <c r="J111" s="776">
        <v>0</v>
      </c>
      <c r="K111" s="776">
        <v>0</v>
      </c>
      <c r="L111" s="776">
        <v>0</v>
      </c>
      <c r="M111" s="776">
        <v>0</v>
      </c>
      <c r="N111" s="776">
        <v>0</v>
      </c>
      <c r="O111" s="776">
        <v>0</v>
      </c>
      <c r="P111" s="776">
        <v>1</v>
      </c>
      <c r="Q111" s="776">
        <v>0</v>
      </c>
      <c r="R111" s="776">
        <v>0</v>
      </c>
      <c r="S111" s="776">
        <v>0</v>
      </c>
      <c r="T111" s="776">
        <v>0</v>
      </c>
      <c r="U111" s="776">
        <v>0</v>
      </c>
      <c r="V111" s="776">
        <v>0</v>
      </c>
      <c r="W111" s="778">
        <v>0</v>
      </c>
      <c r="X111" s="776" t="s">
        <v>245</v>
      </c>
      <c r="Y111" s="1482" t="s">
        <v>1085</v>
      </c>
    </row>
    <row r="112" spans="1:25" s="916" customFormat="1" ht="18.75" customHeight="1" thickBot="1" x14ac:dyDescent="0.25">
      <c r="A112" s="1493"/>
      <c r="B112" s="1494"/>
      <c r="C112" s="1481"/>
      <c r="D112" s="776" t="s">
        <v>246</v>
      </c>
      <c r="E112" s="777">
        <f t="shared" si="2"/>
        <v>20</v>
      </c>
      <c r="F112" s="776">
        <v>18</v>
      </c>
      <c r="G112" s="776">
        <v>1</v>
      </c>
      <c r="H112" s="776">
        <v>1</v>
      </c>
      <c r="I112" s="776">
        <v>0</v>
      </c>
      <c r="J112" s="776">
        <v>0</v>
      </c>
      <c r="K112" s="776">
        <v>0</v>
      </c>
      <c r="L112" s="776">
        <v>0</v>
      </c>
      <c r="M112" s="776">
        <v>0</v>
      </c>
      <c r="N112" s="776">
        <v>0</v>
      </c>
      <c r="O112" s="776">
        <v>0</v>
      </c>
      <c r="P112" s="776">
        <v>0</v>
      </c>
      <c r="Q112" s="776">
        <v>0</v>
      </c>
      <c r="R112" s="776">
        <v>0</v>
      </c>
      <c r="S112" s="776">
        <v>0</v>
      </c>
      <c r="T112" s="776">
        <v>0</v>
      </c>
      <c r="U112" s="776">
        <v>0</v>
      </c>
      <c r="V112" s="776">
        <v>0</v>
      </c>
      <c r="W112" s="778">
        <v>0</v>
      </c>
      <c r="X112" s="776" t="s">
        <v>771</v>
      </c>
      <c r="Y112" s="1482"/>
    </row>
    <row r="113" spans="1:25" s="917" customFormat="1" ht="19.5" customHeight="1" thickBot="1" x14ac:dyDescent="0.25">
      <c r="A113" s="1491" t="s">
        <v>906</v>
      </c>
      <c r="B113" s="1492" t="s">
        <v>907</v>
      </c>
      <c r="C113" s="1475" t="s">
        <v>820</v>
      </c>
      <c r="D113" s="773" t="s">
        <v>244</v>
      </c>
      <c r="E113" s="774">
        <f t="shared" si="2"/>
        <v>436</v>
      </c>
      <c r="F113" s="773">
        <v>13</v>
      </c>
      <c r="G113" s="773">
        <v>1</v>
      </c>
      <c r="H113" s="773">
        <v>1</v>
      </c>
      <c r="I113" s="773">
        <v>2</v>
      </c>
      <c r="J113" s="773">
        <v>19</v>
      </c>
      <c r="K113" s="773">
        <v>45</v>
      </c>
      <c r="L113" s="773">
        <v>37</v>
      </c>
      <c r="M113" s="773">
        <v>44</v>
      </c>
      <c r="N113" s="773">
        <v>59</v>
      </c>
      <c r="O113" s="773">
        <v>47</v>
      </c>
      <c r="P113" s="773">
        <v>42</v>
      </c>
      <c r="Q113" s="773">
        <v>42</v>
      </c>
      <c r="R113" s="773">
        <v>31</v>
      </c>
      <c r="S113" s="773">
        <v>27</v>
      </c>
      <c r="T113" s="773">
        <v>6</v>
      </c>
      <c r="U113" s="773">
        <v>12</v>
      </c>
      <c r="V113" s="773">
        <v>7</v>
      </c>
      <c r="W113" s="775">
        <v>1</v>
      </c>
      <c r="X113" s="773" t="s">
        <v>245</v>
      </c>
      <c r="Y113" s="1476" t="s">
        <v>1084</v>
      </c>
    </row>
    <row r="114" spans="1:25" s="917" customFormat="1" ht="19.5" customHeight="1" thickBot="1" x14ac:dyDescent="0.25">
      <c r="A114" s="1491"/>
      <c r="B114" s="1492"/>
      <c r="C114" s="1475"/>
      <c r="D114" s="773" t="s">
        <v>246</v>
      </c>
      <c r="E114" s="774">
        <f t="shared" si="2"/>
        <v>62</v>
      </c>
      <c r="F114" s="773">
        <v>10</v>
      </c>
      <c r="G114" s="773">
        <v>2</v>
      </c>
      <c r="H114" s="773">
        <v>1</v>
      </c>
      <c r="I114" s="773">
        <v>1</v>
      </c>
      <c r="J114" s="773">
        <v>1</v>
      </c>
      <c r="K114" s="773">
        <v>3</v>
      </c>
      <c r="L114" s="773">
        <v>1</v>
      </c>
      <c r="M114" s="773">
        <v>2</v>
      </c>
      <c r="N114" s="773">
        <v>2</v>
      </c>
      <c r="O114" s="773">
        <v>0</v>
      </c>
      <c r="P114" s="773">
        <v>2</v>
      </c>
      <c r="Q114" s="773">
        <v>6</v>
      </c>
      <c r="R114" s="773">
        <v>8</v>
      </c>
      <c r="S114" s="773">
        <v>4</v>
      </c>
      <c r="T114" s="773">
        <v>4</v>
      </c>
      <c r="U114" s="773">
        <v>5</v>
      </c>
      <c r="V114" s="773">
        <v>3</v>
      </c>
      <c r="W114" s="775">
        <v>7</v>
      </c>
      <c r="X114" s="773" t="s">
        <v>771</v>
      </c>
      <c r="Y114" s="1476"/>
    </row>
    <row r="115" spans="1:25" s="916" customFormat="1" ht="13.5" thickBot="1" x14ac:dyDescent="0.25">
      <c r="A115" s="1493" t="s">
        <v>908</v>
      </c>
      <c r="B115" s="1494" t="s">
        <v>909</v>
      </c>
      <c r="C115" s="1481" t="s">
        <v>820</v>
      </c>
      <c r="D115" s="776" t="s">
        <v>244</v>
      </c>
      <c r="E115" s="777">
        <f t="shared" si="2"/>
        <v>175</v>
      </c>
      <c r="F115" s="776">
        <v>4</v>
      </c>
      <c r="G115" s="776">
        <v>0</v>
      </c>
      <c r="H115" s="776">
        <v>1</v>
      </c>
      <c r="I115" s="776">
        <v>7</v>
      </c>
      <c r="J115" s="776">
        <v>22</v>
      </c>
      <c r="K115" s="776">
        <v>38</v>
      </c>
      <c r="L115" s="776">
        <v>26</v>
      </c>
      <c r="M115" s="776">
        <v>22</v>
      </c>
      <c r="N115" s="776">
        <v>16</v>
      </c>
      <c r="O115" s="776">
        <v>8</v>
      </c>
      <c r="P115" s="776">
        <v>11</v>
      </c>
      <c r="Q115" s="776">
        <v>5</v>
      </c>
      <c r="R115" s="776">
        <v>7</v>
      </c>
      <c r="S115" s="776">
        <v>5</v>
      </c>
      <c r="T115" s="776">
        <v>2</v>
      </c>
      <c r="U115" s="776">
        <v>0</v>
      </c>
      <c r="V115" s="776">
        <v>0</v>
      </c>
      <c r="W115" s="778">
        <v>1</v>
      </c>
      <c r="X115" s="776" t="s">
        <v>245</v>
      </c>
      <c r="Y115" s="1482" t="s">
        <v>1073</v>
      </c>
    </row>
    <row r="116" spans="1:25" s="916" customFormat="1" ht="13.5" thickBot="1" x14ac:dyDescent="0.25">
      <c r="A116" s="1493"/>
      <c r="B116" s="1494"/>
      <c r="C116" s="1481"/>
      <c r="D116" s="776" t="s">
        <v>246</v>
      </c>
      <c r="E116" s="777">
        <f t="shared" si="2"/>
        <v>14</v>
      </c>
      <c r="F116" s="776">
        <v>0</v>
      </c>
      <c r="G116" s="776">
        <v>1</v>
      </c>
      <c r="H116" s="776">
        <v>1</v>
      </c>
      <c r="I116" s="776">
        <v>1</v>
      </c>
      <c r="J116" s="776">
        <v>0</v>
      </c>
      <c r="K116" s="776">
        <v>1</v>
      </c>
      <c r="L116" s="776">
        <v>4</v>
      </c>
      <c r="M116" s="776">
        <v>3</v>
      </c>
      <c r="N116" s="776">
        <v>1</v>
      </c>
      <c r="O116" s="776">
        <v>1</v>
      </c>
      <c r="P116" s="776">
        <v>0</v>
      </c>
      <c r="Q116" s="776">
        <v>1</v>
      </c>
      <c r="R116" s="776">
        <v>0</v>
      </c>
      <c r="S116" s="776">
        <v>0</v>
      </c>
      <c r="T116" s="776">
        <v>0</v>
      </c>
      <c r="U116" s="776">
        <v>0</v>
      </c>
      <c r="V116" s="776">
        <v>0</v>
      </c>
      <c r="W116" s="778">
        <v>0</v>
      </c>
      <c r="X116" s="776" t="s">
        <v>771</v>
      </c>
      <c r="Y116" s="1482"/>
    </row>
    <row r="117" spans="1:25" s="917" customFormat="1" ht="13.5" thickBot="1" x14ac:dyDescent="0.25">
      <c r="A117" s="1491" t="s">
        <v>910</v>
      </c>
      <c r="B117" s="1492" t="s">
        <v>911</v>
      </c>
      <c r="C117" s="1475" t="s">
        <v>820</v>
      </c>
      <c r="D117" s="773" t="s">
        <v>244</v>
      </c>
      <c r="E117" s="774">
        <f t="shared" si="2"/>
        <v>40</v>
      </c>
      <c r="F117" s="773">
        <v>1</v>
      </c>
      <c r="G117" s="773">
        <v>0</v>
      </c>
      <c r="H117" s="773">
        <v>1</v>
      </c>
      <c r="I117" s="773">
        <v>2</v>
      </c>
      <c r="J117" s="773">
        <v>5</v>
      </c>
      <c r="K117" s="773">
        <v>8</v>
      </c>
      <c r="L117" s="773">
        <v>6</v>
      </c>
      <c r="M117" s="773">
        <v>7</v>
      </c>
      <c r="N117" s="773">
        <v>2</v>
      </c>
      <c r="O117" s="773">
        <v>3</v>
      </c>
      <c r="P117" s="773">
        <v>1</v>
      </c>
      <c r="Q117" s="773">
        <v>1</v>
      </c>
      <c r="R117" s="773">
        <v>2</v>
      </c>
      <c r="S117" s="773">
        <v>0</v>
      </c>
      <c r="T117" s="773">
        <v>0</v>
      </c>
      <c r="U117" s="773">
        <v>0</v>
      </c>
      <c r="V117" s="773">
        <v>1</v>
      </c>
      <c r="W117" s="775">
        <v>0</v>
      </c>
      <c r="X117" s="773" t="s">
        <v>245</v>
      </c>
      <c r="Y117" s="1476" t="s">
        <v>1074</v>
      </c>
    </row>
    <row r="118" spans="1:25" s="917" customFormat="1" ht="13.5" thickBot="1" x14ac:dyDescent="0.25">
      <c r="A118" s="1491"/>
      <c r="B118" s="1492"/>
      <c r="C118" s="1475"/>
      <c r="D118" s="773" t="s">
        <v>246</v>
      </c>
      <c r="E118" s="774">
        <f t="shared" si="2"/>
        <v>2</v>
      </c>
      <c r="F118" s="773">
        <v>0</v>
      </c>
      <c r="G118" s="773">
        <v>0</v>
      </c>
      <c r="H118" s="773">
        <v>0</v>
      </c>
      <c r="I118" s="773">
        <v>0</v>
      </c>
      <c r="J118" s="773">
        <v>0</v>
      </c>
      <c r="K118" s="773">
        <v>0</v>
      </c>
      <c r="L118" s="773">
        <v>2</v>
      </c>
      <c r="M118" s="773">
        <v>0</v>
      </c>
      <c r="N118" s="773">
        <v>0</v>
      </c>
      <c r="O118" s="773">
        <v>0</v>
      </c>
      <c r="P118" s="773">
        <v>0</v>
      </c>
      <c r="Q118" s="773">
        <v>0</v>
      </c>
      <c r="R118" s="773">
        <v>0</v>
      </c>
      <c r="S118" s="773">
        <v>0</v>
      </c>
      <c r="T118" s="773">
        <v>0</v>
      </c>
      <c r="U118" s="773">
        <v>0</v>
      </c>
      <c r="V118" s="773">
        <v>0</v>
      </c>
      <c r="W118" s="775">
        <v>0</v>
      </c>
      <c r="X118" s="773" t="s">
        <v>771</v>
      </c>
      <c r="Y118" s="1476"/>
    </row>
    <row r="119" spans="1:25" s="916" customFormat="1" ht="13.5" thickBot="1" x14ac:dyDescent="0.25">
      <c r="A119" s="1493" t="s">
        <v>912</v>
      </c>
      <c r="B119" s="1494" t="s">
        <v>913</v>
      </c>
      <c r="C119" s="1481" t="s">
        <v>820</v>
      </c>
      <c r="D119" s="776" t="s">
        <v>244</v>
      </c>
      <c r="E119" s="777">
        <f t="shared" si="2"/>
        <v>16</v>
      </c>
      <c r="F119" s="776">
        <v>1</v>
      </c>
      <c r="G119" s="776">
        <v>2</v>
      </c>
      <c r="H119" s="776">
        <v>0</v>
      </c>
      <c r="I119" s="776">
        <v>0</v>
      </c>
      <c r="J119" s="776">
        <v>0</v>
      </c>
      <c r="K119" s="776">
        <v>7</v>
      </c>
      <c r="L119" s="776">
        <v>2</v>
      </c>
      <c r="M119" s="776">
        <v>0</v>
      </c>
      <c r="N119" s="776">
        <v>0</v>
      </c>
      <c r="O119" s="776">
        <v>2</v>
      </c>
      <c r="P119" s="776">
        <v>2</v>
      </c>
      <c r="Q119" s="776">
        <v>0</v>
      </c>
      <c r="R119" s="776">
        <v>0</v>
      </c>
      <c r="S119" s="776">
        <v>0</v>
      </c>
      <c r="T119" s="776">
        <v>0</v>
      </c>
      <c r="U119" s="776">
        <v>0</v>
      </c>
      <c r="V119" s="776">
        <v>0</v>
      </c>
      <c r="W119" s="778">
        <v>0</v>
      </c>
      <c r="X119" s="776" t="s">
        <v>245</v>
      </c>
      <c r="Y119" s="1482" t="s">
        <v>1075</v>
      </c>
    </row>
    <row r="120" spans="1:25" s="916" customFormat="1" ht="13.5" thickBot="1" x14ac:dyDescent="0.25">
      <c r="A120" s="1493"/>
      <c r="B120" s="1494"/>
      <c r="C120" s="1481"/>
      <c r="D120" s="776" t="s">
        <v>246</v>
      </c>
      <c r="E120" s="777">
        <f t="shared" si="2"/>
        <v>3</v>
      </c>
      <c r="F120" s="776">
        <v>0</v>
      </c>
      <c r="G120" s="776">
        <v>1</v>
      </c>
      <c r="H120" s="776">
        <v>0</v>
      </c>
      <c r="I120" s="776">
        <v>0</v>
      </c>
      <c r="J120" s="776">
        <v>0</v>
      </c>
      <c r="K120" s="776">
        <v>0</v>
      </c>
      <c r="L120" s="776">
        <v>1</v>
      </c>
      <c r="M120" s="776">
        <v>0</v>
      </c>
      <c r="N120" s="776">
        <v>1</v>
      </c>
      <c r="O120" s="776">
        <v>0</v>
      </c>
      <c r="P120" s="776">
        <v>0</v>
      </c>
      <c r="Q120" s="776">
        <v>0</v>
      </c>
      <c r="R120" s="776">
        <v>0</v>
      </c>
      <c r="S120" s="776">
        <v>0</v>
      </c>
      <c r="T120" s="776">
        <v>0</v>
      </c>
      <c r="U120" s="776">
        <v>0</v>
      </c>
      <c r="V120" s="776">
        <v>0</v>
      </c>
      <c r="W120" s="778">
        <v>0</v>
      </c>
      <c r="X120" s="776" t="s">
        <v>771</v>
      </c>
      <c r="Y120" s="1482"/>
    </row>
    <row r="121" spans="1:25" s="917" customFormat="1" ht="13.5" thickBot="1" x14ac:dyDescent="0.25">
      <c r="A121" s="1471" t="s">
        <v>914</v>
      </c>
      <c r="B121" s="1524" t="s">
        <v>915</v>
      </c>
      <c r="C121" s="1023"/>
      <c r="D121" s="773" t="s">
        <v>244</v>
      </c>
      <c r="E121" s="774">
        <f t="shared" si="2"/>
        <v>4</v>
      </c>
      <c r="F121" s="773">
        <v>1</v>
      </c>
      <c r="G121" s="773">
        <v>0</v>
      </c>
      <c r="H121" s="773">
        <v>0</v>
      </c>
      <c r="I121" s="773">
        <v>0</v>
      </c>
      <c r="J121" s="773">
        <v>0</v>
      </c>
      <c r="K121" s="773">
        <v>0</v>
      </c>
      <c r="L121" s="773">
        <v>1</v>
      </c>
      <c r="M121" s="773">
        <v>0</v>
      </c>
      <c r="N121" s="773">
        <v>0</v>
      </c>
      <c r="O121" s="773">
        <v>0</v>
      </c>
      <c r="P121" s="773">
        <v>1</v>
      </c>
      <c r="Q121" s="773">
        <v>1</v>
      </c>
      <c r="R121" s="773">
        <v>0</v>
      </c>
      <c r="S121" s="773">
        <v>0</v>
      </c>
      <c r="T121" s="773">
        <v>0</v>
      </c>
      <c r="U121" s="773">
        <v>0</v>
      </c>
      <c r="V121" s="773">
        <v>0</v>
      </c>
      <c r="W121" s="775">
        <v>0</v>
      </c>
      <c r="X121" s="773" t="s">
        <v>245</v>
      </c>
      <c r="Y121" s="1512" t="s">
        <v>1076</v>
      </c>
    </row>
    <row r="122" spans="1:25" s="917" customFormat="1" ht="13.5" thickBot="1" x14ac:dyDescent="0.25">
      <c r="A122" s="1472"/>
      <c r="B122" s="1525"/>
      <c r="C122" s="1023"/>
      <c r="D122" s="773" t="s">
        <v>246</v>
      </c>
      <c r="E122" s="774">
        <f t="shared" si="2"/>
        <v>2</v>
      </c>
      <c r="F122" s="773">
        <v>0</v>
      </c>
      <c r="G122" s="773">
        <v>0</v>
      </c>
      <c r="H122" s="773">
        <v>0</v>
      </c>
      <c r="I122" s="773">
        <v>1</v>
      </c>
      <c r="J122" s="773">
        <v>1</v>
      </c>
      <c r="K122" s="773">
        <v>0</v>
      </c>
      <c r="L122" s="773">
        <v>0</v>
      </c>
      <c r="M122" s="773">
        <v>0</v>
      </c>
      <c r="N122" s="773">
        <v>0</v>
      </c>
      <c r="O122" s="773">
        <v>0</v>
      </c>
      <c r="P122" s="773">
        <v>0</v>
      </c>
      <c r="Q122" s="773">
        <v>0</v>
      </c>
      <c r="R122" s="773">
        <v>0</v>
      </c>
      <c r="S122" s="773">
        <v>0</v>
      </c>
      <c r="T122" s="773">
        <v>0</v>
      </c>
      <c r="U122" s="773">
        <v>0</v>
      </c>
      <c r="V122" s="773">
        <v>0</v>
      </c>
      <c r="W122" s="775">
        <v>0</v>
      </c>
      <c r="X122" s="773" t="s">
        <v>771</v>
      </c>
      <c r="Y122" s="1513"/>
    </row>
    <row r="123" spans="1:25" s="916" customFormat="1" ht="13.5" thickBot="1" x14ac:dyDescent="0.25">
      <c r="A123" s="1477" t="s">
        <v>916</v>
      </c>
      <c r="B123" s="1528" t="s">
        <v>917</v>
      </c>
      <c r="C123" s="1024"/>
      <c r="D123" s="776" t="s">
        <v>244</v>
      </c>
      <c r="E123" s="777">
        <f t="shared" si="2"/>
        <v>16</v>
      </c>
      <c r="F123" s="776">
        <v>0</v>
      </c>
      <c r="G123" s="776">
        <v>0</v>
      </c>
      <c r="H123" s="776">
        <v>0</v>
      </c>
      <c r="I123" s="776">
        <v>0</v>
      </c>
      <c r="J123" s="776">
        <v>3</v>
      </c>
      <c r="K123" s="776">
        <v>8</v>
      </c>
      <c r="L123" s="776">
        <v>3</v>
      </c>
      <c r="M123" s="776">
        <v>1</v>
      </c>
      <c r="N123" s="776">
        <v>1</v>
      </c>
      <c r="O123" s="776">
        <v>0</v>
      </c>
      <c r="P123" s="776">
        <v>0</v>
      </c>
      <c r="Q123" s="776">
        <v>0</v>
      </c>
      <c r="R123" s="776">
        <v>0</v>
      </c>
      <c r="S123" s="776">
        <v>0</v>
      </c>
      <c r="T123" s="776">
        <v>0</v>
      </c>
      <c r="U123" s="776">
        <v>0</v>
      </c>
      <c r="V123" s="776">
        <v>0</v>
      </c>
      <c r="W123" s="778">
        <v>0</v>
      </c>
      <c r="X123" s="776" t="s">
        <v>245</v>
      </c>
      <c r="Y123" s="1511" t="s">
        <v>1077</v>
      </c>
    </row>
    <row r="124" spans="1:25" s="916" customFormat="1" ht="13.5" thickBot="1" x14ac:dyDescent="0.25">
      <c r="A124" s="1478"/>
      <c r="B124" s="1529"/>
      <c r="C124" s="1024"/>
      <c r="D124" s="776" t="s">
        <v>246</v>
      </c>
      <c r="E124" s="777">
        <f t="shared" si="2"/>
        <v>1</v>
      </c>
      <c r="F124" s="776">
        <v>0</v>
      </c>
      <c r="G124" s="776">
        <v>0</v>
      </c>
      <c r="H124" s="776">
        <v>0</v>
      </c>
      <c r="I124" s="776">
        <v>0</v>
      </c>
      <c r="J124" s="776">
        <v>0</v>
      </c>
      <c r="K124" s="776">
        <v>0</v>
      </c>
      <c r="L124" s="776">
        <v>0</v>
      </c>
      <c r="M124" s="776">
        <v>1</v>
      </c>
      <c r="N124" s="776">
        <v>0</v>
      </c>
      <c r="O124" s="776">
        <v>0</v>
      </c>
      <c r="P124" s="776">
        <v>0</v>
      </c>
      <c r="Q124" s="776">
        <v>0</v>
      </c>
      <c r="R124" s="776">
        <v>0</v>
      </c>
      <c r="S124" s="776">
        <v>0</v>
      </c>
      <c r="T124" s="776">
        <v>0</v>
      </c>
      <c r="U124" s="776">
        <v>0</v>
      </c>
      <c r="V124" s="776">
        <v>0</v>
      </c>
      <c r="W124" s="778">
        <v>0</v>
      </c>
      <c r="X124" s="776" t="s">
        <v>771</v>
      </c>
      <c r="Y124" s="1490"/>
    </row>
    <row r="125" spans="1:25" s="917" customFormat="1" ht="13.5" thickBot="1" x14ac:dyDescent="0.25">
      <c r="A125" s="1471" t="s">
        <v>918</v>
      </c>
      <c r="B125" s="1524" t="s">
        <v>919</v>
      </c>
      <c r="C125" s="1023"/>
      <c r="D125" s="773" t="s">
        <v>244</v>
      </c>
      <c r="E125" s="774">
        <f t="shared" si="2"/>
        <v>52</v>
      </c>
      <c r="F125" s="773">
        <v>0</v>
      </c>
      <c r="G125" s="773">
        <v>0</v>
      </c>
      <c r="H125" s="773">
        <v>0</v>
      </c>
      <c r="I125" s="773">
        <v>1</v>
      </c>
      <c r="J125" s="773">
        <v>11</v>
      </c>
      <c r="K125" s="773">
        <v>7</v>
      </c>
      <c r="L125" s="773">
        <v>8</v>
      </c>
      <c r="M125" s="773">
        <v>6</v>
      </c>
      <c r="N125" s="773">
        <v>7</v>
      </c>
      <c r="O125" s="773">
        <v>6</v>
      </c>
      <c r="P125" s="773">
        <v>4</v>
      </c>
      <c r="Q125" s="773">
        <v>0</v>
      </c>
      <c r="R125" s="773">
        <v>1</v>
      </c>
      <c r="S125" s="773">
        <v>1</v>
      </c>
      <c r="T125" s="773">
        <v>0</v>
      </c>
      <c r="U125" s="773">
        <v>0</v>
      </c>
      <c r="V125" s="773">
        <v>0</v>
      </c>
      <c r="W125" s="775">
        <v>0</v>
      </c>
      <c r="X125" s="773" t="s">
        <v>245</v>
      </c>
      <c r="Y125" s="1512" t="s">
        <v>1078</v>
      </c>
    </row>
    <row r="126" spans="1:25" s="917" customFormat="1" ht="13.5" thickBot="1" x14ac:dyDescent="0.25">
      <c r="A126" s="1472"/>
      <c r="B126" s="1525"/>
      <c r="C126" s="1023"/>
      <c r="D126" s="773" t="s">
        <v>246</v>
      </c>
      <c r="E126" s="774">
        <f t="shared" si="2"/>
        <v>2</v>
      </c>
      <c r="F126" s="773">
        <v>0</v>
      </c>
      <c r="G126" s="773">
        <v>0</v>
      </c>
      <c r="H126" s="773">
        <v>0</v>
      </c>
      <c r="I126" s="773">
        <v>0</v>
      </c>
      <c r="J126" s="773">
        <v>1</v>
      </c>
      <c r="K126" s="773">
        <v>1</v>
      </c>
      <c r="L126" s="773">
        <v>0</v>
      </c>
      <c r="M126" s="773">
        <v>0</v>
      </c>
      <c r="N126" s="773">
        <v>0</v>
      </c>
      <c r="O126" s="773">
        <v>0</v>
      </c>
      <c r="P126" s="773">
        <v>0</v>
      </c>
      <c r="Q126" s="773">
        <v>0</v>
      </c>
      <c r="R126" s="773">
        <v>0</v>
      </c>
      <c r="S126" s="773">
        <v>0</v>
      </c>
      <c r="T126" s="773">
        <v>0</v>
      </c>
      <c r="U126" s="773">
        <v>0</v>
      </c>
      <c r="V126" s="773">
        <v>0</v>
      </c>
      <c r="W126" s="775">
        <v>0</v>
      </c>
      <c r="X126" s="773" t="s">
        <v>771</v>
      </c>
      <c r="Y126" s="1513"/>
    </row>
    <row r="127" spans="1:25" s="916" customFormat="1" ht="13.5" thickBot="1" x14ac:dyDescent="0.25">
      <c r="A127" s="1477" t="s">
        <v>920</v>
      </c>
      <c r="B127" s="1528" t="s">
        <v>921</v>
      </c>
      <c r="C127" s="1024"/>
      <c r="D127" s="776" t="s">
        <v>244</v>
      </c>
      <c r="E127" s="777">
        <f t="shared" si="2"/>
        <v>5</v>
      </c>
      <c r="F127" s="776">
        <v>1</v>
      </c>
      <c r="G127" s="776">
        <v>0</v>
      </c>
      <c r="H127" s="776">
        <v>0</v>
      </c>
      <c r="I127" s="776">
        <v>0</v>
      </c>
      <c r="J127" s="776">
        <v>0</v>
      </c>
      <c r="K127" s="776">
        <v>0</v>
      </c>
      <c r="L127" s="776">
        <v>1</v>
      </c>
      <c r="M127" s="776">
        <v>1</v>
      </c>
      <c r="N127" s="776">
        <v>0</v>
      </c>
      <c r="O127" s="776">
        <v>1</v>
      </c>
      <c r="P127" s="776">
        <v>1</v>
      </c>
      <c r="Q127" s="776">
        <v>0</v>
      </c>
      <c r="R127" s="776">
        <v>0</v>
      </c>
      <c r="S127" s="776">
        <v>0</v>
      </c>
      <c r="T127" s="776">
        <v>0</v>
      </c>
      <c r="U127" s="776">
        <v>0</v>
      </c>
      <c r="V127" s="776">
        <v>0</v>
      </c>
      <c r="W127" s="778">
        <v>0</v>
      </c>
      <c r="X127" s="776" t="s">
        <v>245</v>
      </c>
      <c r="Y127" s="1511" t="s">
        <v>1079</v>
      </c>
    </row>
    <row r="128" spans="1:25" s="916" customFormat="1" ht="13.5" thickBot="1" x14ac:dyDescent="0.25">
      <c r="A128" s="1478"/>
      <c r="B128" s="1529"/>
      <c r="C128" s="1024"/>
      <c r="D128" s="776" t="s">
        <v>246</v>
      </c>
      <c r="E128" s="777">
        <f t="shared" si="2"/>
        <v>1</v>
      </c>
      <c r="F128" s="776">
        <v>0</v>
      </c>
      <c r="G128" s="776">
        <v>0</v>
      </c>
      <c r="H128" s="776">
        <v>0</v>
      </c>
      <c r="I128" s="776">
        <v>0</v>
      </c>
      <c r="J128" s="776">
        <v>0</v>
      </c>
      <c r="K128" s="776">
        <v>1</v>
      </c>
      <c r="L128" s="776">
        <v>0</v>
      </c>
      <c r="M128" s="776">
        <v>0</v>
      </c>
      <c r="N128" s="776">
        <v>0</v>
      </c>
      <c r="O128" s="776">
        <v>0</v>
      </c>
      <c r="P128" s="776">
        <v>0</v>
      </c>
      <c r="Q128" s="776">
        <v>0</v>
      </c>
      <c r="R128" s="776">
        <v>0</v>
      </c>
      <c r="S128" s="776">
        <v>0</v>
      </c>
      <c r="T128" s="776">
        <v>0</v>
      </c>
      <c r="U128" s="776">
        <v>0</v>
      </c>
      <c r="V128" s="776">
        <v>0</v>
      </c>
      <c r="W128" s="778">
        <v>0</v>
      </c>
      <c r="X128" s="776" t="s">
        <v>771</v>
      </c>
      <c r="Y128" s="1490"/>
    </row>
    <row r="129" spans="1:25" s="917" customFormat="1" ht="13.5" thickBot="1" x14ac:dyDescent="0.25">
      <c r="A129" s="1471" t="s">
        <v>922</v>
      </c>
      <c r="B129" s="1524" t="s">
        <v>923</v>
      </c>
      <c r="C129" s="1023"/>
      <c r="D129" s="773" t="s">
        <v>244</v>
      </c>
      <c r="E129" s="774">
        <f t="shared" si="2"/>
        <v>41</v>
      </c>
      <c r="F129" s="773">
        <v>0</v>
      </c>
      <c r="G129" s="773">
        <v>0</v>
      </c>
      <c r="H129" s="773">
        <v>0</v>
      </c>
      <c r="I129" s="773">
        <v>0</v>
      </c>
      <c r="J129" s="773">
        <v>6</v>
      </c>
      <c r="K129" s="773">
        <v>7</v>
      </c>
      <c r="L129" s="773">
        <v>9</v>
      </c>
      <c r="M129" s="773">
        <v>7</v>
      </c>
      <c r="N129" s="773">
        <v>6</v>
      </c>
      <c r="O129" s="773">
        <v>5</v>
      </c>
      <c r="P129" s="773">
        <v>1</v>
      </c>
      <c r="Q129" s="773">
        <v>0</v>
      </c>
      <c r="R129" s="773">
        <v>0</v>
      </c>
      <c r="S129" s="773">
        <v>0</v>
      </c>
      <c r="T129" s="773">
        <v>0</v>
      </c>
      <c r="U129" s="773">
        <v>0</v>
      </c>
      <c r="V129" s="773">
        <v>0</v>
      </c>
      <c r="W129" s="775">
        <v>0</v>
      </c>
      <c r="X129" s="773" t="s">
        <v>245</v>
      </c>
      <c r="Y129" s="1512" t="s">
        <v>1316</v>
      </c>
    </row>
    <row r="130" spans="1:25" s="917" customFormat="1" ht="12.75" x14ac:dyDescent="0.2">
      <c r="A130" s="1526"/>
      <c r="B130" s="1527"/>
      <c r="C130" s="1026"/>
      <c r="D130" s="779" t="s">
        <v>246</v>
      </c>
      <c r="E130" s="780">
        <f t="shared" si="2"/>
        <v>2</v>
      </c>
      <c r="F130" s="779">
        <v>2</v>
      </c>
      <c r="G130" s="779">
        <v>0</v>
      </c>
      <c r="H130" s="779">
        <v>0</v>
      </c>
      <c r="I130" s="779">
        <v>0</v>
      </c>
      <c r="J130" s="779">
        <v>0</v>
      </c>
      <c r="K130" s="779">
        <v>0</v>
      </c>
      <c r="L130" s="779">
        <v>0</v>
      </c>
      <c r="M130" s="779">
        <v>0</v>
      </c>
      <c r="N130" s="779">
        <v>0</v>
      </c>
      <c r="O130" s="779">
        <v>0</v>
      </c>
      <c r="P130" s="779">
        <v>0</v>
      </c>
      <c r="Q130" s="779">
        <v>0</v>
      </c>
      <c r="R130" s="779">
        <v>0</v>
      </c>
      <c r="S130" s="779">
        <v>0</v>
      </c>
      <c r="T130" s="779">
        <v>0</v>
      </c>
      <c r="U130" s="779">
        <v>0</v>
      </c>
      <c r="V130" s="779">
        <v>0</v>
      </c>
      <c r="W130" s="781">
        <v>0</v>
      </c>
      <c r="X130" s="779" t="s">
        <v>771</v>
      </c>
      <c r="Y130" s="1530"/>
    </row>
    <row r="131" spans="1:25" s="922" customFormat="1" ht="13.5" thickBot="1" x14ac:dyDescent="0.25">
      <c r="A131" s="1515" t="s">
        <v>438</v>
      </c>
      <c r="B131" s="1515"/>
      <c r="C131" s="1516"/>
      <c r="D131" s="1022" t="s">
        <v>244</v>
      </c>
      <c r="E131" s="919">
        <f>E7+E9+E11+E13+E15+E17+E19+E21+E23+E25+E27+E29+E31+E33+E35+E37+E39+E41+E43+E45+E47+E49+E51+E53+E55+E57+E59+E61+E63+E65+E67+E69+E71+E73+E75+E77+E79+E81+E83+E85+E87+E89+E91+E93+E95+E97+E99+E101+E103+E105+E107+E109+E111+E113+E115+E117+E119+E121+E123+E125+E127+E129</f>
        <v>1287</v>
      </c>
      <c r="F131" s="1029">
        <f t="shared" ref="F131:W132" si="3">F7+F9+F11+F13+F15+F17+F19+F21+F23+F25+F27+F29+F31+F33+F35+F37+F39+F41+F43+F45+F47+F49+F51+F53+F55+F57+F59+F61+F63+F65+F67+F69+F71+F73+F75+F77+F79+F81+F83+F85+F87+F89+F91+F93+F95+F97+F99+F101+F103+F105+F107+F109+F111+F113+F115+F117+F119+F121+F123+F125+F127+F129</f>
        <v>78</v>
      </c>
      <c r="G131" s="1029">
        <f t="shared" si="3"/>
        <v>9</v>
      </c>
      <c r="H131" s="1029">
        <f t="shared" si="3"/>
        <v>4</v>
      </c>
      <c r="I131" s="1029">
        <f t="shared" si="3"/>
        <v>15</v>
      </c>
      <c r="J131" s="1029">
        <f t="shared" si="3"/>
        <v>76</v>
      </c>
      <c r="K131" s="1029">
        <f t="shared" si="3"/>
        <v>147</v>
      </c>
      <c r="L131" s="1029">
        <f t="shared" si="3"/>
        <v>121</v>
      </c>
      <c r="M131" s="1029">
        <f t="shared" si="3"/>
        <v>107</v>
      </c>
      <c r="N131" s="1029">
        <f t="shared" si="3"/>
        <v>134</v>
      </c>
      <c r="O131" s="1029">
        <f t="shared" si="3"/>
        <v>114</v>
      </c>
      <c r="P131" s="1029">
        <f t="shared" si="3"/>
        <v>118</v>
      </c>
      <c r="Q131" s="1029">
        <f t="shared" si="3"/>
        <v>103</v>
      </c>
      <c r="R131" s="1029">
        <f t="shared" si="3"/>
        <v>87</v>
      </c>
      <c r="S131" s="1029">
        <f t="shared" si="3"/>
        <v>62</v>
      </c>
      <c r="T131" s="1029">
        <f t="shared" si="3"/>
        <v>38</v>
      </c>
      <c r="U131" s="1029">
        <f t="shared" si="3"/>
        <v>36</v>
      </c>
      <c r="V131" s="1029">
        <f t="shared" si="3"/>
        <v>26</v>
      </c>
      <c r="W131" s="1029">
        <f t="shared" si="3"/>
        <v>12</v>
      </c>
      <c r="X131" s="1022" t="s">
        <v>245</v>
      </c>
      <c r="Y131" s="1521" t="s">
        <v>943</v>
      </c>
    </row>
    <row r="132" spans="1:25" s="922" customFormat="1" ht="13.5" thickBot="1" x14ac:dyDescent="0.25">
      <c r="A132" s="1517"/>
      <c r="B132" s="1517"/>
      <c r="C132" s="1518"/>
      <c r="D132" s="945" t="s">
        <v>246</v>
      </c>
      <c r="E132" s="777">
        <f>E8+E10+E12+E14+E16+E18+E20+E22+E24+E26+E28+E30+E32+E34+E36+E38+E40+E42+E44+E46+E48+E50+E52+E54+E56+E58+E60+E62+E64+E66+E68+E70+E72+E74+E76+E78+E80+E82+E84+E86+E88+E90+E92+E94+E96+E98+E100+E102+E104+E106+E108+E110+E112+E114+E116+E118+E120+E122+E124+E126+E128+E130</f>
        <v>338</v>
      </c>
      <c r="F132" s="1030">
        <f t="shared" si="3"/>
        <v>63</v>
      </c>
      <c r="G132" s="1030">
        <f t="shared" si="3"/>
        <v>8</v>
      </c>
      <c r="H132" s="1030">
        <f t="shared" si="3"/>
        <v>4</v>
      </c>
      <c r="I132" s="1030">
        <f t="shared" si="3"/>
        <v>6</v>
      </c>
      <c r="J132" s="1030">
        <f t="shared" si="3"/>
        <v>8</v>
      </c>
      <c r="K132" s="1030">
        <f t="shared" si="3"/>
        <v>9</v>
      </c>
      <c r="L132" s="1030">
        <f t="shared" si="3"/>
        <v>11</v>
      </c>
      <c r="M132" s="1030">
        <f t="shared" si="3"/>
        <v>18</v>
      </c>
      <c r="N132" s="1030">
        <f t="shared" si="3"/>
        <v>14</v>
      </c>
      <c r="O132" s="1030">
        <f t="shared" si="3"/>
        <v>12</v>
      </c>
      <c r="P132" s="1030">
        <f t="shared" si="3"/>
        <v>14</v>
      </c>
      <c r="Q132" s="1030">
        <f t="shared" si="3"/>
        <v>22</v>
      </c>
      <c r="R132" s="1030">
        <f t="shared" si="3"/>
        <v>34</v>
      </c>
      <c r="S132" s="1030">
        <f t="shared" si="3"/>
        <v>24</v>
      </c>
      <c r="T132" s="1030">
        <f t="shared" si="3"/>
        <v>22</v>
      </c>
      <c r="U132" s="1030">
        <f t="shared" si="3"/>
        <v>30</v>
      </c>
      <c r="V132" s="1030">
        <f t="shared" si="3"/>
        <v>13</v>
      </c>
      <c r="W132" s="1030">
        <f t="shared" si="3"/>
        <v>26</v>
      </c>
      <c r="X132" s="945" t="s">
        <v>771</v>
      </c>
      <c r="Y132" s="1522"/>
    </row>
    <row r="133" spans="1:25" s="921" customFormat="1" ht="12.75" x14ac:dyDescent="0.2">
      <c r="A133" s="1519"/>
      <c r="B133" s="1519"/>
      <c r="C133" s="1520"/>
      <c r="D133" s="946" t="s">
        <v>66</v>
      </c>
      <c r="E133" s="1027">
        <f>E131+E132</f>
        <v>1625</v>
      </c>
      <c r="F133" s="1028">
        <f t="shared" ref="F133:W133" si="4">F131+F132</f>
        <v>141</v>
      </c>
      <c r="G133" s="1028">
        <f t="shared" si="4"/>
        <v>17</v>
      </c>
      <c r="H133" s="1028">
        <f t="shared" si="4"/>
        <v>8</v>
      </c>
      <c r="I133" s="1028">
        <f t="shared" si="4"/>
        <v>21</v>
      </c>
      <c r="J133" s="1028">
        <f t="shared" si="4"/>
        <v>84</v>
      </c>
      <c r="K133" s="1028">
        <f t="shared" si="4"/>
        <v>156</v>
      </c>
      <c r="L133" s="1028">
        <f t="shared" si="4"/>
        <v>132</v>
      </c>
      <c r="M133" s="1028">
        <f t="shared" si="4"/>
        <v>125</v>
      </c>
      <c r="N133" s="1028">
        <f t="shared" si="4"/>
        <v>148</v>
      </c>
      <c r="O133" s="1028">
        <f t="shared" si="4"/>
        <v>126</v>
      </c>
      <c r="P133" s="1028">
        <f t="shared" si="4"/>
        <v>132</v>
      </c>
      <c r="Q133" s="1028">
        <f t="shared" si="4"/>
        <v>125</v>
      </c>
      <c r="R133" s="1028">
        <f t="shared" si="4"/>
        <v>121</v>
      </c>
      <c r="S133" s="1028">
        <f t="shared" si="4"/>
        <v>86</v>
      </c>
      <c r="T133" s="1028">
        <f t="shared" si="4"/>
        <v>60</v>
      </c>
      <c r="U133" s="1028">
        <f t="shared" si="4"/>
        <v>66</v>
      </c>
      <c r="V133" s="1028">
        <f t="shared" si="4"/>
        <v>39</v>
      </c>
      <c r="W133" s="1028">
        <f t="shared" si="4"/>
        <v>38</v>
      </c>
      <c r="X133" s="946" t="s">
        <v>248</v>
      </c>
      <c r="Y133" s="1523" t="s">
        <v>943</v>
      </c>
    </row>
    <row r="134" spans="1:25" ht="12.75" customHeight="1" x14ac:dyDescent="0.2">
      <c r="A134" s="1514" t="s">
        <v>1412</v>
      </c>
      <c r="B134" s="1514"/>
      <c r="Y134" s="767" t="s">
        <v>1413</v>
      </c>
    </row>
  </sheetData>
  <mergeCells count="249">
    <mergeCell ref="A134:B134"/>
    <mergeCell ref="A127:A128"/>
    <mergeCell ref="B127:B128"/>
    <mergeCell ref="A129:A130"/>
    <mergeCell ref="B129:B130"/>
    <mergeCell ref="A131:C133"/>
    <mergeCell ref="Y131:Y133"/>
    <mergeCell ref="A121:A122"/>
    <mergeCell ref="B121:B122"/>
    <mergeCell ref="A125:A126"/>
    <mergeCell ref="B125:B126"/>
    <mergeCell ref="Y129:Y130"/>
    <mergeCell ref="Y127:Y128"/>
    <mergeCell ref="Y125:Y126"/>
    <mergeCell ref="A117:A118"/>
    <mergeCell ref="B117:B118"/>
    <mergeCell ref="C117:C118"/>
    <mergeCell ref="Y117:Y118"/>
    <mergeCell ref="A119:A120"/>
    <mergeCell ref="B119:B120"/>
    <mergeCell ref="C119:C120"/>
    <mergeCell ref="Y119:Y120"/>
    <mergeCell ref="A123:A124"/>
    <mergeCell ref="B123:B124"/>
    <mergeCell ref="Y123:Y124"/>
    <mergeCell ref="Y121:Y122"/>
    <mergeCell ref="A113:A114"/>
    <mergeCell ref="B113:B114"/>
    <mergeCell ref="C113:C114"/>
    <mergeCell ref="Y113:Y114"/>
    <mergeCell ref="A115:A116"/>
    <mergeCell ref="B115:B116"/>
    <mergeCell ref="C115:C116"/>
    <mergeCell ref="Y115:Y116"/>
    <mergeCell ref="A109:A110"/>
    <mergeCell ref="B109:B110"/>
    <mergeCell ref="C109:C110"/>
    <mergeCell ref="Y109:Y110"/>
    <mergeCell ref="A111:A112"/>
    <mergeCell ref="B111:B112"/>
    <mergeCell ref="C111:C112"/>
    <mergeCell ref="Y111:Y112"/>
    <mergeCell ref="A105:A106"/>
    <mergeCell ref="B105:B106"/>
    <mergeCell ref="C105:C106"/>
    <mergeCell ref="Y105:Y106"/>
    <mergeCell ref="A107:A108"/>
    <mergeCell ref="B107:B108"/>
    <mergeCell ref="C107:C108"/>
    <mergeCell ref="Y107:Y108"/>
    <mergeCell ref="A101:A102"/>
    <mergeCell ref="B101:B102"/>
    <mergeCell ref="C101:C102"/>
    <mergeCell ref="Y101:Y102"/>
    <mergeCell ref="A103:A104"/>
    <mergeCell ref="B103:B104"/>
    <mergeCell ref="C103:C104"/>
    <mergeCell ref="Y103:Y104"/>
    <mergeCell ref="A97:A98"/>
    <mergeCell ref="B97:B98"/>
    <mergeCell ref="C97:C98"/>
    <mergeCell ref="Y97:Y98"/>
    <mergeCell ref="A99:A100"/>
    <mergeCell ref="B99:B100"/>
    <mergeCell ref="C99:C100"/>
    <mergeCell ref="Y99:Y100"/>
    <mergeCell ref="A93:A94"/>
    <mergeCell ref="B93:B94"/>
    <mergeCell ref="C93:C94"/>
    <mergeCell ref="Y93:Y94"/>
    <mergeCell ref="A95:A96"/>
    <mergeCell ref="B95:B96"/>
    <mergeCell ref="C95:C96"/>
    <mergeCell ref="Y95:Y96"/>
    <mergeCell ref="A89:A90"/>
    <mergeCell ref="B89:B90"/>
    <mergeCell ref="C89:C90"/>
    <mergeCell ref="Y89:Y90"/>
    <mergeCell ref="A91:A92"/>
    <mergeCell ref="B91:B92"/>
    <mergeCell ref="C91:C92"/>
    <mergeCell ref="Y91:Y92"/>
    <mergeCell ref="A85:A86"/>
    <mergeCell ref="B85:B86"/>
    <mergeCell ref="C85:C86"/>
    <mergeCell ref="Y85:Y86"/>
    <mergeCell ref="A87:A88"/>
    <mergeCell ref="B87:B88"/>
    <mergeCell ref="C87:C88"/>
    <mergeCell ref="Y87:Y88"/>
    <mergeCell ref="A81:A82"/>
    <mergeCell ref="B81:B82"/>
    <mergeCell ref="C81:C82"/>
    <mergeCell ref="Y81:Y82"/>
    <mergeCell ref="A83:A84"/>
    <mergeCell ref="B83:B84"/>
    <mergeCell ref="C83:C84"/>
    <mergeCell ref="Y83:Y84"/>
    <mergeCell ref="A77:A78"/>
    <mergeCell ref="B77:B78"/>
    <mergeCell ref="C77:C78"/>
    <mergeCell ref="Y77:Y78"/>
    <mergeCell ref="A79:A80"/>
    <mergeCell ref="B79:B80"/>
    <mergeCell ref="C79:C80"/>
    <mergeCell ref="Y79:Y80"/>
    <mergeCell ref="A73:A74"/>
    <mergeCell ref="B73:B74"/>
    <mergeCell ref="C73:C74"/>
    <mergeCell ref="Y73:Y74"/>
    <mergeCell ref="A75:A76"/>
    <mergeCell ref="B75:B76"/>
    <mergeCell ref="C75:C76"/>
    <mergeCell ref="Y75:Y76"/>
    <mergeCell ref="A69:A70"/>
    <mergeCell ref="B69:B70"/>
    <mergeCell ref="C69:C70"/>
    <mergeCell ref="Y69:Y70"/>
    <mergeCell ref="A71:A72"/>
    <mergeCell ref="B71:B72"/>
    <mergeCell ref="C71:C72"/>
    <mergeCell ref="Y71:Y72"/>
    <mergeCell ref="A65:A66"/>
    <mergeCell ref="B65:B66"/>
    <mergeCell ref="C65:C66"/>
    <mergeCell ref="Y65:Y66"/>
    <mergeCell ref="A67:A68"/>
    <mergeCell ref="B67:B68"/>
    <mergeCell ref="C67:C68"/>
    <mergeCell ref="Y67:Y68"/>
    <mergeCell ref="A61:A62"/>
    <mergeCell ref="B61:B62"/>
    <mergeCell ref="C61:C62"/>
    <mergeCell ref="Y61:Y62"/>
    <mergeCell ref="A63:A64"/>
    <mergeCell ref="B63:B64"/>
    <mergeCell ref="C63:C64"/>
    <mergeCell ref="Y63:Y64"/>
    <mergeCell ref="A57:A58"/>
    <mergeCell ref="B57:B58"/>
    <mergeCell ref="C57:C58"/>
    <mergeCell ref="Y57:Y58"/>
    <mergeCell ref="A59:A60"/>
    <mergeCell ref="B59:B60"/>
    <mergeCell ref="C59:C60"/>
    <mergeCell ref="Y59:Y60"/>
    <mergeCell ref="A53:A54"/>
    <mergeCell ref="B53:B54"/>
    <mergeCell ref="C53:C54"/>
    <mergeCell ref="Y53:Y54"/>
    <mergeCell ref="A55:A56"/>
    <mergeCell ref="B55:B56"/>
    <mergeCell ref="C55:C56"/>
    <mergeCell ref="Y55:Y56"/>
    <mergeCell ref="A49:A50"/>
    <mergeCell ref="B49:B50"/>
    <mergeCell ref="C49:C50"/>
    <mergeCell ref="Y49:Y50"/>
    <mergeCell ref="A51:A52"/>
    <mergeCell ref="B51:B52"/>
    <mergeCell ref="C51:C52"/>
    <mergeCell ref="Y51:Y52"/>
    <mergeCell ref="A45:A46"/>
    <mergeCell ref="B45:B46"/>
    <mergeCell ref="C45:C46"/>
    <mergeCell ref="Y45:Y46"/>
    <mergeCell ref="A47:A48"/>
    <mergeCell ref="B47:B48"/>
    <mergeCell ref="C47:C48"/>
    <mergeCell ref="Y47:Y48"/>
    <mergeCell ref="A27:A28"/>
    <mergeCell ref="B27:B28"/>
    <mergeCell ref="C27:C28"/>
    <mergeCell ref="Y27:Y28"/>
    <mergeCell ref="A41:A42"/>
    <mergeCell ref="B41:B42"/>
    <mergeCell ref="C41:C42"/>
    <mergeCell ref="Y41:Y42"/>
    <mergeCell ref="A43:A44"/>
    <mergeCell ref="B43:B44"/>
    <mergeCell ref="C43:C44"/>
    <mergeCell ref="Y43:Y44"/>
    <mergeCell ref="A37:A38"/>
    <mergeCell ref="B37:B38"/>
    <mergeCell ref="C37:C38"/>
    <mergeCell ref="Y37:Y38"/>
    <mergeCell ref="A39:A40"/>
    <mergeCell ref="B39:B40"/>
    <mergeCell ref="C39:C40"/>
    <mergeCell ref="Y39:Y40"/>
    <mergeCell ref="A33:A34"/>
    <mergeCell ref="B33:B34"/>
    <mergeCell ref="Y33:Y34"/>
    <mergeCell ref="A35:A36"/>
    <mergeCell ref="B35:B36"/>
    <mergeCell ref="C35:C36"/>
    <mergeCell ref="Y35:Y36"/>
    <mergeCell ref="A29:A30"/>
    <mergeCell ref="B29:B30"/>
    <mergeCell ref="C29:C30"/>
    <mergeCell ref="Y29:Y30"/>
    <mergeCell ref="A31:A32"/>
    <mergeCell ref="B31:B32"/>
    <mergeCell ref="C31:C32"/>
    <mergeCell ref="Y31:Y32"/>
    <mergeCell ref="A1:Y1"/>
    <mergeCell ref="A2:Y2"/>
    <mergeCell ref="A3:Y3"/>
    <mergeCell ref="A4:Y4"/>
    <mergeCell ref="A7:A8"/>
    <mergeCell ref="B7:B8"/>
    <mergeCell ref="C7:C8"/>
    <mergeCell ref="Y7:Y8"/>
    <mergeCell ref="A17:A18"/>
    <mergeCell ref="B17:B18"/>
    <mergeCell ref="C17:C18"/>
    <mergeCell ref="Y17:Y18"/>
    <mergeCell ref="A13:A14"/>
    <mergeCell ref="B13:B14"/>
    <mergeCell ref="C13:C14"/>
    <mergeCell ref="Y13:Y14"/>
    <mergeCell ref="A15:A16"/>
    <mergeCell ref="B15:B16"/>
    <mergeCell ref="C15:C16"/>
    <mergeCell ref="Y15:Y16"/>
    <mergeCell ref="A9:A10"/>
    <mergeCell ref="B9:B10"/>
    <mergeCell ref="C9:C10"/>
    <mergeCell ref="Y9:Y10"/>
    <mergeCell ref="A11:A12"/>
    <mergeCell ref="B11:B12"/>
    <mergeCell ref="C11:C12"/>
    <mergeCell ref="Y11:Y12"/>
    <mergeCell ref="A19:A20"/>
    <mergeCell ref="B19:B20"/>
    <mergeCell ref="C19:C20"/>
    <mergeCell ref="Y19:Y20"/>
    <mergeCell ref="A25:A26"/>
    <mergeCell ref="B25:B26"/>
    <mergeCell ref="C25:C26"/>
    <mergeCell ref="Y25:Y26"/>
    <mergeCell ref="A21:A22"/>
    <mergeCell ref="B21:B22"/>
    <mergeCell ref="C21:C22"/>
    <mergeCell ref="Y21:Y22"/>
    <mergeCell ref="A23:A24"/>
    <mergeCell ref="B23:B24"/>
    <mergeCell ref="C23:C24"/>
    <mergeCell ref="Y23:Y24"/>
  </mergeCells>
  <printOptions horizontalCentered="1" verticalCentered="1"/>
  <pageMargins left="0" right="0" top="0.39370078740157483" bottom="0" header="0" footer="0"/>
  <pageSetup paperSize="9" scale="75" orientation="landscape" r:id="rId1"/>
  <rowBreaks count="2" manualBreakCount="2">
    <brk id="50" max="24" man="1"/>
    <brk id="90" max="24" man="1"/>
  </rowBreaks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4"/>
  <sheetViews>
    <sheetView view="pageBreakPreview" topLeftCell="A106" zoomScaleNormal="84" zoomScaleSheetLayoutView="100" workbookViewId="0">
      <selection activeCell="E131" sqref="E131"/>
    </sheetView>
  </sheetViews>
  <sheetFormatPr defaultRowHeight="14.25" x14ac:dyDescent="0.2"/>
  <cols>
    <col min="1" max="1" width="24" style="767" customWidth="1"/>
    <col min="2" max="2" width="26.7109375" style="767" customWidth="1"/>
    <col min="3" max="3" width="17.140625" style="767" hidden="1" customWidth="1"/>
    <col min="4" max="4" width="7.5703125" style="767" customWidth="1"/>
    <col min="5" max="5" width="8.5703125" style="782" customWidth="1"/>
    <col min="6" max="10" width="6" style="767" customWidth="1"/>
    <col min="11" max="20" width="4" style="767" bestFit="1" customWidth="1"/>
    <col min="21" max="21" width="4" style="767" customWidth="1"/>
    <col min="22" max="22" width="4" style="767" bestFit="1" customWidth="1"/>
    <col min="23" max="23" width="4.42578125" style="767" customWidth="1"/>
    <col min="24" max="24" width="4.7109375" style="767" customWidth="1"/>
    <col min="25" max="25" width="28.85546875" style="785" customWidth="1"/>
    <col min="26" max="16384" width="9.140625" style="767"/>
  </cols>
  <sheetData>
    <row r="1" spans="1:25" ht="18" x14ac:dyDescent="0.2">
      <c r="A1" s="1483" t="s">
        <v>1374</v>
      </c>
      <c r="B1" s="1483"/>
      <c r="C1" s="1483"/>
      <c r="D1" s="1483"/>
      <c r="E1" s="1483"/>
      <c r="F1" s="1483"/>
      <c r="G1" s="1483"/>
      <c r="H1" s="1483"/>
      <c r="I1" s="1483"/>
      <c r="J1" s="1483"/>
      <c r="K1" s="1483"/>
      <c r="L1" s="1483"/>
      <c r="M1" s="1483"/>
      <c r="N1" s="1483"/>
      <c r="O1" s="1483"/>
      <c r="P1" s="1483"/>
      <c r="Q1" s="1483"/>
      <c r="R1" s="1483"/>
      <c r="S1" s="1483"/>
      <c r="T1" s="1483"/>
      <c r="U1" s="1483"/>
      <c r="V1" s="1483"/>
      <c r="W1" s="1483"/>
      <c r="X1" s="1483"/>
      <c r="Y1" s="1483"/>
    </row>
    <row r="2" spans="1:25" ht="15.75" x14ac:dyDescent="0.2">
      <c r="A2" s="1484" t="s">
        <v>1392</v>
      </c>
      <c r="B2" s="1484"/>
      <c r="C2" s="1484"/>
      <c r="D2" s="1484"/>
      <c r="E2" s="1484"/>
      <c r="F2" s="1484"/>
      <c r="G2" s="1484"/>
      <c r="H2" s="1484"/>
      <c r="I2" s="1484"/>
      <c r="J2" s="1484"/>
      <c r="K2" s="1484"/>
      <c r="L2" s="1484"/>
      <c r="M2" s="1484"/>
      <c r="N2" s="1484"/>
      <c r="O2" s="1484"/>
      <c r="P2" s="1484"/>
      <c r="Q2" s="1484"/>
      <c r="R2" s="1484"/>
      <c r="S2" s="1484"/>
      <c r="T2" s="1484"/>
      <c r="U2" s="1484"/>
      <c r="V2" s="1484"/>
      <c r="W2" s="1484"/>
      <c r="X2" s="1484"/>
      <c r="Y2" s="1484"/>
    </row>
    <row r="3" spans="1:25" ht="15.75" x14ac:dyDescent="0.2">
      <c r="A3" s="1484" t="s">
        <v>259</v>
      </c>
      <c r="B3" s="1484"/>
      <c r="C3" s="1484"/>
      <c r="D3" s="1484"/>
      <c r="E3" s="1484"/>
      <c r="F3" s="1484"/>
      <c r="G3" s="1484"/>
      <c r="H3" s="1484"/>
      <c r="I3" s="1484"/>
      <c r="J3" s="1484"/>
      <c r="K3" s="1484"/>
      <c r="L3" s="1484"/>
      <c r="M3" s="1484"/>
      <c r="N3" s="1484"/>
      <c r="O3" s="1484"/>
      <c r="P3" s="1484"/>
      <c r="Q3" s="1484"/>
      <c r="R3" s="1484"/>
      <c r="S3" s="1484"/>
      <c r="T3" s="1484"/>
      <c r="U3" s="1484"/>
      <c r="V3" s="1484"/>
      <c r="W3" s="1484"/>
      <c r="X3" s="1484"/>
      <c r="Y3" s="1484"/>
    </row>
    <row r="4" spans="1:25" ht="15.75" x14ac:dyDescent="0.2">
      <c r="A4" s="1484">
        <v>2014</v>
      </c>
      <c r="B4" s="1484"/>
      <c r="C4" s="1484"/>
      <c r="D4" s="1484"/>
      <c r="E4" s="1484"/>
      <c r="F4" s="1484"/>
      <c r="G4" s="1484"/>
      <c r="H4" s="1484"/>
      <c r="I4" s="1484"/>
      <c r="J4" s="1484"/>
      <c r="K4" s="1484"/>
      <c r="L4" s="1484"/>
      <c r="M4" s="1484"/>
      <c r="N4" s="1484"/>
      <c r="O4" s="1484"/>
      <c r="P4" s="1484"/>
      <c r="Q4" s="1484"/>
      <c r="R4" s="1484"/>
      <c r="S4" s="1484"/>
      <c r="T4" s="1484"/>
      <c r="U4" s="1484"/>
      <c r="V4" s="1484"/>
      <c r="W4" s="1484"/>
      <c r="X4" s="1484"/>
      <c r="Y4" s="1484"/>
    </row>
    <row r="5" spans="1:25" ht="15.75" x14ac:dyDescent="0.2">
      <c r="A5" s="784" t="s">
        <v>945</v>
      </c>
      <c r="B5" s="1025"/>
      <c r="C5" s="1025"/>
      <c r="D5" s="1025"/>
      <c r="E5" s="1025"/>
      <c r="F5" s="1025"/>
      <c r="G5" s="1025"/>
      <c r="H5" s="1025"/>
      <c r="I5" s="1025"/>
      <c r="J5" s="1025"/>
      <c r="K5" s="1025"/>
      <c r="L5" s="1025"/>
      <c r="M5" s="1025"/>
      <c r="N5" s="1025"/>
      <c r="O5" s="1025"/>
      <c r="P5" s="1025"/>
      <c r="Q5" s="1025"/>
      <c r="R5" s="1025"/>
      <c r="S5" s="1025"/>
      <c r="T5" s="1025"/>
      <c r="U5" s="1025"/>
      <c r="V5" s="1025"/>
      <c r="W5" s="1025"/>
      <c r="X5" s="1025"/>
      <c r="Y5" s="795" t="s">
        <v>304</v>
      </c>
    </row>
    <row r="6" spans="1:25" ht="25.5" x14ac:dyDescent="0.2">
      <c r="A6" s="768" t="s">
        <v>940</v>
      </c>
      <c r="B6" s="769" t="s">
        <v>162</v>
      </c>
      <c r="C6" s="769" t="s">
        <v>817</v>
      </c>
      <c r="D6" s="770" t="s">
        <v>727</v>
      </c>
      <c r="E6" s="770" t="s">
        <v>783</v>
      </c>
      <c r="F6" s="770" t="s">
        <v>818</v>
      </c>
      <c r="G6" s="771" t="s">
        <v>214</v>
      </c>
      <c r="H6" s="771" t="s">
        <v>216</v>
      </c>
      <c r="I6" s="771" t="s">
        <v>96</v>
      </c>
      <c r="J6" s="771" t="s">
        <v>98</v>
      </c>
      <c r="K6" s="771" t="s">
        <v>100</v>
      </c>
      <c r="L6" s="771" t="s">
        <v>102</v>
      </c>
      <c r="M6" s="771" t="s">
        <v>104</v>
      </c>
      <c r="N6" s="771" t="s">
        <v>106</v>
      </c>
      <c r="O6" s="771" t="s">
        <v>224</v>
      </c>
      <c r="P6" s="771" t="s">
        <v>226</v>
      </c>
      <c r="Q6" s="771" t="s">
        <v>228</v>
      </c>
      <c r="R6" s="771" t="s">
        <v>230</v>
      </c>
      <c r="S6" s="771" t="s">
        <v>232</v>
      </c>
      <c r="T6" s="771" t="s">
        <v>234</v>
      </c>
      <c r="U6" s="771" t="s">
        <v>236</v>
      </c>
      <c r="V6" s="771" t="s">
        <v>401</v>
      </c>
      <c r="W6" s="771" t="s">
        <v>819</v>
      </c>
      <c r="X6" s="770" t="s">
        <v>726</v>
      </c>
      <c r="Y6" s="769" t="s">
        <v>944</v>
      </c>
    </row>
    <row r="7" spans="1:25" s="916" customFormat="1" ht="13.5" customHeight="1" thickBot="1" x14ac:dyDescent="0.25">
      <c r="A7" s="1485" t="s">
        <v>1286</v>
      </c>
      <c r="B7" s="1486" t="s">
        <v>1277</v>
      </c>
      <c r="C7" s="1487" t="s">
        <v>820</v>
      </c>
      <c r="D7" s="942" t="s">
        <v>244</v>
      </c>
      <c r="E7" s="943">
        <f t="shared" ref="E7:E70" si="0">SUM(F7:W7)</f>
        <v>0</v>
      </c>
      <c r="F7" s="1031">
        <f>'D-13-1'!F7+'D-13-2'!F7</f>
        <v>0</v>
      </c>
      <c r="G7" s="1031">
        <f>'D-13-1'!G7+'D-13-2'!G7</f>
        <v>0</v>
      </c>
      <c r="H7" s="1031">
        <f>'D-13-1'!H7+'D-13-2'!H7</f>
        <v>0</v>
      </c>
      <c r="I7" s="1031">
        <f>'D-13-1'!I7+'D-13-2'!I7</f>
        <v>0</v>
      </c>
      <c r="J7" s="1031">
        <f>'D-13-1'!J7+'D-13-2'!J7</f>
        <v>0</v>
      </c>
      <c r="K7" s="1031">
        <f>'D-13-1'!K7+'D-13-2'!K7</f>
        <v>0</v>
      </c>
      <c r="L7" s="1031">
        <f>'D-13-1'!L7+'D-13-2'!L7</f>
        <v>0</v>
      </c>
      <c r="M7" s="1031">
        <f>'D-13-1'!M7+'D-13-2'!M7</f>
        <v>0</v>
      </c>
      <c r="N7" s="1031">
        <f>'D-13-1'!N7+'D-13-2'!N7</f>
        <v>0</v>
      </c>
      <c r="O7" s="1031">
        <f>'D-13-1'!O7+'D-13-2'!O7</f>
        <v>0</v>
      </c>
      <c r="P7" s="1031">
        <f>'D-13-1'!P7+'D-13-2'!P7</f>
        <v>0</v>
      </c>
      <c r="Q7" s="1031">
        <f>'D-13-1'!Q7+'D-13-2'!Q7</f>
        <v>0</v>
      </c>
      <c r="R7" s="1031">
        <f>'D-13-1'!R7+'D-13-2'!R7</f>
        <v>0</v>
      </c>
      <c r="S7" s="1031">
        <f>'D-13-1'!S7+'D-13-2'!S7</f>
        <v>0</v>
      </c>
      <c r="T7" s="1031">
        <f>'D-13-1'!T7+'D-13-2'!T7</f>
        <v>0</v>
      </c>
      <c r="U7" s="1031">
        <f>'D-13-1'!U7+'D-13-2'!U7</f>
        <v>0</v>
      </c>
      <c r="V7" s="1031">
        <f>'D-13-1'!V7+'D-13-2'!V7</f>
        <v>0</v>
      </c>
      <c r="W7" s="1032">
        <f>'D-13-1'!W7+'D-13-2'!W7</f>
        <v>0</v>
      </c>
      <c r="X7" s="942" t="s">
        <v>245</v>
      </c>
      <c r="Y7" s="1489" t="s">
        <v>1325</v>
      </c>
    </row>
    <row r="8" spans="1:25" s="916" customFormat="1" ht="13.5" customHeight="1" thickBot="1" x14ac:dyDescent="0.25">
      <c r="A8" s="1478"/>
      <c r="B8" s="1480"/>
      <c r="C8" s="1488"/>
      <c r="D8" s="776" t="s">
        <v>246</v>
      </c>
      <c r="E8" s="777">
        <f t="shared" si="0"/>
        <v>1</v>
      </c>
      <c r="F8" s="1033">
        <f>'D-13-1'!F8+'D-13-2'!F8</f>
        <v>0</v>
      </c>
      <c r="G8" s="1033">
        <f>'D-13-1'!G8+'D-13-2'!G8</f>
        <v>0</v>
      </c>
      <c r="H8" s="1033">
        <f>'D-13-1'!H8+'D-13-2'!H8</f>
        <v>0</v>
      </c>
      <c r="I8" s="1033">
        <f>'D-13-1'!I8+'D-13-2'!I8</f>
        <v>0</v>
      </c>
      <c r="J8" s="1033">
        <f>'D-13-1'!J8+'D-13-2'!J8</f>
        <v>0</v>
      </c>
      <c r="K8" s="1033">
        <f>'D-13-1'!K8+'D-13-2'!K8</f>
        <v>0</v>
      </c>
      <c r="L8" s="1033">
        <f>'D-13-1'!L8+'D-13-2'!L8</f>
        <v>0</v>
      </c>
      <c r="M8" s="1033">
        <f>'D-13-1'!M8+'D-13-2'!M8</f>
        <v>0</v>
      </c>
      <c r="N8" s="1033">
        <f>'D-13-1'!N8+'D-13-2'!N8</f>
        <v>0</v>
      </c>
      <c r="O8" s="1033">
        <f>'D-13-1'!O8+'D-13-2'!O8</f>
        <v>0</v>
      </c>
      <c r="P8" s="1033">
        <f>'D-13-1'!P8+'D-13-2'!P8</f>
        <v>0</v>
      </c>
      <c r="Q8" s="1033">
        <f>'D-13-1'!Q8+'D-13-2'!Q8</f>
        <v>0</v>
      </c>
      <c r="R8" s="1033">
        <f>'D-13-1'!R8+'D-13-2'!R8</f>
        <v>0</v>
      </c>
      <c r="S8" s="1033">
        <f>'D-13-1'!S8+'D-13-2'!S8</f>
        <v>0</v>
      </c>
      <c r="T8" s="1033">
        <f>'D-13-1'!T8+'D-13-2'!T8</f>
        <v>0</v>
      </c>
      <c r="U8" s="1033">
        <f>'D-13-1'!U8+'D-13-2'!U8</f>
        <v>1</v>
      </c>
      <c r="V8" s="1033">
        <f>'D-13-1'!V8+'D-13-2'!V8</f>
        <v>0</v>
      </c>
      <c r="W8" s="1034">
        <f>'D-13-1'!W8+'D-13-2'!W8</f>
        <v>0</v>
      </c>
      <c r="X8" s="776" t="s">
        <v>771</v>
      </c>
      <c r="Y8" s="1490"/>
    </row>
    <row r="9" spans="1:25" s="917" customFormat="1" ht="13.5" customHeight="1" thickBot="1" x14ac:dyDescent="0.25">
      <c r="A9" s="1471" t="s">
        <v>1287</v>
      </c>
      <c r="B9" s="1473" t="s">
        <v>1278</v>
      </c>
      <c r="C9" s="1475" t="s">
        <v>820</v>
      </c>
      <c r="D9" s="773" t="s">
        <v>244</v>
      </c>
      <c r="E9" s="774">
        <f t="shared" si="0"/>
        <v>0</v>
      </c>
      <c r="F9" s="773">
        <f>'D-13-1'!F9+'D-13-2'!F9</f>
        <v>0</v>
      </c>
      <c r="G9" s="773">
        <f>'D-13-1'!G9+'D-13-2'!G9</f>
        <v>0</v>
      </c>
      <c r="H9" s="773">
        <f>'D-13-1'!H9+'D-13-2'!H9</f>
        <v>0</v>
      </c>
      <c r="I9" s="773">
        <f>'D-13-1'!I9+'D-13-2'!I9</f>
        <v>0</v>
      </c>
      <c r="J9" s="773">
        <f>'D-13-1'!J9+'D-13-2'!J9</f>
        <v>0</v>
      </c>
      <c r="K9" s="773">
        <f>'D-13-1'!K9+'D-13-2'!K9</f>
        <v>0</v>
      </c>
      <c r="L9" s="773">
        <f>'D-13-1'!L9+'D-13-2'!L9</f>
        <v>0</v>
      </c>
      <c r="M9" s="773">
        <f>'D-13-1'!M9+'D-13-2'!M9</f>
        <v>0</v>
      </c>
      <c r="N9" s="773">
        <f>'D-13-1'!N9+'D-13-2'!N9</f>
        <v>0</v>
      </c>
      <c r="O9" s="773">
        <f>'D-13-1'!O9+'D-13-2'!O9</f>
        <v>0</v>
      </c>
      <c r="P9" s="773">
        <f>'D-13-1'!P9+'D-13-2'!P9</f>
        <v>0</v>
      </c>
      <c r="Q9" s="773">
        <f>'D-13-1'!Q9+'D-13-2'!Q9</f>
        <v>0</v>
      </c>
      <c r="R9" s="773">
        <f>'D-13-1'!R9+'D-13-2'!R9</f>
        <v>0</v>
      </c>
      <c r="S9" s="773">
        <f>'D-13-1'!S9+'D-13-2'!S9</f>
        <v>0</v>
      </c>
      <c r="T9" s="773">
        <f>'D-13-1'!T9+'D-13-2'!T9</f>
        <v>0</v>
      </c>
      <c r="U9" s="773">
        <f>'D-13-1'!U9+'D-13-2'!U9</f>
        <v>0</v>
      </c>
      <c r="V9" s="773">
        <f>'D-13-1'!V9+'D-13-2'!V9</f>
        <v>0</v>
      </c>
      <c r="W9" s="775">
        <f>'D-13-1'!W9+'D-13-2'!W9</f>
        <v>0</v>
      </c>
      <c r="X9" s="773" t="s">
        <v>245</v>
      </c>
      <c r="Y9" s="1476" t="s">
        <v>1326</v>
      </c>
    </row>
    <row r="10" spans="1:25" s="917" customFormat="1" ht="13.5" customHeight="1" thickBot="1" x14ac:dyDescent="0.25">
      <c r="A10" s="1472"/>
      <c r="B10" s="1474"/>
      <c r="C10" s="1475"/>
      <c r="D10" s="773" t="s">
        <v>246</v>
      </c>
      <c r="E10" s="774">
        <f t="shared" si="0"/>
        <v>1</v>
      </c>
      <c r="F10" s="773">
        <f>'D-13-1'!F10+'D-13-2'!F10</f>
        <v>1</v>
      </c>
      <c r="G10" s="773">
        <f>'D-13-1'!G10+'D-13-2'!G10</f>
        <v>0</v>
      </c>
      <c r="H10" s="773">
        <f>'D-13-1'!H10+'D-13-2'!H10</f>
        <v>0</v>
      </c>
      <c r="I10" s="773">
        <f>'D-13-1'!I10+'D-13-2'!I10</f>
        <v>0</v>
      </c>
      <c r="J10" s="773">
        <f>'D-13-1'!J10+'D-13-2'!J10</f>
        <v>0</v>
      </c>
      <c r="K10" s="773">
        <f>'D-13-1'!K10+'D-13-2'!K10</f>
        <v>0</v>
      </c>
      <c r="L10" s="773">
        <f>'D-13-1'!L10+'D-13-2'!L10</f>
        <v>0</v>
      </c>
      <c r="M10" s="773">
        <f>'D-13-1'!M10+'D-13-2'!M10</f>
        <v>0</v>
      </c>
      <c r="N10" s="773">
        <f>'D-13-1'!N10+'D-13-2'!N10</f>
        <v>0</v>
      </c>
      <c r="O10" s="773">
        <f>'D-13-1'!O10+'D-13-2'!O10</f>
        <v>0</v>
      </c>
      <c r="P10" s="773">
        <f>'D-13-1'!P10+'D-13-2'!P10</f>
        <v>0</v>
      </c>
      <c r="Q10" s="773">
        <f>'D-13-1'!Q10+'D-13-2'!Q10</f>
        <v>0</v>
      </c>
      <c r="R10" s="773">
        <f>'D-13-1'!R10+'D-13-2'!R10</f>
        <v>0</v>
      </c>
      <c r="S10" s="773">
        <f>'D-13-1'!S10+'D-13-2'!S10</f>
        <v>0</v>
      </c>
      <c r="T10" s="773">
        <f>'D-13-1'!T10+'D-13-2'!T10</f>
        <v>0</v>
      </c>
      <c r="U10" s="773">
        <f>'D-13-1'!U10+'D-13-2'!U10</f>
        <v>0</v>
      </c>
      <c r="V10" s="773">
        <f>'D-13-1'!V10+'D-13-2'!V10</f>
        <v>0</v>
      </c>
      <c r="W10" s="775">
        <f>'D-13-1'!W10+'D-13-2'!W10</f>
        <v>0</v>
      </c>
      <c r="X10" s="773" t="s">
        <v>771</v>
      </c>
      <c r="Y10" s="1476"/>
    </row>
    <row r="11" spans="1:25" s="916" customFormat="1" ht="13.5" customHeight="1" thickBot="1" x14ac:dyDescent="0.25">
      <c r="A11" s="1477" t="s">
        <v>821</v>
      </c>
      <c r="B11" s="1479" t="s">
        <v>822</v>
      </c>
      <c r="C11" s="1481" t="s">
        <v>820</v>
      </c>
      <c r="D11" s="776" t="s">
        <v>244</v>
      </c>
      <c r="E11" s="777">
        <f t="shared" si="0"/>
        <v>5</v>
      </c>
      <c r="F11" s="776">
        <f>'D-13-1'!F11+'D-13-2'!F11</f>
        <v>0</v>
      </c>
      <c r="G11" s="776">
        <f>'D-13-1'!G11+'D-13-2'!G11</f>
        <v>0</v>
      </c>
      <c r="H11" s="776">
        <f>'D-13-1'!H11+'D-13-2'!H11</f>
        <v>0</v>
      </c>
      <c r="I11" s="776">
        <f>'D-13-1'!I11+'D-13-2'!I11</f>
        <v>0</v>
      </c>
      <c r="J11" s="776">
        <f>'D-13-1'!J11+'D-13-2'!J11</f>
        <v>0</v>
      </c>
      <c r="K11" s="776">
        <f>'D-13-1'!K11+'D-13-2'!K11</f>
        <v>1</v>
      </c>
      <c r="L11" s="776">
        <f>'D-13-1'!L11+'D-13-2'!L11</f>
        <v>0</v>
      </c>
      <c r="M11" s="776">
        <f>'D-13-1'!M11+'D-13-2'!M11</f>
        <v>0</v>
      </c>
      <c r="N11" s="776">
        <f>'D-13-1'!N11+'D-13-2'!N11</f>
        <v>0</v>
      </c>
      <c r="O11" s="776">
        <f>'D-13-1'!O11+'D-13-2'!O11</f>
        <v>0</v>
      </c>
      <c r="P11" s="776">
        <f>'D-13-1'!P11+'D-13-2'!P11</f>
        <v>1</v>
      </c>
      <c r="Q11" s="776">
        <f>'D-13-1'!Q11+'D-13-2'!Q11</f>
        <v>2</v>
      </c>
      <c r="R11" s="776">
        <f>'D-13-1'!R11+'D-13-2'!R11</f>
        <v>1</v>
      </c>
      <c r="S11" s="776">
        <f>'D-13-1'!S11+'D-13-2'!S11</f>
        <v>0</v>
      </c>
      <c r="T11" s="776">
        <f>'D-13-1'!T11+'D-13-2'!T11</f>
        <v>0</v>
      </c>
      <c r="U11" s="776">
        <f>'D-13-1'!U11+'D-13-2'!U11</f>
        <v>0</v>
      </c>
      <c r="V11" s="776">
        <f>'D-13-1'!V11+'D-13-2'!V11</f>
        <v>0</v>
      </c>
      <c r="W11" s="778">
        <f>'D-13-1'!W11+'D-13-2'!W11</f>
        <v>0</v>
      </c>
      <c r="X11" s="776" t="s">
        <v>245</v>
      </c>
      <c r="Y11" s="1482" t="s">
        <v>1034</v>
      </c>
    </row>
    <row r="12" spans="1:25" s="916" customFormat="1" ht="13.5" customHeight="1" thickBot="1" x14ac:dyDescent="0.25">
      <c r="A12" s="1478"/>
      <c r="B12" s="1480"/>
      <c r="C12" s="1481"/>
      <c r="D12" s="776" t="s">
        <v>246</v>
      </c>
      <c r="E12" s="777">
        <f t="shared" si="0"/>
        <v>1</v>
      </c>
      <c r="F12" s="776">
        <f>'D-13-1'!F12+'D-13-2'!F12</f>
        <v>0</v>
      </c>
      <c r="G12" s="776">
        <f>'D-13-1'!G12+'D-13-2'!G12</f>
        <v>0</v>
      </c>
      <c r="H12" s="776">
        <f>'D-13-1'!H12+'D-13-2'!H12</f>
        <v>0</v>
      </c>
      <c r="I12" s="776">
        <f>'D-13-1'!I12+'D-13-2'!I12</f>
        <v>0</v>
      </c>
      <c r="J12" s="776">
        <f>'D-13-1'!J12+'D-13-2'!J12</f>
        <v>0</v>
      </c>
      <c r="K12" s="776">
        <f>'D-13-1'!K12+'D-13-2'!K12</f>
        <v>0</v>
      </c>
      <c r="L12" s="776">
        <f>'D-13-1'!L12+'D-13-2'!L12</f>
        <v>0</v>
      </c>
      <c r="M12" s="776">
        <f>'D-13-1'!M12+'D-13-2'!M12</f>
        <v>0</v>
      </c>
      <c r="N12" s="776">
        <f>'D-13-1'!N12+'D-13-2'!N12</f>
        <v>0</v>
      </c>
      <c r="O12" s="776">
        <f>'D-13-1'!O12+'D-13-2'!O12</f>
        <v>0</v>
      </c>
      <c r="P12" s="776">
        <f>'D-13-1'!P12+'D-13-2'!P12</f>
        <v>0</v>
      </c>
      <c r="Q12" s="776">
        <f>'D-13-1'!Q12+'D-13-2'!Q12</f>
        <v>0</v>
      </c>
      <c r="R12" s="776">
        <f>'D-13-1'!R12+'D-13-2'!R12</f>
        <v>1</v>
      </c>
      <c r="S12" s="776">
        <f>'D-13-1'!S12+'D-13-2'!S12</f>
        <v>0</v>
      </c>
      <c r="T12" s="776">
        <f>'D-13-1'!T12+'D-13-2'!T12</f>
        <v>0</v>
      </c>
      <c r="U12" s="776">
        <f>'D-13-1'!U12+'D-13-2'!U12</f>
        <v>0</v>
      </c>
      <c r="V12" s="776">
        <f>'D-13-1'!V12+'D-13-2'!V12</f>
        <v>0</v>
      </c>
      <c r="W12" s="778">
        <f>'D-13-1'!W12+'D-13-2'!W12</f>
        <v>0</v>
      </c>
      <c r="X12" s="776" t="s">
        <v>771</v>
      </c>
      <c r="Y12" s="1482"/>
    </row>
    <row r="13" spans="1:25" s="917" customFormat="1" ht="13.5" customHeight="1" thickBot="1" x14ac:dyDescent="0.25">
      <c r="A13" s="1471" t="s">
        <v>823</v>
      </c>
      <c r="B13" s="1473" t="s">
        <v>824</v>
      </c>
      <c r="C13" s="1475" t="s">
        <v>820</v>
      </c>
      <c r="D13" s="773" t="s">
        <v>244</v>
      </c>
      <c r="E13" s="774">
        <f t="shared" si="0"/>
        <v>10</v>
      </c>
      <c r="F13" s="773">
        <f>'D-13-1'!F13+'D-13-2'!F13</f>
        <v>3</v>
      </c>
      <c r="G13" s="773">
        <f>'D-13-1'!G13+'D-13-2'!G13</f>
        <v>0</v>
      </c>
      <c r="H13" s="773">
        <f>'D-13-1'!H13+'D-13-2'!H13</f>
        <v>0</v>
      </c>
      <c r="I13" s="773">
        <f>'D-13-1'!I13+'D-13-2'!I13</f>
        <v>0</v>
      </c>
      <c r="J13" s="773">
        <f>'D-13-1'!J13+'D-13-2'!J13</f>
        <v>1</v>
      </c>
      <c r="K13" s="773">
        <f>'D-13-1'!K13+'D-13-2'!K13</f>
        <v>0</v>
      </c>
      <c r="L13" s="773">
        <f>'D-13-1'!L13+'D-13-2'!L13</f>
        <v>0</v>
      </c>
      <c r="M13" s="773">
        <f>'D-13-1'!M13+'D-13-2'!M13</f>
        <v>1</v>
      </c>
      <c r="N13" s="773">
        <f>'D-13-1'!N13+'D-13-2'!N13</f>
        <v>0</v>
      </c>
      <c r="O13" s="773">
        <f>'D-13-1'!O13+'D-13-2'!O13</f>
        <v>0</v>
      </c>
      <c r="P13" s="773">
        <f>'D-13-1'!P13+'D-13-2'!P13</f>
        <v>0</v>
      </c>
      <c r="Q13" s="773">
        <f>'D-13-1'!Q13+'D-13-2'!Q13</f>
        <v>0</v>
      </c>
      <c r="R13" s="773">
        <f>'D-13-1'!R13+'D-13-2'!R13</f>
        <v>0</v>
      </c>
      <c r="S13" s="773">
        <f>'D-13-1'!S13+'D-13-2'!S13</f>
        <v>3</v>
      </c>
      <c r="T13" s="773">
        <f>'D-13-1'!T13+'D-13-2'!T13</f>
        <v>0</v>
      </c>
      <c r="U13" s="773">
        <f>'D-13-1'!U13+'D-13-2'!U13</f>
        <v>1</v>
      </c>
      <c r="V13" s="773">
        <f>'D-13-1'!V13+'D-13-2'!V13</f>
        <v>1</v>
      </c>
      <c r="W13" s="775">
        <f>'D-13-1'!W13+'D-13-2'!W13</f>
        <v>0</v>
      </c>
      <c r="X13" s="773" t="s">
        <v>245</v>
      </c>
      <c r="Y13" s="1476" t="s">
        <v>1035</v>
      </c>
    </row>
    <row r="14" spans="1:25" s="917" customFormat="1" ht="13.5" customHeight="1" thickBot="1" x14ac:dyDescent="0.25">
      <c r="A14" s="1472"/>
      <c r="B14" s="1474"/>
      <c r="C14" s="1475"/>
      <c r="D14" s="773" t="s">
        <v>246</v>
      </c>
      <c r="E14" s="774">
        <f t="shared" si="0"/>
        <v>7</v>
      </c>
      <c r="F14" s="773">
        <f>'D-13-1'!F14+'D-13-2'!F14</f>
        <v>1</v>
      </c>
      <c r="G14" s="773">
        <f>'D-13-1'!G14+'D-13-2'!G14</f>
        <v>0</v>
      </c>
      <c r="H14" s="773">
        <f>'D-13-1'!H14+'D-13-2'!H14</f>
        <v>0</v>
      </c>
      <c r="I14" s="773">
        <f>'D-13-1'!I14+'D-13-2'!I14</f>
        <v>0</v>
      </c>
      <c r="J14" s="773">
        <f>'D-13-1'!J14+'D-13-2'!J14</f>
        <v>0</v>
      </c>
      <c r="K14" s="773">
        <f>'D-13-1'!K14+'D-13-2'!K14</f>
        <v>1</v>
      </c>
      <c r="L14" s="773">
        <f>'D-13-1'!L14+'D-13-2'!L14</f>
        <v>0</v>
      </c>
      <c r="M14" s="773">
        <f>'D-13-1'!M14+'D-13-2'!M14</f>
        <v>0</v>
      </c>
      <c r="N14" s="773">
        <f>'D-13-1'!N14+'D-13-2'!N14</f>
        <v>0</v>
      </c>
      <c r="O14" s="773">
        <f>'D-13-1'!O14+'D-13-2'!O14</f>
        <v>0</v>
      </c>
      <c r="P14" s="773">
        <f>'D-13-1'!P14+'D-13-2'!P14</f>
        <v>2</v>
      </c>
      <c r="Q14" s="773">
        <f>'D-13-1'!Q14+'D-13-2'!Q14</f>
        <v>0</v>
      </c>
      <c r="R14" s="773">
        <f>'D-13-1'!R14+'D-13-2'!R14</f>
        <v>1</v>
      </c>
      <c r="S14" s="773">
        <f>'D-13-1'!S14+'D-13-2'!S14</f>
        <v>1</v>
      </c>
      <c r="T14" s="773">
        <f>'D-13-1'!T14+'D-13-2'!T14</f>
        <v>0</v>
      </c>
      <c r="U14" s="773">
        <f>'D-13-1'!U14+'D-13-2'!U14</f>
        <v>0</v>
      </c>
      <c r="V14" s="773">
        <f>'D-13-1'!V14+'D-13-2'!V14</f>
        <v>1</v>
      </c>
      <c r="W14" s="775">
        <f>'D-13-1'!W14+'D-13-2'!W14</f>
        <v>0</v>
      </c>
      <c r="X14" s="773" t="s">
        <v>771</v>
      </c>
      <c r="Y14" s="1476"/>
    </row>
    <row r="15" spans="1:25" s="916" customFormat="1" ht="19.5" customHeight="1" thickBot="1" x14ac:dyDescent="0.25">
      <c r="A15" s="1477" t="s">
        <v>1288</v>
      </c>
      <c r="B15" s="1479" t="s">
        <v>1279</v>
      </c>
      <c r="C15" s="1481" t="s">
        <v>820</v>
      </c>
      <c r="D15" s="776" t="s">
        <v>244</v>
      </c>
      <c r="E15" s="777">
        <f t="shared" si="0"/>
        <v>1</v>
      </c>
      <c r="F15" s="776">
        <f>'D-13-1'!F15+'D-13-2'!F15</f>
        <v>0</v>
      </c>
      <c r="G15" s="776">
        <f>'D-13-1'!G15+'D-13-2'!G15</f>
        <v>0</v>
      </c>
      <c r="H15" s="776">
        <f>'D-13-1'!H15+'D-13-2'!H15</f>
        <v>0</v>
      </c>
      <c r="I15" s="776">
        <f>'D-13-1'!I15+'D-13-2'!I15</f>
        <v>0</v>
      </c>
      <c r="J15" s="776">
        <f>'D-13-1'!J15+'D-13-2'!J15</f>
        <v>0</v>
      </c>
      <c r="K15" s="776">
        <f>'D-13-1'!K15+'D-13-2'!K15</f>
        <v>0</v>
      </c>
      <c r="L15" s="776">
        <f>'D-13-1'!L15+'D-13-2'!L15</f>
        <v>0</v>
      </c>
      <c r="M15" s="776">
        <f>'D-13-1'!M15+'D-13-2'!M15</f>
        <v>0</v>
      </c>
      <c r="N15" s="776">
        <f>'D-13-1'!N15+'D-13-2'!N15</f>
        <v>0</v>
      </c>
      <c r="O15" s="776">
        <f>'D-13-1'!O15+'D-13-2'!O15</f>
        <v>0</v>
      </c>
      <c r="P15" s="776">
        <f>'D-13-1'!P15+'D-13-2'!P15</f>
        <v>0</v>
      </c>
      <c r="Q15" s="776">
        <f>'D-13-1'!Q15+'D-13-2'!Q15</f>
        <v>0</v>
      </c>
      <c r="R15" s="776">
        <f>'D-13-1'!R15+'D-13-2'!R15</f>
        <v>0</v>
      </c>
      <c r="S15" s="776">
        <f>'D-13-1'!S15+'D-13-2'!S15</f>
        <v>0</v>
      </c>
      <c r="T15" s="776">
        <f>'D-13-1'!T15+'D-13-2'!T15</f>
        <v>0</v>
      </c>
      <c r="U15" s="776">
        <f>'D-13-1'!U15+'D-13-2'!U15</f>
        <v>1</v>
      </c>
      <c r="V15" s="776">
        <f>'D-13-1'!V15+'D-13-2'!V15</f>
        <v>0</v>
      </c>
      <c r="W15" s="778">
        <f>'D-13-1'!W15+'D-13-2'!W15</f>
        <v>0</v>
      </c>
      <c r="X15" s="776" t="s">
        <v>245</v>
      </c>
      <c r="Y15" s="1482" t="s">
        <v>1327</v>
      </c>
    </row>
    <row r="16" spans="1:25" s="916" customFormat="1" ht="19.5" customHeight="1" thickBot="1" x14ac:dyDescent="0.25">
      <c r="A16" s="1478"/>
      <c r="B16" s="1480"/>
      <c r="C16" s="1481"/>
      <c r="D16" s="776" t="s">
        <v>246</v>
      </c>
      <c r="E16" s="777">
        <f t="shared" si="0"/>
        <v>0</v>
      </c>
      <c r="F16" s="776">
        <f>'D-13-1'!F16+'D-13-2'!F16</f>
        <v>0</v>
      </c>
      <c r="G16" s="776">
        <f>'D-13-1'!G16+'D-13-2'!G16</f>
        <v>0</v>
      </c>
      <c r="H16" s="776">
        <f>'D-13-1'!H16+'D-13-2'!H16</f>
        <v>0</v>
      </c>
      <c r="I16" s="776">
        <f>'D-13-1'!I16+'D-13-2'!I16</f>
        <v>0</v>
      </c>
      <c r="J16" s="776">
        <f>'D-13-1'!J16+'D-13-2'!J16</f>
        <v>0</v>
      </c>
      <c r="K16" s="776">
        <f>'D-13-1'!K16+'D-13-2'!K16</f>
        <v>0</v>
      </c>
      <c r="L16" s="776">
        <f>'D-13-1'!L16+'D-13-2'!L16</f>
        <v>0</v>
      </c>
      <c r="M16" s="776">
        <f>'D-13-1'!M16+'D-13-2'!M16</f>
        <v>0</v>
      </c>
      <c r="N16" s="776">
        <f>'D-13-1'!N16+'D-13-2'!N16</f>
        <v>0</v>
      </c>
      <c r="O16" s="776">
        <f>'D-13-1'!O16+'D-13-2'!O16</f>
        <v>0</v>
      </c>
      <c r="P16" s="776">
        <f>'D-13-1'!P16+'D-13-2'!P16</f>
        <v>0</v>
      </c>
      <c r="Q16" s="776">
        <f>'D-13-1'!Q16+'D-13-2'!Q16</f>
        <v>0</v>
      </c>
      <c r="R16" s="776">
        <f>'D-13-1'!R16+'D-13-2'!R16</f>
        <v>0</v>
      </c>
      <c r="S16" s="776">
        <f>'D-13-1'!S16+'D-13-2'!S16</f>
        <v>0</v>
      </c>
      <c r="T16" s="776">
        <f>'D-13-1'!T16+'D-13-2'!T16</f>
        <v>0</v>
      </c>
      <c r="U16" s="776">
        <f>'D-13-1'!U16+'D-13-2'!U16</f>
        <v>0</v>
      </c>
      <c r="V16" s="776">
        <f>'D-13-1'!V16+'D-13-2'!V16</f>
        <v>0</v>
      </c>
      <c r="W16" s="778">
        <f>'D-13-1'!W16+'D-13-2'!W16</f>
        <v>0</v>
      </c>
      <c r="X16" s="776" t="s">
        <v>771</v>
      </c>
      <c r="Y16" s="1482"/>
    </row>
    <row r="17" spans="1:25" s="917" customFormat="1" ht="13.5" customHeight="1" thickBot="1" x14ac:dyDescent="0.25">
      <c r="A17" s="1471" t="s">
        <v>825</v>
      </c>
      <c r="B17" s="1473" t="s">
        <v>826</v>
      </c>
      <c r="C17" s="1475" t="s">
        <v>820</v>
      </c>
      <c r="D17" s="773" t="s">
        <v>244</v>
      </c>
      <c r="E17" s="774">
        <f t="shared" si="0"/>
        <v>9</v>
      </c>
      <c r="F17" s="773">
        <f>'D-13-1'!F17+'D-13-2'!F17</f>
        <v>0</v>
      </c>
      <c r="G17" s="773">
        <f>'D-13-1'!G17+'D-13-2'!G17</f>
        <v>0</v>
      </c>
      <c r="H17" s="773">
        <f>'D-13-1'!H17+'D-13-2'!H17</f>
        <v>0</v>
      </c>
      <c r="I17" s="773">
        <f>'D-13-1'!I17+'D-13-2'!I17</f>
        <v>0</v>
      </c>
      <c r="J17" s="773">
        <f>'D-13-1'!J17+'D-13-2'!J17</f>
        <v>0</v>
      </c>
      <c r="K17" s="773">
        <f>'D-13-1'!K17+'D-13-2'!K17</f>
        <v>0</v>
      </c>
      <c r="L17" s="773">
        <f>'D-13-1'!L17+'D-13-2'!L17</f>
        <v>1</v>
      </c>
      <c r="M17" s="773">
        <f>'D-13-1'!M17+'D-13-2'!M17</f>
        <v>0</v>
      </c>
      <c r="N17" s="773">
        <f>'D-13-1'!N17+'D-13-2'!N17</f>
        <v>1</v>
      </c>
      <c r="O17" s="773">
        <f>'D-13-1'!O17+'D-13-2'!O17</f>
        <v>1</v>
      </c>
      <c r="P17" s="773">
        <f>'D-13-1'!P17+'D-13-2'!P17</f>
        <v>0</v>
      </c>
      <c r="Q17" s="773">
        <f>'D-13-1'!Q17+'D-13-2'!Q17</f>
        <v>2</v>
      </c>
      <c r="R17" s="773">
        <f>'D-13-1'!R17+'D-13-2'!R17</f>
        <v>3</v>
      </c>
      <c r="S17" s="773">
        <f>'D-13-1'!S17+'D-13-2'!S17</f>
        <v>0</v>
      </c>
      <c r="T17" s="773">
        <f>'D-13-1'!T17+'D-13-2'!T17</f>
        <v>0</v>
      </c>
      <c r="U17" s="773">
        <f>'D-13-1'!U17+'D-13-2'!U17</f>
        <v>0</v>
      </c>
      <c r="V17" s="773">
        <f>'D-13-1'!V17+'D-13-2'!V17</f>
        <v>1</v>
      </c>
      <c r="W17" s="775">
        <f>'D-13-1'!W17+'D-13-2'!W17</f>
        <v>0</v>
      </c>
      <c r="X17" s="773" t="s">
        <v>245</v>
      </c>
      <c r="Y17" s="1476" t="s">
        <v>1036</v>
      </c>
    </row>
    <row r="18" spans="1:25" s="917" customFormat="1" ht="13.5" customHeight="1" thickBot="1" x14ac:dyDescent="0.25">
      <c r="A18" s="1472"/>
      <c r="B18" s="1474"/>
      <c r="C18" s="1475"/>
      <c r="D18" s="773" t="s">
        <v>246</v>
      </c>
      <c r="E18" s="774">
        <f t="shared" si="0"/>
        <v>3</v>
      </c>
      <c r="F18" s="773">
        <f>'D-13-1'!F18+'D-13-2'!F18</f>
        <v>0</v>
      </c>
      <c r="G18" s="773">
        <f>'D-13-1'!G18+'D-13-2'!G18</f>
        <v>0</v>
      </c>
      <c r="H18" s="773">
        <f>'D-13-1'!H18+'D-13-2'!H18</f>
        <v>0</v>
      </c>
      <c r="I18" s="773">
        <f>'D-13-1'!I18+'D-13-2'!I18</f>
        <v>0</v>
      </c>
      <c r="J18" s="773">
        <f>'D-13-1'!J18+'D-13-2'!J18</f>
        <v>0</v>
      </c>
      <c r="K18" s="773">
        <f>'D-13-1'!K18+'D-13-2'!K18</f>
        <v>0</v>
      </c>
      <c r="L18" s="773">
        <f>'D-13-1'!L18+'D-13-2'!L18</f>
        <v>0</v>
      </c>
      <c r="M18" s="773">
        <f>'D-13-1'!M18+'D-13-2'!M18</f>
        <v>0</v>
      </c>
      <c r="N18" s="773">
        <f>'D-13-1'!N18+'D-13-2'!N18</f>
        <v>0</v>
      </c>
      <c r="O18" s="773">
        <f>'D-13-1'!O18+'D-13-2'!O18</f>
        <v>0</v>
      </c>
      <c r="P18" s="773">
        <f>'D-13-1'!P18+'D-13-2'!P18</f>
        <v>0</v>
      </c>
      <c r="Q18" s="773">
        <f>'D-13-1'!Q18+'D-13-2'!Q18</f>
        <v>1</v>
      </c>
      <c r="R18" s="773">
        <f>'D-13-1'!R18+'D-13-2'!R18</f>
        <v>1</v>
      </c>
      <c r="S18" s="773">
        <f>'D-13-1'!S18+'D-13-2'!S18</f>
        <v>0</v>
      </c>
      <c r="T18" s="773">
        <f>'D-13-1'!T18+'D-13-2'!T18</f>
        <v>0</v>
      </c>
      <c r="U18" s="773">
        <f>'D-13-1'!U18+'D-13-2'!U18</f>
        <v>1</v>
      </c>
      <c r="V18" s="773">
        <f>'D-13-1'!V18+'D-13-2'!V18</f>
        <v>0</v>
      </c>
      <c r="W18" s="775">
        <f>'D-13-1'!W18+'D-13-2'!W18</f>
        <v>0</v>
      </c>
      <c r="X18" s="773" t="s">
        <v>771</v>
      </c>
      <c r="Y18" s="1476"/>
    </row>
    <row r="19" spans="1:25" s="916" customFormat="1" ht="12.75" customHeight="1" thickBot="1" x14ac:dyDescent="0.25">
      <c r="A19" s="1477" t="s">
        <v>1289</v>
      </c>
      <c r="B19" s="1479" t="s">
        <v>1330</v>
      </c>
      <c r="C19" s="1481" t="s">
        <v>820</v>
      </c>
      <c r="D19" s="776" t="s">
        <v>244</v>
      </c>
      <c r="E19" s="777">
        <f t="shared" si="0"/>
        <v>1</v>
      </c>
      <c r="F19" s="776">
        <f>'D-13-1'!F19+'D-13-2'!F19</f>
        <v>0</v>
      </c>
      <c r="G19" s="776">
        <f>'D-13-1'!G19+'D-13-2'!G19</f>
        <v>0</v>
      </c>
      <c r="H19" s="776">
        <f>'D-13-1'!H19+'D-13-2'!H19</f>
        <v>0</v>
      </c>
      <c r="I19" s="776">
        <f>'D-13-1'!I19+'D-13-2'!I19</f>
        <v>0</v>
      </c>
      <c r="J19" s="776">
        <f>'D-13-1'!J19+'D-13-2'!J19</f>
        <v>0</v>
      </c>
      <c r="K19" s="776">
        <f>'D-13-1'!K19+'D-13-2'!K19</f>
        <v>0</v>
      </c>
      <c r="L19" s="776">
        <f>'D-13-1'!L19+'D-13-2'!L19</f>
        <v>0</v>
      </c>
      <c r="M19" s="776">
        <f>'D-13-1'!M19+'D-13-2'!M19</f>
        <v>0</v>
      </c>
      <c r="N19" s="776">
        <f>'D-13-1'!N19+'D-13-2'!N19</f>
        <v>0</v>
      </c>
      <c r="O19" s="776">
        <f>'D-13-1'!O19+'D-13-2'!O19</f>
        <v>0</v>
      </c>
      <c r="P19" s="776">
        <f>'D-13-1'!P19+'D-13-2'!P19</f>
        <v>0</v>
      </c>
      <c r="Q19" s="776">
        <f>'D-13-1'!Q19+'D-13-2'!Q19</f>
        <v>0</v>
      </c>
      <c r="R19" s="776">
        <f>'D-13-1'!R19+'D-13-2'!R19</f>
        <v>1</v>
      </c>
      <c r="S19" s="776">
        <f>'D-13-1'!S19+'D-13-2'!S19</f>
        <v>0</v>
      </c>
      <c r="T19" s="776">
        <f>'D-13-1'!T19+'D-13-2'!T19</f>
        <v>0</v>
      </c>
      <c r="U19" s="776">
        <f>'D-13-1'!U19+'D-13-2'!U19</f>
        <v>0</v>
      </c>
      <c r="V19" s="776">
        <f>'D-13-1'!V19+'D-13-2'!V19</f>
        <v>0</v>
      </c>
      <c r="W19" s="778">
        <f>'D-13-1'!W19+'D-13-2'!W19</f>
        <v>0</v>
      </c>
      <c r="X19" s="776" t="s">
        <v>245</v>
      </c>
      <c r="Y19" s="1482" t="s">
        <v>1328</v>
      </c>
    </row>
    <row r="20" spans="1:25" s="916" customFormat="1" ht="12.75" customHeight="1" thickBot="1" x14ac:dyDescent="0.25">
      <c r="A20" s="1478"/>
      <c r="B20" s="1480"/>
      <c r="C20" s="1481"/>
      <c r="D20" s="776" t="s">
        <v>246</v>
      </c>
      <c r="E20" s="777">
        <f t="shared" si="0"/>
        <v>0</v>
      </c>
      <c r="F20" s="776">
        <f>'D-13-1'!F20+'D-13-2'!F20</f>
        <v>0</v>
      </c>
      <c r="G20" s="776">
        <f>'D-13-1'!G20+'D-13-2'!G20</f>
        <v>0</v>
      </c>
      <c r="H20" s="776">
        <f>'D-13-1'!H20+'D-13-2'!H20</f>
        <v>0</v>
      </c>
      <c r="I20" s="776">
        <f>'D-13-1'!I20+'D-13-2'!I20</f>
        <v>0</v>
      </c>
      <c r="J20" s="776">
        <f>'D-13-1'!J20+'D-13-2'!J20</f>
        <v>0</v>
      </c>
      <c r="K20" s="776">
        <f>'D-13-1'!K20+'D-13-2'!K20</f>
        <v>0</v>
      </c>
      <c r="L20" s="776">
        <f>'D-13-1'!L20+'D-13-2'!L20</f>
        <v>0</v>
      </c>
      <c r="M20" s="776">
        <f>'D-13-1'!M20+'D-13-2'!M20</f>
        <v>0</v>
      </c>
      <c r="N20" s="776">
        <f>'D-13-1'!N20+'D-13-2'!N20</f>
        <v>0</v>
      </c>
      <c r="O20" s="776">
        <f>'D-13-1'!O20+'D-13-2'!O20</f>
        <v>0</v>
      </c>
      <c r="P20" s="776">
        <f>'D-13-1'!P20+'D-13-2'!P20</f>
        <v>0</v>
      </c>
      <c r="Q20" s="776">
        <f>'D-13-1'!Q20+'D-13-2'!Q20</f>
        <v>0</v>
      </c>
      <c r="R20" s="776">
        <f>'D-13-1'!R20+'D-13-2'!R20</f>
        <v>0</v>
      </c>
      <c r="S20" s="776">
        <f>'D-13-1'!S20+'D-13-2'!S20</f>
        <v>0</v>
      </c>
      <c r="T20" s="776">
        <f>'D-13-1'!T20+'D-13-2'!T20</f>
        <v>0</v>
      </c>
      <c r="U20" s="776">
        <f>'D-13-1'!U20+'D-13-2'!U20</f>
        <v>0</v>
      </c>
      <c r="V20" s="776">
        <f>'D-13-1'!V20+'D-13-2'!V20</f>
        <v>0</v>
      </c>
      <c r="W20" s="778">
        <f>'D-13-1'!W20+'D-13-2'!W20</f>
        <v>0</v>
      </c>
      <c r="X20" s="776" t="s">
        <v>771</v>
      </c>
      <c r="Y20" s="1482"/>
    </row>
    <row r="21" spans="1:25" s="917" customFormat="1" ht="13.5" customHeight="1" thickBot="1" x14ac:dyDescent="0.25">
      <c r="A21" s="1471" t="s">
        <v>1290</v>
      </c>
      <c r="B21" s="1473" t="s">
        <v>1280</v>
      </c>
      <c r="C21" s="1475" t="s">
        <v>820</v>
      </c>
      <c r="D21" s="773" t="s">
        <v>244</v>
      </c>
      <c r="E21" s="774">
        <f t="shared" si="0"/>
        <v>0</v>
      </c>
      <c r="F21" s="773">
        <f>'D-13-1'!F21+'D-13-2'!F21</f>
        <v>0</v>
      </c>
      <c r="G21" s="773">
        <f>'D-13-1'!G21+'D-13-2'!G21</f>
        <v>0</v>
      </c>
      <c r="H21" s="773">
        <f>'D-13-1'!H21+'D-13-2'!H21</f>
        <v>0</v>
      </c>
      <c r="I21" s="773">
        <f>'D-13-1'!I21+'D-13-2'!I21</f>
        <v>0</v>
      </c>
      <c r="J21" s="773">
        <f>'D-13-1'!J21+'D-13-2'!J21</f>
        <v>0</v>
      </c>
      <c r="K21" s="773">
        <f>'D-13-1'!K21+'D-13-2'!K21</f>
        <v>0</v>
      </c>
      <c r="L21" s="773">
        <f>'D-13-1'!L21+'D-13-2'!L21</f>
        <v>0</v>
      </c>
      <c r="M21" s="773">
        <f>'D-13-1'!M21+'D-13-2'!M21</f>
        <v>0</v>
      </c>
      <c r="N21" s="773">
        <f>'D-13-1'!N21+'D-13-2'!N21</f>
        <v>0</v>
      </c>
      <c r="O21" s="773">
        <f>'D-13-1'!O21+'D-13-2'!O21</f>
        <v>0</v>
      </c>
      <c r="P21" s="773">
        <f>'D-13-1'!P21+'D-13-2'!P21</f>
        <v>0</v>
      </c>
      <c r="Q21" s="773">
        <f>'D-13-1'!Q21+'D-13-2'!Q21</f>
        <v>0</v>
      </c>
      <c r="R21" s="773">
        <f>'D-13-1'!R21+'D-13-2'!R21</f>
        <v>0</v>
      </c>
      <c r="S21" s="773">
        <f>'D-13-1'!S21+'D-13-2'!S21</f>
        <v>0</v>
      </c>
      <c r="T21" s="773">
        <f>'D-13-1'!T21+'D-13-2'!T21</f>
        <v>0</v>
      </c>
      <c r="U21" s="773">
        <f>'D-13-1'!U21+'D-13-2'!U21</f>
        <v>0</v>
      </c>
      <c r="V21" s="773">
        <f>'D-13-1'!V21+'D-13-2'!V21</f>
        <v>0</v>
      </c>
      <c r="W21" s="775">
        <f>'D-13-1'!W21+'D-13-2'!W21</f>
        <v>0</v>
      </c>
      <c r="X21" s="773" t="s">
        <v>245</v>
      </c>
      <c r="Y21" s="1476" t="s">
        <v>1317</v>
      </c>
    </row>
    <row r="22" spans="1:25" s="917" customFormat="1" ht="13.5" customHeight="1" thickBot="1" x14ac:dyDescent="0.25">
      <c r="A22" s="1472"/>
      <c r="B22" s="1474"/>
      <c r="C22" s="1475"/>
      <c r="D22" s="773" t="s">
        <v>246</v>
      </c>
      <c r="E22" s="774">
        <f t="shared" si="0"/>
        <v>1</v>
      </c>
      <c r="F22" s="773">
        <f>'D-13-1'!F22+'D-13-2'!F22</f>
        <v>0</v>
      </c>
      <c r="G22" s="773">
        <f>'D-13-1'!G22+'D-13-2'!G22</f>
        <v>0</v>
      </c>
      <c r="H22" s="773">
        <f>'D-13-1'!H22+'D-13-2'!H22</f>
        <v>0</v>
      </c>
      <c r="I22" s="773">
        <f>'D-13-1'!I22+'D-13-2'!I22</f>
        <v>0</v>
      </c>
      <c r="J22" s="773">
        <f>'D-13-1'!J22+'D-13-2'!J22</f>
        <v>0</v>
      </c>
      <c r="K22" s="773">
        <f>'D-13-1'!K22+'D-13-2'!K22</f>
        <v>1</v>
      </c>
      <c r="L22" s="773">
        <f>'D-13-1'!L22+'D-13-2'!L22</f>
        <v>0</v>
      </c>
      <c r="M22" s="773">
        <f>'D-13-1'!M22+'D-13-2'!M22</f>
        <v>0</v>
      </c>
      <c r="N22" s="773">
        <f>'D-13-1'!N22+'D-13-2'!N22</f>
        <v>0</v>
      </c>
      <c r="O22" s="773">
        <f>'D-13-1'!O22+'D-13-2'!O22</f>
        <v>0</v>
      </c>
      <c r="P22" s="773">
        <f>'D-13-1'!P22+'D-13-2'!P22</f>
        <v>0</v>
      </c>
      <c r="Q22" s="773">
        <f>'D-13-1'!Q22+'D-13-2'!Q22</f>
        <v>0</v>
      </c>
      <c r="R22" s="773">
        <f>'D-13-1'!R22+'D-13-2'!R22</f>
        <v>0</v>
      </c>
      <c r="S22" s="773">
        <f>'D-13-1'!S22+'D-13-2'!S22</f>
        <v>0</v>
      </c>
      <c r="T22" s="773">
        <f>'D-13-1'!T22+'D-13-2'!T22</f>
        <v>0</v>
      </c>
      <c r="U22" s="773">
        <f>'D-13-1'!U22+'D-13-2'!U22</f>
        <v>0</v>
      </c>
      <c r="V22" s="773">
        <f>'D-13-1'!V22+'D-13-2'!V22</f>
        <v>0</v>
      </c>
      <c r="W22" s="775">
        <f>'D-13-1'!W22+'D-13-2'!W22</f>
        <v>0</v>
      </c>
      <c r="X22" s="773" t="s">
        <v>771</v>
      </c>
      <c r="Y22" s="1476"/>
    </row>
    <row r="23" spans="1:25" s="916" customFormat="1" ht="25.5" customHeight="1" thickBot="1" x14ac:dyDescent="0.25">
      <c r="A23" s="1477" t="s">
        <v>827</v>
      </c>
      <c r="B23" s="1479" t="s">
        <v>828</v>
      </c>
      <c r="C23" s="1481" t="s">
        <v>820</v>
      </c>
      <c r="D23" s="776" t="s">
        <v>244</v>
      </c>
      <c r="E23" s="777">
        <f t="shared" si="0"/>
        <v>3</v>
      </c>
      <c r="F23" s="776">
        <f>'D-13-1'!F23+'D-13-2'!F23</f>
        <v>0</v>
      </c>
      <c r="G23" s="776">
        <f>'D-13-1'!G23+'D-13-2'!G23</f>
        <v>0</v>
      </c>
      <c r="H23" s="776">
        <f>'D-13-1'!H23+'D-13-2'!H23</f>
        <v>0</v>
      </c>
      <c r="I23" s="776">
        <f>'D-13-1'!I23+'D-13-2'!I23</f>
        <v>0</v>
      </c>
      <c r="J23" s="776">
        <f>'D-13-1'!J23+'D-13-2'!J23</f>
        <v>0</v>
      </c>
      <c r="K23" s="776">
        <f>'D-13-1'!K23+'D-13-2'!K23</f>
        <v>0</v>
      </c>
      <c r="L23" s="776">
        <f>'D-13-1'!L23+'D-13-2'!L23</f>
        <v>0</v>
      </c>
      <c r="M23" s="776">
        <f>'D-13-1'!M23+'D-13-2'!M23</f>
        <v>2</v>
      </c>
      <c r="N23" s="776">
        <f>'D-13-1'!N23+'D-13-2'!N23</f>
        <v>0</v>
      </c>
      <c r="O23" s="776">
        <f>'D-13-1'!O23+'D-13-2'!O23</f>
        <v>0</v>
      </c>
      <c r="P23" s="776">
        <f>'D-13-1'!P23+'D-13-2'!P23</f>
        <v>0</v>
      </c>
      <c r="Q23" s="776">
        <f>'D-13-1'!Q23+'D-13-2'!Q23</f>
        <v>1</v>
      </c>
      <c r="R23" s="776">
        <f>'D-13-1'!R23+'D-13-2'!R23</f>
        <v>0</v>
      </c>
      <c r="S23" s="776">
        <f>'D-13-1'!S23+'D-13-2'!S23</f>
        <v>0</v>
      </c>
      <c r="T23" s="776">
        <f>'D-13-1'!T23+'D-13-2'!T23</f>
        <v>0</v>
      </c>
      <c r="U23" s="776">
        <f>'D-13-1'!U23+'D-13-2'!U23</f>
        <v>0</v>
      </c>
      <c r="V23" s="776">
        <f>'D-13-1'!V23+'D-13-2'!V23</f>
        <v>0</v>
      </c>
      <c r="W23" s="778">
        <f>'D-13-1'!W23+'D-13-2'!W23</f>
        <v>0</v>
      </c>
      <c r="X23" s="776" t="s">
        <v>245</v>
      </c>
      <c r="Y23" s="1482" t="s">
        <v>1037</v>
      </c>
    </row>
    <row r="24" spans="1:25" s="916" customFormat="1" ht="25.5" customHeight="1" thickBot="1" x14ac:dyDescent="0.25">
      <c r="A24" s="1478"/>
      <c r="B24" s="1480"/>
      <c r="C24" s="1481"/>
      <c r="D24" s="776" t="s">
        <v>246</v>
      </c>
      <c r="E24" s="777">
        <f t="shared" si="0"/>
        <v>2</v>
      </c>
      <c r="F24" s="776">
        <f>'D-13-1'!F24+'D-13-2'!F24</f>
        <v>0</v>
      </c>
      <c r="G24" s="776">
        <f>'D-13-1'!G24+'D-13-2'!G24</f>
        <v>0</v>
      </c>
      <c r="H24" s="776">
        <f>'D-13-1'!H24+'D-13-2'!H24</f>
        <v>0</v>
      </c>
      <c r="I24" s="776">
        <f>'D-13-1'!I24+'D-13-2'!I24</f>
        <v>0</v>
      </c>
      <c r="J24" s="776">
        <f>'D-13-1'!J24+'D-13-2'!J24</f>
        <v>0</v>
      </c>
      <c r="K24" s="776">
        <f>'D-13-1'!K24+'D-13-2'!K24</f>
        <v>0</v>
      </c>
      <c r="L24" s="776">
        <f>'D-13-1'!L24+'D-13-2'!L24</f>
        <v>0</v>
      </c>
      <c r="M24" s="776">
        <f>'D-13-1'!M24+'D-13-2'!M24</f>
        <v>2</v>
      </c>
      <c r="N24" s="776">
        <f>'D-13-1'!N24+'D-13-2'!N24</f>
        <v>0</v>
      </c>
      <c r="O24" s="776">
        <f>'D-13-1'!O24+'D-13-2'!O24</f>
        <v>0</v>
      </c>
      <c r="P24" s="776">
        <f>'D-13-1'!P24+'D-13-2'!P24</f>
        <v>0</v>
      </c>
      <c r="Q24" s="776">
        <f>'D-13-1'!Q24+'D-13-2'!Q24</f>
        <v>0</v>
      </c>
      <c r="R24" s="776">
        <f>'D-13-1'!R24+'D-13-2'!R24</f>
        <v>0</v>
      </c>
      <c r="S24" s="776">
        <f>'D-13-1'!S24+'D-13-2'!S24</f>
        <v>0</v>
      </c>
      <c r="T24" s="776">
        <f>'D-13-1'!T24+'D-13-2'!T24</f>
        <v>0</v>
      </c>
      <c r="U24" s="776">
        <f>'D-13-1'!U24+'D-13-2'!U24</f>
        <v>0</v>
      </c>
      <c r="V24" s="776">
        <f>'D-13-1'!V24+'D-13-2'!V24</f>
        <v>0</v>
      </c>
      <c r="W24" s="778">
        <f>'D-13-1'!W24+'D-13-2'!W24</f>
        <v>0</v>
      </c>
      <c r="X24" s="776" t="s">
        <v>771</v>
      </c>
      <c r="Y24" s="1482"/>
    </row>
    <row r="25" spans="1:25" s="917" customFormat="1" ht="13.5" customHeight="1" thickBot="1" x14ac:dyDescent="0.25">
      <c r="A25" s="1471" t="s">
        <v>829</v>
      </c>
      <c r="B25" s="1473" t="s">
        <v>830</v>
      </c>
      <c r="C25" s="1475" t="s">
        <v>820</v>
      </c>
      <c r="D25" s="773" t="s">
        <v>244</v>
      </c>
      <c r="E25" s="774">
        <f t="shared" si="0"/>
        <v>2</v>
      </c>
      <c r="F25" s="773">
        <f>'D-13-1'!F25+'D-13-2'!F25</f>
        <v>0</v>
      </c>
      <c r="G25" s="773">
        <f>'D-13-1'!G25+'D-13-2'!G25</f>
        <v>0</v>
      </c>
      <c r="H25" s="773">
        <f>'D-13-1'!H25+'D-13-2'!H25</f>
        <v>0</v>
      </c>
      <c r="I25" s="773">
        <f>'D-13-1'!I25+'D-13-2'!I25</f>
        <v>0</v>
      </c>
      <c r="J25" s="773">
        <f>'D-13-1'!J25+'D-13-2'!J25</f>
        <v>0</v>
      </c>
      <c r="K25" s="773">
        <f>'D-13-1'!K25+'D-13-2'!K25</f>
        <v>0</v>
      </c>
      <c r="L25" s="773">
        <f>'D-13-1'!L25+'D-13-2'!L25</f>
        <v>0</v>
      </c>
      <c r="M25" s="773">
        <f>'D-13-1'!M25+'D-13-2'!M25</f>
        <v>0</v>
      </c>
      <c r="N25" s="773">
        <f>'D-13-1'!N25+'D-13-2'!N25</f>
        <v>1</v>
      </c>
      <c r="O25" s="773">
        <f>'D-13-1'!O25+'D-13-2'!O25</f>
        <v>0</v>
      </c>
      <c r="P25" s="773">
        <f>'D-13-1'!P25+'D-13-2'!P25</f>
        <v>0</v>
      </c>
      <c r="Q25" s="773">
        <f>'D-13-1'!Q25+'D-13-2'!Q25</f>
        <v>1</v>
      </c>
      <c r="R25" s="773">
        <f>'D-13-1'!R25+'D-13-2'!R25</f>
        <v>0</v>
      </c>
      <c r="S25" s="773">
        <f>'D-13-1'!S25+'D-13-2'!S25</f>
        <v>0</v>
      </c>
      <c r="T25" s="773">
        <f>'D-13-1'!T25+'D-13-2'!T25</f>
        <v>0</v>
      </c>
      <c r="U25" s="773">
        <f>'D-13-1'!U25+'D-13-2'!U25</f>
        <v>0</v>
      </c>
      <c r="V25" s="773">
        <f>'D-13-1'!V25+'D-13-2'!V25</f>
        <v>0</v>
      </c>
      <c r="W25" s="775">
        <f>'D-13-1'!W25+'D-13-2'!W25</f>
        <v>0</v>
      </c>
      <c r="X25" s="773" t="s">
        <v>245</v>
      </c>
      <c r="Y25" s="1476" t="s">
        <v>1039</v>
      </c>
    </row>
    <row r="26" spans="1:25" s="917" customFormat="1" ht="13.5" customHeight="1" thickBot="1" x14ac:dyDescent="0.25">
      <c r="A26" s="1472"/>
      <c r="B26" s="1474"/>
      <c r="C26" s="1475"/>
      <c r="D26" s="773" t="s">
        <v>246</v>
      </c>
      <c r="E26" s="774">
        <f t="shared" si="0"/>
        <v>1</v>
      </c>
      <c r="F26" s="773">
        <f>'D-13-1'!F26+'D-13-2'!F26</f>
        <v>0</v>
      </c>
      <c r="G26" s="773">
        <f>'D-13-1'!G26+'D-13-2'!G26</f>
        <v>0</v>
      </c>
      <c r="H26" s="773">
        <f>'D-13-1'!H26+'D-13-2'!H26</f>
        <v>0</v>
      </c>
      <c r="I26" s="773">
        <f>'D-13-1'!I26+'D-13-2'!I26</f>
        <v>0</v>
      </c>
      <c r="J26" s="773">
        <f>'D-13-1'!J26+'D-13-2'!J26</f>
        <v>0</v>
      </c>
      <c r="K26" s="773">
        <f>'D-13-1'!K26+'D-13-2'!K26</f>
        <v>0</v>
      </c>
      <c r="L26" s="773">
        <f>'D-13-1'!L26+'D-13-2'!L26</f>
        <v>0</v>
      </c>
      <c r="M26" s="773">
        <f>'D-13-1'!M26+'D-13-2'!M26</f>
        <v>0</v>
      </c>
      <c r="N26" s="773">
        <f>'D-13-1'!N26+'D-13-2'!N26</f>
        <v>0</v>
      </c>
      <c r="O26" s="773">
        <f>'D-13-1'!O26+'D-13-2'!O26</f>
        <v>0</v>
      </c>
      <c r="P26" s="773">
        <f>'D-13-1'!P26+'D-13-2'!P26</f>
        <v>0</v>
      </c>
      <c r="Q26" s="773">
        <f>'D-13-1'!Q26+'D-13-2'!Q26</f>
        <v>0</v>
      </c>
      <c r="R26" s="773">
        <f>'D-13-1'!R26+'D-13-2'!R26</f>
        <v>0</v>
      </c>
      <c r="S26" s="773">
        <f>'D-13-1'!S26+'D-13-2'!S26</f>
        <v>1</v>
      </c>
      <c r="T26" s="773">
        <f>'D-13-1'!T26+'D-13-2'!T26</f>
        <v>0</v>
      </c>
      <c r="U26" s="773">
        <f>'D-13-1'!U26+'D-13-2'!U26</f>
        <v>0</v>
      </c>
      <c r="V26" s="773">
        <f>'D-13-1'!V26+'D-13-2'!V26</f>
        <v>0</v>
      </c>
      <c r="W26" s="775">
        <f>'D-13-1'!W26+'D-13-2'!W26</f>
        <v>0</v>
      </c>
      <c r="X26" s="773" t="s">
        <v>771</v>
      </c>
      <c r="Y26" s="1476"/>
    </row>
    <row r="27" spans="1:25" s="916" customFormat="1" ht="13.5" customHeight="1" thickBot="1" x14ac:dyDescent="0.25">
      <c r="A27" s="1477" t="s">
        <v>831</v>
      </c>
      <c r="B27" s="1479" t="s">
        <v>832</v>
      </c>
      <c r="C27" s="1481" t="s">
        <v>820</v>
      </c>
      <c r="D27" s="776" t="s">
        <v>244</v>
      </c>
      <c r="E27" s="777">
        <f t="shared" si="0"/>
        <v>6</v>
      </c>
      <c r="F27" s="776">
        <f>'D-13-1'!F27+'D-13-2'!F27</f>
        <v>0</v>
      </c>
      <c r="G27" s="776">
        <f>'D-13-1'!G27+'D-13-2'!G27</f>
        <v>1</v>
      </c>
      <c r="H27" s="776">
        <f>'D-13-1'!H27+'D-13-2'!H27</f>
        <v>0</v>
      </c>
      <c r="I27" s="776">
        <f>'D-13-1'!I27+'D-13-2'!I27</f>
        <v>0</v>
      </c>
      <c r="J27" s="776">
        <f>'D-13-1'!J27+'D-13-2'!J27</f>
        <v>0</v>
      </c>
      <c r="K27" s="776">
        <f>'D-13-1'!K27+'D-13-2'!K27</f>
        <v>0</v>
      </c>
      <c r="L27" s="776">
        <f>'D-13-1'!L27+'D-13-2'!L27</f>
        <v>1</v>
      </c>
      <c r="M27" s="776">
        <f>'D-13-1'!M27+'D-13-2'!M27</f>
        <v>0</v>
      </c>
      <c r="N27" s="776">
        <f>'D-13-1'!N27+'D-13-2'!N27</f>
        <v>0</v>
      </c>
      <c r="O27" s="776">
        <f>'D-13-1'!O27+'D-13-2'!O27</f>
        <v>1</v>
      </c>
      <c r="P27" s="776">
        <f>'D-13-1'!P27+'D-13-2'!P27</f>
        <v>1</v>
      </c>
      <c r="Q27" s="776">
        <f>'D-13-1'!Q27+'D-13-2'!Q27</f>
        <v>1</v>
      </c>
      <c r="R27" s="776">
        <f>'D-13-1'!R27+'D-13-2'!R27</f>
        <v>1</v>
      </c>
      <c r="S27" s="776">
        <f>'D-13-1'!S27+'D-13-2'!S27</f>
        <v>0</v>
      </c>
      <c r="T27" s="776">
        <f>'D-13-1'!T27+'D-13-2'!T27</f>
        <v>0</v>
      </c>
      <c r="U27" s="776">
        <f>'D-13-1'!U27+'D-13-2'!U27</f>
        <v>0</v>
      </c>
      <c r="V27" s="776">
        <f>'D-13-1'!V27+'D-13-2'!V27</f>
        <v>0</v>
      </c>
      <c r="W27" s="778">
        <f>'D-13-1'!W27+'D-13-2'!W27</f>
        <v>0</v>
      </c>
      <c r="X27" s="776" t="s">
        <v>245</v>
      </c>
      <c r="Y27" s="1482" t="s">
        <v>1038</v>
      </c>
    </row>
    <row r="28" spans="1:25" s="916" customFormat="1" ht="13.5" customHeight="1" thickBot="1" x14ac:dyDescent="0.25">
      <c r="A28" s="1478"/>
      <c r="B28" s="1480"/>
      <c r="C28" s="1481"/>
      <c r="D28" s="776" t="s">
        <v>246</v>
      </c>
      <c r="E28" s="777">
        <f t="shared" si="0"/>
        <v>3</v>
      </c>
      <c r="F28" s="776">
        <f>'D-13-1'!F28+'D-13-2'!F28</f>
        <v>0</v>
      </c>
      <c r="G28" s="776">
        <f>'D-13-1'!G28+'D-13-2'!G28</f>
        <v>0</v>
      </c>
      <c r="H28" s="776">
        <f>'D-13-1'!H28+'D-13-2'!H28</f>
        <v>0</v>
      </c>
      <c r="I28" s="776">
        <f>'D-13-1'!I28+'D-13-2'!I28</f>
        <v>0</v>
      </c>
      <c r="J28" s="776">
        <f>'D-13-1'!J28+'D-13-2'!J28</f>
        <v>0</v>
      </c>
      <c r="K28" s="776">
        <f>'D-13-1'!K28+'D-13-2'!K28</f>
        <v>0</v>
      </c>
      <c r="L28" s="776">
        <f>'D-13-1'!L28+'D-13-2'!L28</f>
        <v>0</v>
      </c>
      <c r="M28" s="776">
        <f>'D-13-1'!M28+'D-13-2'!M28</f>
        <v>0</v>
      </c>
      <c r="N28" s="776">
        <f>'D-13-1'!N28+'D-13-2'!N28</f>
        <v>0</v>
      </c>
      <c r="O28" s="776">
        <f>'D-13-1'!O28+'D-13-2'!O28</f>
        <v>0</v>
      </c>
      <c r="P28" s="776">
        <f>'D-13-1'!P28+'D-13-2'!P28</f>
        <v>0</v>
      </c>
      <c r="Q28" s="776">
        <f>'D-13-1'!Q28+'D-13-2'!Q28</f>
        <v>1</v>
      </c>
      <c r="R28" s="776">
        <f>'D-13-1'!R28+'D-13-2'!R28</f>
        <v>0</v>
      </c>
      <c r="S28" s="776">
        <f>'D-13-1'!S28+'D-13-2'!S28</f>
        <v>0</v>
      </c>
      <c r="T28" s="776">
        <f>'D-13-1'!T28+'D-13-2'!T28</f>
        <v>1</v>
      </c>
      <c r="U28" s="776">
        <f>'D-13-1'!U28+'D-13-2'!U28</f>
        <v>0</v>
      </c>
      <c r="V28" s="776">
        <f>'D-13-1'!V28+'D-13-2'!V28</f>
        <v>0</v>
      </c>
      <c r="W28" s="778">
        <f>'D-13-1'!W28+'D-13-2'!W28</f>
        <v>1</v>
      </c>
      <c r="X28" s="776" t="s">
        <v>771</v>
      </c>
      <c r="Y28" s="1482"/>
    </row>
    <row r="29" spans="1:25" s="917" customFormat="1" ht="13.5" customHeight="1" thickBot="1" x14ac:dyDescent="0.25">
      <c r="A29" s="1471" t="s">
        <v>833</v>
      </c>
      <c r="B29" s="1473" t="s">
        <v>834</v>
      </c>
      <c r="C29" s="1475" t="s">
        <v>820</v>
      </c>
      <c r="D29" s="773" t="s">
        <v>244</v>
      </c>
      <c r="E29" s="774">
        <f t="shared" si="0"/>
        <v>5</v>
      </c>
      <c r="F29" s="773">
        <f>'D-13-1'!F29+'D-13-2'!F29</f>
        <v>0</v>
      </c>
      <c r="G29" s="773">
        <f>'D-13-1'!G29+'D-13-2'!G29</f>
        <v>0</v>
      </c>
      <c r="H29" s="773">
        <f>'D-13-1'!H29+'D-13-2'!H29</f>
        <v>0</v>
      </c>
      <c r="I29" s="773">
        <f>'D-13-1'!I29+'D-13-2'!I29</f>
        <v>0</v>
      </c>
      <c r="J29" s="773">
        <f>'D-13-1'!J29+'D-13-2'!J29</f>
        <v>0</v>
      </c>
      <c r="K29" s="773">
        <f>'D-13-1'!K29+'D-13-2'!K29</f>
        <v>0</v>
      </c>
      <c r="L29" s="773">
        <f>'D-13-1'!L29+'D-13-2'!L29</f>
        <v>0</v>
      </c>
      <c r="M29" s="773">
        <f>'D-13-1'!M29+'D-13-2'!M29</f>
        <v>0</v>
      </c>
      <c r="N29" s="773">
        <f>'D-13-1'!N29+'D-13-2'!N29</f>
        <v>2</v>
      </c>
      <c r="O29" s="773">
        <f>'D-13-1'!O29+'D-13-2'!O29</f>
        <v>1</v>
      </c>
      <c r="P29" s="773">
        <f>'D-13-1'!P29+'D-13-2'!P29</f>
        <v>1</v>
      </c>
      <c r="Q29" s="773">
        <f>'D-13-1'!Q29+'D-13-2'!Q29</f>
        <v>0</v>
      </c>
      <c r="R29" s="773">
        <f>'D-13-1'!R29+'D-13-2'!R29</f>
        <v>1</v>
      </c>
      <c r="S29" s="773">
        <f>'D-13-1'!S29+'D-13-2'!S29</f>
        <v>0</v>
      </c>
      <c r="T29" s="773">
        <f>'D-13-1'!T29+'D-13-2'!T29</f>
        <v>0</v>
      </c>
      <c r="U29" s="773">
        <f>'D-13-1'!U29+'D-13-2'!U29</f>
        <v>0</v>
      </c>
      <c r="V29" s="773">
        <f>'D-13-1'!V29+'D-13-2'!V29</f>
        <v>0</v>
      </c>
      <c r="W29" s="775">
        <f>'D-13-1'!W29+'D-13-2'!W29</f>
        <v>0</v>
      </c>
      <c r="X29" s="773" t="s">
        <v>245</v>
      </c>
      <c r="Y29" s="1476" t="s">
        <v>1040</v>
      </c>
    </row>
    <row r="30" spans="1:25" s="917" customFormat="1" ht="13.5" customHeight="1" thickBot="1" x14ac:dyDescent="0.25">
      <c r="A30" s="1472"/>
      <c r="B30" s="1474"/>
      <c r="C30" s="1475"/>
      <c r="D30" s="773" t="s">
        <v>246</v>
      </c>
      <c r="E30" s="774">
        <f t="shared" si="0"/>
        <v>6</v>
      </c>
      <c r="F30" s="773">
        <f>'D-13-1'!F30+'D-13-2'!F30</f>
        <v>0</v>
      </c>
      <c r="G30" s="773">
        <f>'D-13-1'!G30+'D-13-2'!G30</f>
        <v>0</v>
      </c>
      <c r="H30" s="773">
        <f>'D-13-1'!H30+'D-13-2'!H30</f>
        <v>0</v>
      </c>
      <c r="I30" s="773">
        <f>'D-13-1'!I30+'D-13-2'!I30</f>
        <v>0</v>
      </c>
      <c r="J30" s="773">
        <f>'D-13-1'!J30+'D-13-2'!J30</f>
        <v>0</v>
      </c>
      <c r="K30" s="773">
        <f>'D-13-1'!K30+'D-13-2'!K30</f>
        <v>0</v>
      </c>
      <c r="L30" s="773">
        <f>'D-13-1'!L30+'D-13-2'!L30</f>
        <v>0</v>
      </c>
      <c r="M30" s="773">
        <f>'D-13-1'!M30+'D-13-2'!M30</f>
        <v>0</v>
      </c>
      <c r="N30" s="773">
        <f>'D-13-1'!N30+'D-13-2'!N30</f>
        <v>2</v>
      </c>
      <c r="O30" s="773">
        <f>'D-13-1'!O30+'D-13-2'!O30</f>
        <v>0</v>
      </c>
      <c r="P30" s="773">
        <f>'D-13-1'!P30+'D-13-2'!P30</f>
        <v>2</v>
      </c>
      <c r="Q30" s="773">
        <f>'D-13-1'!Q30+'D-13-2'!Q30</f>
        <v>0</v>
      </c>
      <c r="R30" s="773">
        <f>'D-13-1'!R30+'D-13-2'!R30</f>
        <v>0</v>
      </c>
      <c r="S30" s="773">
        <f>'D-13-1'!S30+'D-13-2'!S30</f>
        <v>2</v>
      </c>
      <c r="T30" s="773">
        <f>'D-13-1'!T30+'D-13-2'!T30</f>
        <v>0</v>
      </c>
      <c r="U30" s="773">
        <f>'D-13-1'!U30+'D-13-2'!U30</f>
        <v>0</v>
      </c>
      <c r="V30" s="773">
        <f>'D-13-1'!V30+'D-13-2'!V30</f>
        <v>0</v>
      </c>
      <c r="W30" s="775">
        <f>'D-13-1'!W30+'D-13-2'!W30</f>
        <v>0</v>
      </c>
      <c r="X30" s="773" t="s">
        <v>771</v>
      </c>
      <c r="Y30" s="1476"/>
    </row>
    <row r="31" spans="1:25" s="916" customFormat="1" ht="13.5" customHeight="1" thickBot="1" x14ac:dyDescent="0.25">
      <c r="A31" s="1477" t="s">
        <v>835</v>
      </c>
      <c r="B31" s="1479" t="s">
        <v>836</v>
      </c>
      <c r="C31" s="1481" t="s">
        <v>820</v>
      </c>
      <c r="D31" s="776" t="s">
        <v>244</v>
      </c>
      <c r="E31" s="777">
        <f t="shared" si="0"/>
        <v>21</v>
      </c>
      <c r="F31" s="776">
        <f>'D-13-1'!F31+'D-13-2'!F31</f>
        <v>0</v>
      </c>
      <c r="G31" s="776">
        <f>'D-13-1'!G31+'D-13-2'!G31</f>
        <v>0</v>
      </c>
      <c r="H31" s="776">
        <f>'D-13-1'!H31+'D-13-2'!H31</f>
        <v>0</v>
      </c>
      <c r="I31" s="776">
        <f>'D-13-1'!I31+'D-13-2'!I31</f>
        <v>0</v>
      </c>
      <c r="J31" s="776">
        <f>'D-13-1'!J31+'D-13-2'!J31</f>
        <v>0</v>
      </c>
      <c r="K31" s="776">
        <f>'D-13-1'!K31+'D-13-2'!K31</f>
        <v>0</v>
      </c>
      <c r="L31" s="776">
        <f>'D-13-1'!L31+'D-13-2'!L31</f>
        <v>1</v>
      </c>
      <c r="M31" s="776">
        <f>'D-13-1'!M31+'D-13-2'!M31</f>
        <v>0</v>
      </c>
      <c r="N31" s="776">
        <f>'D-13-1'!N31+'D-13-2'!N31</f>
        <v>2</v>
      </c>
      <c r="O31" s="776">
        <f>'D-13-1'!O31+'D-13-2'!O31</f>
        <v>1</v>
      </c>
      <c r="P31" s="776">
        <f>'D-13-1'!P31+'D-13-2'!P31</f>
        <v>1</v>
      </c>
      <c r="Q31" s="776">
        <f>'D-13-1'!Q31+'D-13-2'!Q31</f>
        <v>1</v>
      </c>
      <c r="R31" s="776">
        <f>'D-13-1'!R31+'D-13-2'!R31</f>
        <v>3</v>
      </c>
      <c r="S31" s="776">
        <f>'D-13-1'!S31+'D-13-2'!S31</f>
        <v>2</v>
      </c>
      <c r="T31" s="776">
        <f>'D-13-1'!T31+'D-13-2'!T31</f>
        <v>5</v>
      </c>
      <c r="U31" s="776">
        <f>'D-13-1'!U31+'D-13-2'!U31</f>
        <v>3</v>
      </c>
      <c r="V31" s="776">
        <f>'D-13-1'!V31+'D-13-2'!V31</f>
        <v>1</v>
      </c>
      <c r="W31" s="778">
        <f>'D-13-1'!W31+'D-13-2'!W31</f>
        <v>1</v>
      </c>
      <c r="X31" s="776" t="s">
        <v>245</v>
      </c>
      <c r="Y31" s="1482" t="s">
        <v>1041</v>
      </c>
    </row>
    <row r="32" spans="1:25" s="916" customFormat="1" ht="13.5" customHeight="1" thickBot="1" x14ac:dyDescent="0.25">
      <c r="A32" s="1478"/>
      <c r="B32" s="1480"/>
      <c r="C32" s="1481"/>
      <c r="D32" s="776" t="s">
        <v>246</v>
      </c>
      <c r="E32" s="777">
        <f t="shared" si="0"/>
        <v>11</v>
      </c>
      <c r="F32" s="776">
        <f>'D-13-1'!F32+'D-13-2'!F32</f>
        <v>0</v>
      </c>
      <c r="G32" s="776">
        <f>'D-13-1'!G32+'D-13-2'!G32</f>
        <v>0</v>
      </c>
      <c r="H32" s="776">
        <f>'D-13-1'!H32+'D-13-2'!H32</f>
        <v>0</v>
      </c>
      <c r="I32" s="776">
        <f>'D-13-1'!I32+'D-13-2'!I32</f>
        <v>0</v>
      </c>
      <c r="J32" s="776">
        <f>'D-13-1'!J32+'D-13-2'!J32</f>
        <v>0</v>
      </c>
      <c r="K32" s="776">
        <f>'D-13-1'!K32+'D-13-2'!K32</f>
        <v>0</v>
      </c>
      <c r="L32" s="776">
        <f>'D-13-1'!L32+'D-13-2'!L32</f>
        <v>0</v>
      </c>
      <c r="M32" s="776">
        <f>'D-13-1'!M32+'D-13-2'!M32</f>
        <v>0</v>
      </c>
      <c r="N32" s="776">
        <f>'D-13-1'!N32+'D-13-2'!N32</f>
        <v>0</v>
      </c>
      <c r="O32" s="776">
        <f>'D-13-1'!O32+'D-13-2'!O32</f>
        <v>1</v>
      </c>
      <c r="P32" s="776">
        <f>'D-13-1'!P32+'D-13-2'!P32</f>
        <v>0</v>
      </c>
      <c r="Q32" s="776">
        <f>'D-13-1'!Q32+'D-13-2'!Q32</f>
        <v>1</v>
      </c>
      <c r="R32" s="776">
        <f>'D-13-1'!R32+'D-13-2'!R32</f>
        <v>1</v>
      </c>
      <c r="S32" s="776">
        <f>'D-13-1'!S32+'D-13-2'!S32</f>
        <v>1</v>
      </c>
      <c r="T32" s="776">
        <f>'D-13-1'!T32+'D-13-2'!T32</f>
        <v>1</v>
      </c>
      <c r="U32" s="776">
        <f>'D-13-1'!U32+'D-13-2'!U32</f>
        <v>4</v>
      </c>
      <c r="V32" s="776">
        <f>'D-13-1'!V32+'D-13-2'!V32</f>
        <v>1</v>
      </c>
      <c r="W32" s="778">
        <f>'D-13-1'!W32+'D-13-2'!W32</f>
        <v>1</v>
      </c>
      <c r="X32" s="776" t="s">
        <v>771</v>
      </c>
      <c r="Y32" s="1482"/>
    </row>
    <row r="33" spans="1:25" s="917" customFormat="1" ht="13.5" customHeight="1" thickBot="1" x14ac:dyDescent="0.25">
      <c r="A33" s="1471" t="s">
        <v>837</v>
      </c>
      <c r="B33" s="1473" t="s">
        <v>838</v>
      </c>
      <c r="C33" s="1023"/>
      <c r="D33" s="773" t="s">
        <v>244</v>
      </c>
      <c r="E33" s="774">
        <f t="shared" si="0"/>
        <v>21</v>
      </c>
      <c r="F33" s="773">
        <f>'D-13-1'!F33+'D-13-2'!F33</f>
        <v>0</v>
      </c>
      <c r="G33" s="773">
        <f>'D-13-1'!G33+'D-13-2'!G33</f>
        <v>0</v>
      </c>
      <c r="H33" s="773">
        <f>'D-13-1'!H33+'D-13-2'!H33</f>
        <v>0</v>
      </c>
      <c r="I33" s="773">
        <f>'D-13-1'!I33+'D-13-2'!I33</f>
        <v>0</v>
      </c>
      <c r="J33" s="773">
        <f>'D-13-1'!J33+'D-13-2'!J33</f>
        <v>0</v>
      </c>
      <c r="K33" s="773">
        <f>'D-13-1'!K33+'D-13-2'!K33</f>
        <v>0</v>
      </c>
      <c r="L33" s="773">
        <f>'D-13-1'!L33+'D-13-2'!L33</f>
        <v>0</v>
      </c>
      <c r="M33" s="773">
        <f>'D-13-1'!M33+'D-13-2'!M33</f>
        <v>0</v>
      </c>
      <c r="N33" s="773">
        <f>'D-13-1'!N33+'D-13-2'!N33</f>
        <v>2</v>
      </c>
      <c r="O33" s="773">
        <f>'D-13-1'!O33+'D-13-2'!O33</f>
        <v>1</v>
      </c>
      <c r="P33" s="773">
        <f>'D-13-1'!P33+'D-13-2'!P33</f>
        <v>5</v>
      </c>
      <c r="Q33" s="773">
        <f>'D-13-1'!Q33+'D-13-2'!Q33</f>
        <v>1</v>
      </c>
      <c r="R33" s="773">
        <f>'D-13-1'!R33+'D-13-2'!R33</f>
        <v>3</v>
      </c>
      <c r="S33" s="773">
        <f>'D-13-1'!S33+'D-13-2'!S33</f>
        <v>3</v>
      </c>
      <c r="T33" s="773">
        <f>'D-13-1'!T33+'D-13-2'!T33</f>
        <v>3</v>
      </c>
      <c r="U33" s="773">
        <f>'D-13-1'!U33+'D-13-2'!U33</f>
        <v>2</v>
      </c>
      <c r="V33" s="773">
        <f>'D-13-1'!V33+'D-13-2'!V33</f>
        <v>1</v>
      </c>
      <c r="W33" s="775">
        <f>'D-13-1'!W33+'D-13-2'!W33</f>
        <v>0</v>
      </c>
      <c r="X33" s="773" t="s">
        <v>245</v>
      </c>
      <c r="Y33" s="1476" t="s">
        <v>1042</v>
      </c>
    </row>
    <row r="34" spans="1:25" s="917" customFormat="1" ht="13.5" customHeight="1" thickBot="1" x14ac:dyDescent="0.25">
      <c r="A34" s="1472"/>
      <c r="B34" s="1474"/>
      <c r="C34" s="1023" t="s">
        <v>820</v>
      </c>
      <c r="D34" s="773" t="s">
        <v>246</v>
      </c>
      <c r="E34" s="774">
        <f t="shared" si="0"/>
        <v>7</v>
      </c>
      <c r="F34" s="773">
        <f>'D-13-1'!F34+'D-13-2'!F34</f>
        <v>0</v>
      </c>
      <c r="G34" s="773">
        <f>'D-13-1'!G34+'D-13-2'!G34</f>
        <v>0</v>
      </c>
      <c r="H34" s="773">
        <f>'D-13-1'!H34+'D-13-2'!H34</f>
        <v>0</v>
      </c>
      <c r="I34" s="773">
        <f>'D-13-1'!I34+'D-13-2'!I34</f>
        <v>0</v>
      </c>
      <c r="J34" s="773">
        <f>'D-13-1'!J34+'D-13-2'!J34</f>
        <v>0</v>
      </c>
      <c r="K34" s="773">
        <f>'D-13-1'!K34+'D-13-2'!K34</f>
        <v>0</v>
      </c>
      <c r="L34" s="773">
        <f>'D-13-1'!L34+'D-13-2'!L34</f>
        <v>0</v>
      </c>
      <c r="M34" s="773">
        <f>'D-13-1'!M34+'D-13-2'!M34</f>
        <v>0</v>
      </c>
      <c r="N34" s="773">
        <f>'D-13-1'!N34+'D-13-2'!N34</f>
        <v>0</v>
      </c>
      <c r="O34" s="773">
        <f>'D-13-1'!O34+'D-13-2'!O34</f>
        <v>0</v>
      </c>
      <c r="P34" s="773">
        <f>'D-13-1'!P34+'D-13-2'!P34</f>
        <v>0</v>
      </c>
      <c r="Q34" s="773">
        <f>'D-13-1'!Q34+'D-13-2'!Q34</f>
        <v>0</v>
      </c>
      <c r="R34" s="773">
        <f>'D-13-1'!R34+'D-13-2'!R34</f>
        <v>5</v>
      </c>
      <c r="S34" s="773">
        <f>'D-13-1'!S34+'D-13-2'!S34</f>
        <v>2</v>
      </c>
      <c r="T34" s="773">
        <f>'D-13-1'!T34+'D-13-2'!T34</f>
        <v>0</v>
      </c>
      <c r="U34" s="773">
        <f>'D-13-1'!U34+'D-13-2'!U34</f>
        <v>0</v>
      </c>
      <c r="V34" s="773">
        <f>'D-13-1'!V34+'D-13-2'!V34</f>
        <v>0</v>
      </c>
      <c r="W34" s="775">
        <f>'D-13-1'!W34+'D-13-2'!W34</f>
        <v>0</v>
      </c>
      <c r="X34" s="773" t="s">
        <v>771</v>
      </c>
      <c r="Y34" s="1476"/>
    </row>
    <row r="35" spans="1:25" s="916" customFormat="1" ht="13.5" customHeight="1" thickBot="1" x14ac:dyDescent="0.25">
      <c r="A35" s="1477" t="s">
        <v>839</v>
      </c>
      <c r="B35" s="1479" t="s">
        <v>840</v>
      </c>
      <c r="C35" s="1481" t="s">
        <v>820</v>
      </c>
      <c r="D35" s="776" t="s">
        <v>244</v>
      </c>
      <c r="E35" s="777">
        <f t="shared" si="0"/>
        <v>8</v>
      </c>
      <c r="F35" s="776">
        <f>'D-13-1'!F35+'D-13-2'!F35</f>
        <v>0</v>
      </c>
      <c r="G35" s="776">
        <f>'D-13-1'!G35+'D-13-2'!G35</f>
        <v>0</v>
      </c>
      <c r="H35" s="776">
        <f>'D-13-1'!H35+'D-13-2'!H35</f>
        <v>0</v>
      </c>
      <c r="I35" s="776">
        <f>'D-13-1'!I35+'D-13-2'!I35</f>
        <v>0</v>
      </c>
      <c r="J35" s="776">
        <f>'D-13-1'!J35+'D-13-2'!J35</f>
        <v>0</v>
      </c>
      <c r="K35" s="776">
        <f>'D-13-1'!K35+'D-13-2'!K35</f>
        <v>0</v>
      </c>
      <c r="L35" s="776">
        <f>'D-13-1'!L35+'D-13-2'!L35</f>
        <v>0</v>
      </c>
      <c r="M35" s="776">
        <f>'D-13-1'!M35+'D-13-2'!M35</f>
        <v>0</v>
      </c>
      <c r="N35" s="776">
        <f>'D-13-1'!N35+'D-13-2'!N35</f>
        <v>0</v>
      </c>
      <c r="O35" s="776">
        <f>'D-13-1'!O35+'D-13-2'!O35</f>
        <v>1</v>
      </c>
      <c r="P35" s="776">
        <f>'D-13-1'!P35+'D-13-2'!P35</f>
        <v>1</v>
      </c>
      <c r="Q35" s="776">
        <f>'D-13-1'!Q35+'D-13-2'!Q35</f>
        <v>0</v>
      </c>
      <c r="R35" s="776">
        <f>'D-13-1'!R35+'D-13-2'!R35</f>
        <v>3</v>
      </c>
      <c r="S35" s="776">
        <f>'D-13-1'!S35+'D-13-2'!S35</f>
        <v>2</v>
      </c>
      <c r="T35" s="776">
        <f>'D-13-1'!T35+'D-13-2'!T35</f>
        <v>0</v>
      </c>
      <c r="U35" s="776">
        <f>'D-13-1'!U35+'D-13-2'!U35</f>
        <v>0</v>
      </c>
      <c r="V35" s="776">
        <f>'D-13-1'!V35+'D-13-2'!V35</f>
        <v>1</v>
      </c>
      <c r="W35" s="778">
        <f>'D-13-1'!W35+'D-13-2'!W35</f>
        <v>0</v>
      </c>
      <c r="X35" s="776" t="s">
        <v>245</v>
      </c>
      <c r="Y35" s="1482" t="s">
        <v>1080</v>
      </c>
    </row>
    <row r="36" spans="1:25" s="916" customFormat="1" ht="13.5" customHeight="1" thickBot="1" x14ac:dyDescent="0.25">
      <c r="A36" s="1478"/>
      <c r="B36" s="1480"/>
      <c r="C36" s="1481"/>
      <c r="D36" s="776" t="s">
        <v>246</v>
      </c>
      <c r="E36" s="777">
        <f t="shared" si="0"/>
        <v>3</v>
      </c>
      <c r="F36" s="776">
        <f>'D-13-1'!F36+'D-13-2'!F36</f>
        <v>0</v>
      </c>
      <c r="G36" s="776">
        <f>'D-13-1'!G36+'D-13-2'!G36</f>
        <v>0</v>
      </c>
      <c r="H36" s="776">
        <f>'D-13-1'!H36+'D-13-2'!H36</f>
        <v>0</v>
      </c>
      <c r="I36" s="776">
        <f>'D-13-1'!I36+'D-13-2'!I36</f>
        <v>0</v>
      </c>
      <c r="J36" s="776">
        <f>'D-13-1'!J36+'D-13-2'!J36</f>
        <v>0</v>
      </c>
      <c r="K36" s="776">
        <f>'D-13-1'!K36+'D-13-2'!K36</f>
        <v>0</v>
      </c>
      <c r="L36" s="776">
        <f>'D-13-1'!L36+'D-13-2'!L36</f>
        <v>0</v>
      </c>
      <c r="M36" s="776">
        <f>'D-13-1'!M36+'D-13-2'!M36</f>
        <v>0</v>
      </c>
      <c r="N36" s="776">
        <f>'D-13-1'!N36+'D-13-2'!N36</f>
        <v>0</v>
      </c>
      <c r="O36" s="776">
        <f>'D-13-1'!O36+'D-13-2'!O36</f>
        <v>0</v>
      </c>
      <c r="P36" s="776">
        <f>'D-13-1'!P36+'D-13-2'!P36</f>
        <v>0</v>
      </c>
      <c r="Q36" s="776">
        <f>'D-13-1'!Q36+'D-13-2'!Q36</f>
        <v>0</v>
      </c>
      <c r="R36" s="776">
        <f>'D-13-1'!R36+'D-13-2'!R36</f>
        <v>0</v>
      </c>
      <c r="S36" s="776">
        <f>'D-13-1'!S36+'D-13-2'!S36</f>
        <v>0</v>
      </c>
      <c r="T36" s="776">
        <f>'D-13-1'!T36+'D-13-2'!T36</f>
        <v>2</v>
      </c>
      <c r="U36" s="776">
        <f>'D-13-1'!U36+'D-13-2'!U36</f>
        <v>0</v>
      </c>
      <c r="V36" s="776">
        <f>'D-13-1'!V36+'D-13-2'!V36</f>
        <v>0</v>
      </c>
      <c r="W36" s="778">
        <f>'D-13-1'!W36+'D-13-2'!W36</f>
        <v>1</v>
      </c>
      <c r="X36" s="776" t="s">
        <v>771</v>
      </c>
      <c r="Y36" s="1482"/>
    </row>
    <row r="37" spans="1:25" s="917" customFormat="1" ht="13.5" customHeight="1" thickBot="1" x14ac:dyDescent="0.25">
      <c r="A37" s="1471" t="s">
        <v>841</v>
      </c>
      <c r="B37" s="1473" t="s">
        <v>842</v>
      </c>
      <c r="C37" s="1475" t="s">
        <v>820</v>
      </c>
      <c r="D37" s="773" t="s">
        <v>244</v>
      </c>
      <c r="E37" s="774">
        <f t="shared" si="0"/>
        <v>25</v>
      </c>
      <c r="F37" s="773">
        <f>'D-13-1'!F37+'D-13-2'!F37</f>
        <v>0</v>
      </c>
      <c r="G37" s="773">
        <f>'D-13-1'!G37+'D-13-2'!G37</f>
        <v>0</v>
      </c>
      <c r="H37" s="773">
        <f>'D-13-1'!H37+'D-13-2'!H37</f>
        <v>0</v>
      </c>
      <c r="I37" s="773">
        <f>'D-13-1'!I37+'D-13-2'!I37</f>
        <v>0</v>
      </c>
      <c r="J37" s="773">
        <f>'D-13-1'!J37+'D-13-2'!J37</f>
        <v>0</v>
      </c>
      <c r="K37" s="773">
        <f>'D-13-1'!K37+'D-13-2'!K37</f>
        <v>0</v>
      </c>
      <c r="L37" s="773">
        <f>'D-13-1'!L37+'D-13-2'!L37</f>
        <v>0</v>
      </c>
      <c r="M37" s="773">
        <f>'D-13-1'!M37+'D-13-2'!M37</f>
        <v>0</v>
      </c>
      <c r="N37" s="773">
        <f>'D-13-1'!N37+'D-13-2'!N37</f>
        <v>0</v>
      </c>
      <c r="O37" s="773">
        <f>'D-13-1'!O37+'D-13-2'!O37</f>
        <v>4</v>
      </c>
      <c r="P37" s="773">
        <f>'D-13-1'!P37+'D-13-2'!P37</f>
        <v>6</v>
      </c>
      <c r="Q37" s="773">
        <f>'D-13-1'!Q37+'D-13-2'!Q37</f>
        <v>2</v>
      </c>
      <c r="R37" s="773">
        <f>'D-13-1'!R37+'D-13-2'!R37</f>
        <v>6</v>
      </c>
      <c r="S37" s="773">
        <f>'D-13-1'!S37+'D-13-2'!S37</f>
        <v>1</v>
      </c>
      <c r="T37" s="773">
        <f>'D-13-1'!T37+'D-13-2'!T37</f>
        <v>2</v>
      </c>
      <c r="U37" s="773">
        <f>'D-13-1'!U37+'D-13-2'!U37</f>
        <v>3</v>
      </c>
      <c r="V37" s="773">
        <f>'D-13-1'!V37+'D-13-2'!V37</f>
        <v>1</v>
      </c>
      <c r="W37" s="775">
        <f>'D-13-1'!W37+'D-13-2'!W37</f>
        <v>0</v>
      </c>
      <c r="X37" s="773" t="s">
        <v>245</v>
      </c>
      <c r="Y37" s="1476" t="s">
        <v>1043</v>
      </c>
    </row>
    <row r="38" spans="1:25" s="917" customFormat="1" ht="13.5" customHeight="1" thickBot="1" x14ac:dyDescent="0.25">
      <c r="A38" s="1472"/>
      <c r="B38" s="1474"/>
      <c r="C38" s="1475"/>
      <c r="D38" s="773" t="s">
        <v>246</v>
      </c>
      <c r="E38" s="774">
        <f t="shared" si="0"/>
        <v>6</v>
      </c>
      <c r="F38" s="773">
        <f>'D-13-1'!F38+'D-13-2'!F38</f>
        <v>0</v>
      </c>
      <c r="G38" s="773">
        <f>'D-13-1'!G38+'D-13-2'!G38</f>
        <v>0</v>
      </c>
      <c r="H38" s="773">
        <f>'D-13-1'!H38+'D-13-2'!H38</f>
        <v>0</v>
      </c>
      <c r="I38" s="773">
        <f>'D-13-1'!I38+'D-13-2'!I38</f>
        <v>0</v>
      </c>
      <c r="J38" s="773">
        <f>'D-13-1'!J38+'D-13-2'!J38</f>
        <v>1</v>
      </c>
      <c r="K38" s="773">
        <f>'D-13-1'!K38+'D-13-2'!K38</f>
        <v>0</v>
      </c>
      <c r="L38" s="773">
        <f>'D-13-1'!L38+'D-13-2'!L38</f>
        <v>0</v>
      </c>
      <c r="M38" s="773">
        <f>'D-13-1'!M38+'D-13-2'!M38</f>
        <v>1</v>
      </c>
      <c r="N38" s="773">
        <f>'D-13-1'!N38+'D-13-2'!N38</f>
        <v>0</v>
      </c>
      <c r="O38" s="773">
        <f>'D-13-1'!O38+'D-13-2'!O38</f>
        <v>1</v>
      </c>
      <c r="P38" s="773">
        <f>'D-13-1'!P38+'D-13-2'!P38</f>
        <v>0</v>
      </c>
      <c r="Q38" s="773">
        <f>'D-13-1'!Q38+'D-13-2'!Q38</f>
        <v>0</v>
      </c>
      <c r="R38" s="773">
        <f>'D-13-1'!R38+'D-13-2'!R38</f>
        <v>0</v>
      </c>
      <c r="S38" s="773">
        <f>'D-13-1'!S38+'D-13-2'!S38</f>
        <v>0</v>
      </c>
      <c r="T38" s="773">
        <f>'D-13-1'!T38+'D-13-2'!T38</f>
        <v>2</v>
      </c>
      <c r="U38" s="773">
        <f>'D-13-1'!U38+'D-13-2'!U38</f>
        <v>1</v>
      </c>
      <c r="V38" s="773">
        <f>'D-13-1'!V38+'D-13-2'!V38</f>
        <v>0</v>
      </c>
      <c r="W38" s="775">
        <f>'D-13-1'!W38+'D-13-2'!W38</f>
        <v>0</v>
      </c>
      <c r="X38" s="773" t="s">
        <v>771</v>
      </c>
      <c r="Y38" s="1476"/>
    </row>
    <row r="39" spans="1:25" s="916" customFormat="1" ht="13.5" customHeight="1" thickBot="1" x14ac:dyDescent="0.25">
      <c r="A39" s="1477" t="s">
        <v>1291</v>
      </c>
      <c r="B39" s="1479" t="s">
        <v>1281</v>
      </c>
      <c r="C39" s="1481" t="s">
        <v>820</v>
      </c>
      <c r="D39" s="776" t="s">
        <v>244</v>
      </c>
      <c r="E39" s="777">
        <f t="shared" si="0"/>
        <v>0</v>
      </c>
      <c r="F39" s="776">
        <f>'D-13-1'!F39+'D-13-2'!F39</f>
        <v>0</v>
      </c>
      <c r="G39" s="776">
        <f>'D-13-1'!G39+'D-13-2'!G39</f>
        <v>0</v>
      </c>
      <c r="H39" s="776">
        <f>'D-13-1'!H39+'D-13-2'!H39</f>
        <v>0</v>
      </c>
      <c r="I39" s="776">
        <f>'D-13-1'!I39+'D-13-2'!I39</f>
        <v>0</v>
      </c>
      <c r="J39" s="776">
        <f>'D-13-1'!J39+'D-13-2'!J39</f>
        <v>0</v>
      </c>
      <c r="K39" s="776">
        <f>'D-13-1'!K39+'D-13-2'!K39</f>
        <v>0</v>
      </c>
      <c r="L39" s="776">
        <f>'D-13-1'!L39+'D-13-2'!L39</f>
        <v>0</v>
      </c>
      <c r="M39" s="776">
        <f>'D-13-1'!M39+'D-13-2'!M39</f>
        <v>0</v>
      </c>
      <c r="N39" s="776">
        <f>'D-13-1'!N39+'D-13-2'!N39</f>
        <v>0</v>
      </c>
      <c r="O39" s="776">
        <f>'D-13-1'!O39+'D-13-2'!O39</f>
        <v>0</v>
      </c>
      <c r="P39" s="776">
        <f>'D-13-1'!P39+'D-13-2'!P39</f>
        <v>0</v>
      </c>
      <c r="Q39" s="776">
        <f>'D-13-1'!Q39+'D-13-2'!Q39</f>
        <v>0</v>
      </c>
      <c r="R39" s="776">
        <f>'D-13-1'!R39+'D-13-2'!R39</f>
        <v>0</v>
      </c>
      <c r="S39" s="776">
        <f>'D-13-1'!S39+'D-13-2'!S39</f>
        <v>0</v>
      </c>
      <c r="T39" s="776">
        <f>'D-13-1'!T39+'D-13-2'!T39</f>
        <v>0</v>
      </c>
      <c r="U39" s="776">
        <f>'D-13-1'!U39+'D-13-2'!U39</f>
        <v>0</v>
      </c>
      <c r="V39" s="776">
        <f>'D-13-1'!V39+'D-13-2'!V39</f>
        <v>0</v>
      </c>
      <c r="W39" s="778">
        <f>'D-13-1'!W39+'D-13-2'!W39</f>
        <v>0</v>
      </c>
      <c r="X39" s="776" t="s">
        <v>245</v>
      </c>
      <c r="Y39" s="1482" t="s">
        <v>1329</v>
      </c>
    </row>
    <row r="40" spans="1:25" s="916" customFormat="1" ht="13.5" customHeight="1" thickBot="1" x14ac:dyDescent="0.25">
      <c r="A40" s="1478"/>
      <c r="B40" s="1480"/>
      <c r="C40" s="1481"/>
      <c r="D40" s="776" t="s">
        <v>246</v>
      </c>
      <c r="E40" s="777">
        <f t="shared" si="0"/>
        <v>2</v>
      </c>
      <c r="F40" s="776">
        <f>'D-13-1'!F40+'D-13-2'!F40</f>
        <v>0</v>
      </c>
      <c r="G40" s="776">
        <f>'D-13-1'!G40+'D-13-2'!G40</f>
        <v>0</v>
      </c>
      <c r="H40" s="776">
        <f>'D-13-1'!H40+'D-13-2'!H40</f>
        <v>0</v>
      </c>
      <c r="I40" s="776">
        <f>'D-13-1'!I40+'D-13-2'!I40</f>
        <v>0</v>
      </c>
      <c r="J40" s="776">
        <f>'D-13-1'!J40+'D-13-2'!J40</f>
        <v>0</v>
      </c>
      <c r="K40" s="776">
        <f>'D-13-1'!K40+'D-13-2'!K40</f>
        <v>0</v>
      </c>
      <c r="L40" s="776">
        <f>'D-13-1'!L40+'D-13-2'!L40</f>
        <v>0</v>
      </c>
      <c r="M40" s="776">
        <f>'D-13-1'!M40+'D-13-2'!M40</f>
        <v>0</v>
      </c>
      <c r="N40" s="776">
        <f>'D-13-1'!N40+'D-13-2'!N40</f>
        <v>0</v>
      </c>
      <c r="O40" s="776">
        <f>'D-13-1'!O40+'D-13-2'!O40</f>
        <v>0</v>
      </c>
      <c r="P40" s="776">
        <f>'D-13-1'!P40+'D-13-2'!P40</f>
        <v>1</v>
      </c>
      <c r="Q40" s="776">
        <f>'D-13-1'!Q40+'D-13-2'!Q40</f>
        <v>1</v>
      </c>
      <c r="R40" s="776">
        <f>'D-13-1'!R40+'D-13-2'!R40</f>
        <v>0</v>
      </c>
      <c r="S40" s="776">
        <f>'D-13-1'!S40+'D-13-2'!S40</f>
        <v>0</v>
      </c>
      <c r="T40" s="776">
        <f>'D-13-1'!T40+'D-13-2'!T40</f>
        <v>0</v>
      </c>
      <c r="U40" s="776">
        <f>'D-13-1'!U40+'D-13-2'!U40</f>
        <v>0</v>
      </c>
      <c r="V40" s="776">
        <f>'D-13-1'!V40+'D-13-2'!V40</f>
        <v>0</v>
      </c>
      <c r="W40" s="778">
        <f>'D-13-1'!W40+'D-13-2'!W40</f>
        <v>0</v>
      </c>
      <c r="X40" s="776" t="s">
        <v>771</v>
      </c>
      <c r="Y40" s="1482"/>
    </row>
    <row r="41" spans="1:25" s="917" customFormat="1" ht="13.5" customHeight="1" thickBot="1" x14ac:dyDescent="0.25">
      <c r="A41" s="1471" t="s">
        <v>843</v>
      </c>
      <c r="B41" s="1473" t="s">
        <v>844</v>
      </c>
      <c r="C41" s="1475" t="s">
        <v>820</v>
      </c>
      <c r="D41" s="773" t="s">
        <v>244</v>
      </c>
      <c r="E41" s="774">
        <f t="shared" si="0"/>
        <v>0</v>
      </c>
      <c r="F41" s="773">
        <f>'D-13-1'!F41+'D-13-2'!F41</f>
        <v>0</v>
      </c>
      <c r="G41" s="773">
        <f>'D-13-1'!G41+'D-13-2'!G41</f>
        <v>0</v>
      </c>
      <c r="H41" s="773">
        <f>'D-13-1'!H41+'D-13-2'!H41</f>
        <v>0</v>
      </c>
      <c r="I41" s="773">
        <f>'D-13-1'!I41+'D-13-2'!I41</f>
        <v>0</v>
      </c>
      <c r="J41" s="773">
        <f>'D-13-1'!J41+'D-13-2'!J41</f>
        <v>0</v>
      </c>
      <c r="K41" s="773">
        <f>'D-13-1'!K41+'D-13-2'!K41</f>
        <v>0</v>
      </c>
      <c r="L41" s="773">
        <f>'D-13-1'!L41+'D-13-2'!L41</f>
        <v>0</v>
      </c>
      <c r="M41" s="773">
        <f>'D-13-1'!M41+'D-13-2'!M41</f>
        <v>0</v>
      </c>
      <c r="N41" s="773">
        <f>'D-13-1'!N41+'D-13-2'!N41</f>
        <v>0</v>
      </c>
      <c r="O41" s="773">
        <f>'D-13-1'!O41+'D-13-2'!O41</f>
        <v>0</v>
      </c>
      <c r="P41" s="773">
        <f>'D-13-1'!P41+'D-13-2'!P41</f>
        <v>0</v>
      </c>
      <c r="Q41" s="773">
        <f>'D-13-1'!Q41+'D-13-2'!Q41</f>
        <v>0</v>
      </c>
      <c r="R41" s="773">
        <f>'D-13-1'!R41+'D-13-2'!R41</f>
        <v>0</v>
      </c>
      <c r="S41" s="773">
        <f>'D-13-1'!S41+'D-13-2'!S41</f>
        <v>0</v>
      </c>
      <c r="T41" s="773">
        <f>'D-13-1'!T41+'D-13-2'!T41</f>
        <v>0</v>
      </c>
      <c r="U41" s="773">
        <f>'D-13-1'!U41+'D-13-2'!U41</f>
        <v>0</v>
      </c>
      <c r="V41" s="773">
        <f>'D-13-1'!V41+'D-13-2'!V41</f>
        <v>0</v>
      </c>
      <c r="W41" s="775">
        <f>'D-13-1'!W41+'D-13-2'!W41</f>
        <v>0</v>
      </c>
      <c r="X41" s="773" t="s">
        <v>245</v>
      </c>
      <c r="Y41" s="1476" t="s">
        <v>1044</v>
      </c>
    </row>
    <row r="42" spans="1:25" s="917" customFormat="1" ht="13.5" customHeight="1" thickBot="1" x14ac:dyDescent="0.25">
      <c r="A42" s="1472"/>
      <c r="B42" s="1474"/>
      <c r="C42" s="1475"/>
      <c r="D42" s="773" t="s">
        <v>246</v>
      </c>
      <c r="E42" s="774">
        <f t="shared" si="0"/>
        <v>37</v>
      </c>
      <c r="F42" s="773">
        <f>'D-13-1'!F42+'D-13-2'!F42</f>
        <v>0</v>
      </c>
      <c r="G42" s="773">
        <f>'D-13-1'!G42+'D-13-2'!G42</f>
        <v>0</v>
      </c>
      <c r="H42" s="773">
        <f>'D-13-1'!H42+'D-13-2'!H42</f>
        <v>0</v>
      </c>
      <c r="I42" s="773">
        <f>'D-13-1'!I42+'D-13-2'!I42</f>
        <v>0</v>
      </c>
      <c r="J42" s="773">
        <f>'D-13-1'!J42+'D-13-2'!J42</f>
        <v>0</v>
      </c>
      <c r="K42" s="773">
        <f>'D-13-1'!K42+'D-13-2'!K42</f>
        <v>0</v>
      </c>
      <c r="L42" s="773">
        <f>'D-13-1'!L42+'D-13-2'!L42</f>
        <v>3</v>
      </c>
      <c r="M42" s="773">
        <f>'D-13-1'!M42+'D-13-2'!M42</f>
        <v>4</v>
      </c>
      <c r="N42" s="773">
        <f>'D-13-1'!N42+'D-13-2'!N42</f>
        <v>3</v>
      </c>
      <c r="O42" s="773">
        <f>'D-13-1'!O42+'D-13-2'!O42</f>
        <v>2</v>
      </c>
      <c r="P42" s="773">
        <f>'D-13-1'!P42+'D-13-2'!P42</f>
        <v>2</v>
      </c>
      <c r="Q42" s="773">
        <f>'D-13-1'!Q42+'D-13-2'!Q42</f>
        <v>6</v>
      </c>
      <c r="R42" s="773">
        <f>'D-13-1'!R42+'D-13-2'!R42</f>
        <v>4</v>
      </c>
      <c r="S42" s="773">
        <f>'D-13-1'!S42+'D-13-2'!S42</f>
        <v>6</v>
      </c>
      <c r="T42" s="773">
        <f>'D-13-1'!T42+'D-13-2'!T42</f>
        <v>4</v>
      </c>
      <c r="U42" s="773">
        <f>'D-13-1'!U42+'D-13-2'!U42</f>
        <v>1</v>
      </c>
      <c r="V42" s="773">
        <f>'D-13-1'!V42+'D-13-2'!V42</f>
        <v>1</v>
      </c>
      <c r="W42" s="775">
        <f>'D-13-1'!W42+'D-13-2'!W42</f>
        <v>1</v>
      </c>
      <c r="X42" s="773" t="s">
        <v>771</v>
      </c>
      <c r="Y42" s="1476"/>
    </row>
    <row r="43" spans="1:25" s="916" customFormat="1" ht="15" customHeight="1" thickBot="1" x14ac:dyDescent="0.25">
      <c r="A43" s="1493" t="s">
        <v>845</v>
      </c>
      <c r="B43" s="1494" t="s">
        <v>846</v>
      </c>
      <c r="C43" s="1481" t="s">
        <v>820</v>
      </c>
      <c r="D43" s="776" t="s">
        <v>244</v>
      </c>
      <c r="E43" s="777">
        <f t="shared" si="0"/>
        <v>0</v>
      </c>
      <c r="F43" s="776">
        <f>'D-13-1'!F43+'D-13-2'!F43</f>
        <v>0</v>
      </c>
      <c r="G43" s="776">
        <f>'D-13-1'!G43+'D-13-2'!G43</f>
        <v>0</v>
      </c>
      <c r="H43" s="776">
        <f>'D-13-1'!H43+'D-13-2'!H43</f>
        <v>0</v>
      </c>
      <c r="I43" s="776">
        <f>'D-13-1'!I43+'D-13-2'!I43</f>
        <v>0</v>
      </c>
      <c r="J43" s="776">
        <f>'D-13-1'!J43+'D-13-2'!J43</f>
        <v>0</v>
      </c>
      <c r="K43" s="776">
        <f>'D-13-1'!K43+'D-13-2'!K43</f>
        <v>0</v>
      </c>
      <c r="L43" s="776">
        <f>'D-13-1'!L43+'D-13-2'!L43</f>
        <v>0</v>
      </c>
      <c r="M43" s="776">
        <f>'D-13-1'!M43+'D-13-2'!M43</f>
        <v>0</v>
      </c>
      <c r="N43" s="776">
        <f>'D-13-1'!N43+'D-13-2'!N43</f>
        <v>0</v>
      </c>
      <c r="O43" s="776">
        <f>'D-13-1'!O43+'D-13-2'!O43</f>
        <v>0</v>
      </c>
      <c r="P43" s="776">
        <f>'D-13-1'!P43+'D-13-2'!P43</f>
        <v>0</v>
      </c>
      <c r="Q43" s="776">
        <f>'D-13-1'!Q43+'D-13-2'!Q43</f>
        <v>0</v>
      </c>
      <c r="R43" s="776">
        <f>'D-13-1'!R43+'D-13-2'!R43</f>
        <v>0</v>
      </c>
      <c r="S43" s="776">
        <f>'D-13-1'!S43+'D-13-2'!S43</f>
        <v>0</v>
      </c>
      <c r="T43" s="776">
        <f>'D-13-1'!T43+'D-13-2'!T43</f>
        <v>0</v>
      </c>
      <c r="U43" s="776">
        <f>'D-13-1'!U43+'D-13-2'!U43</f>
        <v>0</v>
      </c>
      <c r="V43" s="776">
        <f>'D-13-1'!V43+'D-13-2'!V43</f>
        <v>0</v>
      </c>
      <c r="W43" s="778">
        <f>'D-13-1'!W43+'D-13-2'!W43</f>
        <v>0</v>
      </c>
      <c r="X43" s="776" t="s">
        <v>245</v>
      </c>
      <c r="Y43" s="1482" t="s">
        <v>1045</v>
      </c>
    </row>
    <row r="44" spans="1:25" s="916" customFormat="1" ht="15" customHeight="1" thickBot="1" x14ac:dyDescent="0.25">
      <c r="A44" s="1493"/>
      <c r="B44" s="1494"/>
      <c r="C44" s="1481"/>
      <c r="D44" s="776" t="s">
        <v>246</v>
      </c>
      <c r="E44" s="777">
        <f t="shared" si="0"/>
        <v>2</v>
      </c>
      <c r="F44" s="776">
        <f>'D-13-1'!F44+'D-13-2'!F44</f>
        <v>0</v>
      </c>
      <c r="G44" s="776">
        <f>'D-13-1'!G44+'D-13-2'!G44</f>
        <v>0</v>
      </c>
      <c r="H44" s="776">
        <f>'D-13-1'!H44+'D-13-2'!H44</f>
        <v>0</v>
      </c>
      <c r="I44" s="776">
        <f>'D-13-1'!I44+'D-13-2'!I44</f>
        <v>0</v>
      </c>
      <c r="J44" s="776">
        <f>'D-13-1'!J44+'D-13-2'!J44</f>
        <v>0</v>
      </c>
      <c r="K44" s="776">
        <f>'D-13-1'!K44+'D-13-2'!K44</f>
        <v>0</v>
      </c>
      <c r="L44" s="776">
        <f>'D-13-1'!L44+'D-13-2'!L44</f>
        <v>1</v>
      </c>
      <c r="M44" s="776">
        <f>'D-13-1'!M44+'D-13-2'!M44</f>
        <v>0</v>
      </c>
      <c r="N44" s="776">
        <f>'D-13-1'!N44+'D-13-2'!N44</f>
        <v>0</v>
      </c>
      <c r="O44" s="776">
        <f>'D-13-1'!O44+'D-13-2'!O44</f>
        <v>0</v>
      </c>
      <c r="P44" s="776">
        <f>'D-13-1'!P44+'D-13-2'!P44</f>
        <v>0</v>
      </c>
      <c r="Q44" s="776">
        <f>'D-13-1'!Q44+'D-13-2'!Q44</f>
        <v>0</v>
      </c>
      <c r="R44" s="776">
        <f>'D-13-1'!R44+'D-13-2'!R44</f>
        <v>1</v>
      </c>
      <c r="S44" s="776">
        <f>'D-13-1'!S44+'D-13-2'!S44</f>
        <v>0</v>
      </c>
      <c r="T44" s="776">
        <f>'D-13-1'!T44+'D-13-2'!T44</f>
        <v>0</v>
      </c>
      <c r="U44" s="776">
        <f>'D-13-1'!U44+'D-13-2'!U44</f>
        <v>0</v>
      </c>
      <c r="V44" s="776">
        <f>'D-13-1'!V44+'D-13-2'!V44</f>
        <v>0</v>
      </c>
      <c r="W44" s="778">
        <f>'D-13-1'!W44+'D-13-2'!W44</f>
        <v>0</v>
      </c>
      <c r="X44" s="776"/>
      <c r="Y44" s="1482"/>
    </row>
    <row r="45" spans="1:25" s="917" customFormat="1" ht="13.5" customHeight="1" thickBot="1" x14ac:dyDescent="0.25">
      <c r="A45" s="1491" t="s">
        <v>847</v>
      </c>
      <c r="B45" s="1492" t="s">
        <v>848</v>
      </c>
      <c r="C45" s="1475" t="s">
        <v>820</v>
      </c>
      <c r="D45" s="773" t="s">
        <v>244</v>
      </c>
      <c r="E45" s="774">
        <f t="shared" si="0"/>
        <v>0</v>
      </c>
      <c r="F45" s="773">
        <f>'D-13-1'!F45+'D-13-2'!F45</f>
        <v>0</v>
      </c>
      <c r="G45" s="773">
        <f>'D-13-1'!G45+'D-13-2'!G45</f>
        <v>0</v>
      </c>
      <c r="H45" s="773">
        <f>'D-13-1'!H45+'D-13-2'!H45</f>
        <v>0</v>
      </c>
      <c r="I45" s="773">
        <f>'D-13-1'!I45+'D-13-2'!I45</f>
        <v>0</v>
      </c>
      <c r="J45" s="773">
        <f>'D-13-1'!J45+'D-13-2'!J45</f>
        <v>0</v>
      </c>
      <c r="K45" s="773">
        <f>'D-13-1'!K45+'D-13-2'!K45</f>
        <v>0</v>
      </c>
      <c r="L45" s="773">
        <f>'D-13-1'!L45+'D-13-2'!L45</f>
        <v>0</v>
      </c>
      <c r="M45" s="773">
        <f>'D-13-1'!M45+'D-13-2'!M45</f>
        <v>0</v>
      </c>
      <c r="N45" s="773">
        <f>'D-13-1'!N45+'D-13-2'!N45</f>
        <v>0</v>
      </c>
      <c r="O45" s="773">
        <f>'D-13-1'!O45+'D-13-2'!O45</f>
        <v>0</v>
      </c>
      <c r="P45" s="773">
        <f>'D-13-1'!P45+'D-13-2'!P45</f>
        <v>0</v>
      </c>
      <c r="Q45" s="773">
        <f>'D-13-1'!Q45+'D-13-2'!Q45</f>
        <v>0</v>
      </c>
      <c r="R45" s="773">
        <f>'D-13-1'!R45+'D-13-2'!R45</f>
        <v>0</v>
      </c>
      <c r="S45" s="773">
        <f>'D-13-1'!S45+'D-13-2'!S45</f>
        <v>0</v>
      </c>
      <c r="T45" s="773">
        <f>'D-13-1'!T45+'D-13-2'!T45</f>
        <v>0</v>
      </c>
      <c r="U45" s="773">
        <f>'D-13-1'!U45+'D-13-2'!U45</f>
        <v>0</v>
      </c>
      <c r="V45" s="773">
        <f>'D-13-1'!V45+'D-13-2'!V45</f>
        <v>0</v>
      </c>
      <c r="W45" s="775">
        <f>'D-13-1'!W45+'D-13-2'!W45</f>
        <v>0</v>
      </c>
      <c r="X45" s="773" t="s">
        <v>245</v>
      </c>
      <c r="Y45" s="1476" t="s">
        <v>1046</v>
      </c>
    </row>
    <row r="46" spans="1:25" s="917" customFormat="1" ht="13.5" customHeight="1" thickBot="1" x14ac:dyDescent="0.25">
      <c r="A46" s="1491"/>
      <c r="B46" s="1492"/>
      <c r="C46" s="1475"/>
      <c r="D46" s="773" t="s">
        <v>246</v>
      </c>
      <c r="E46" s="774">
        <f t="shared" si="0"/>
        <v>8</v>
      </c>
      <c r="F46" s="773">
        <f>'D-13-1'!F46+'D-13-2'!F46</f>
        <v>0</v>
      </c>
      <c r="G46" s="773">
        <f>'D-13-1'!G46+'D-13-2'!G46</f>
        <v>0</v>
      </c>
      <c r="H46" s="773">
        <f>'D-13-1'!H46+'D-13-2'!H46</f>
        <v>0</v>
      </c>
      <c r="I46" s="773">
        <f>'D-13-1'!I46+'D-13-2'!I46</f>
        <v>0</v>
      </c>
      <c r="J46" s="773">
        <f>'D-13-1'!J46+'D-13-2'!J46</f>
        <v>0</v>
      </c>
      <c r="K46" s="773">
        <f>'D-13-1'!K46+'D-13-2'!K46</f>
        <v>0</v>
      </c>
      <c r="L46" s="773">
        <f>'D-13-1'!L46+'D-13-2'!L46</f>
        <v>0</v>
      </c>
      <c r="M46" s="773">
        <f>'D-13-1'!M46+'D-13-2'!M46</f>
        <v>0</v>
      </c>
      <c r="N46" s="773">
        <f>'D-13-1'!N46+'D-13-2'!N46</f>
        <v>0</v>
      </c>
      <c r="O46" s="773">
        <f>'D-13-1'!O46+'D-13-2'!O46</f>
        <v>2</v>
      </c>
      <c r="P46" s="773">
        <f>'D-13-1'!P46+'D-13-2'!P46</f>
        <v>1</v>
      </c>
      <c r="Q46" s="773">
        <f>'D-13-1'!Q46+'D-13-2'!Q46</f>
        <v>1</v>
      </c>
      <c r="R46" s="773">
        <f>'D-13-1'!R46+'D-13-2'!R46</f>
        <v>0</v>
      </c>
      <c r="S46" s="773">
        <f>'D-13-1'!S46+'D-13-2'!S46</f>
        <v>2</v>
      </c>
      <c r="T46" s="773">
        <f>'D-13-1'!T46+'D-13-2'!T46</f>
        <v>0</v>
      </c>
      <c r="U46" s="773">
        <f>'D-13-1'!U46+'D-13-2'!U46</f>
        <v>2</v>
      </c>
      <c r="V46" s="773">
        <f>'D-13-1'!V46+'D-13-2'!V46</f>
        <v>0</v>
      </c>
      <c r="W46" s="775">
        <f>'D-13-1'!W46+'D-13-2'!W46</f>
        <v>0</v>
      </c>
      <c r="X46" s="773" t="s">
        <v>771</v>
      </c>
      <c r="Y46" s="1476"/>
    </row>
    <row r="47" spans="1:25" s="916" customFormat="1" ht="13.5" customHeight="1" thickBot="1" x14ac:dyDescent="0.25">
      <c r="A47" s="1493" t="s">
        <v>849</v>
      </c>
      <c r="B47" s="1494" t="s">
        <v>850</v>
      </c>
      <c r="C47" s="1481" t="s">
        <v>820</v>
      </c>
      <c r="D47" s="776" t="s">
        <v>244</v>
      </c>
      <c r="E47" s="777">
        <f t="shared" si="0"/>
        <v>0</v>
      </c>
      <c r="F47" s="776">
        <f>'D-13-1'!F47+'D-13-2'!F47</f>
        <v>0</v>
      </c>
      <c r="G47" s="776">
        <f>'D-13-1'!G47+'D-13-2'!G47</f>
        <v>0</v>
      </c>
      <c r="H47" s="776">
        <f>'D-13-1'!H47+'D-13-2'!H47</f>
        <v>0</v>
      </c>
      <c r="I47" s="776">
        <f>'D-13-1'!I47+'D-13-2'!I47</f>
        <v>0</v>
      </c>
      <c r="J47" s="776">
        <f>'D-13-1'!J47+'D-13-2'!J47</f>
        <v>0</v>
      </c>
      <c r="K47" s="776">
        <f>'D-13-1'!K47+'D-13-2'!K47</f>
        <v>0</v>
      </c>
      <c r="L47" s="776">
        <f>'D-13-1'!L47+'D-13-2'!L47</f>
        <v>0</v>
      </c>
      <c r="M47" s="776">
        <f>'D-13-1'!M47+'D-13-2'!M47</f>
        <v>0</v>
      </c>
      <c r="N47" s="776">
        <f>'D-13-1'!N47+'D-13-2'!N47</f>
        <v>0</v>
      </c>
      <c r="O47" s="776">
        <f>'D-13-1'!O47+'D-13-2'!O47</f>
        <v>0</v>
      </c>
      <c r="P47" s="776">
        <f>'D-13-1'!P47+'D-13-2'!P47</f>
        <v>0</v>
      </c>
      <c r="Q47" s="776">
        <f>'D-13-1'!Q47+'D-13-2'!Q47</f>
        <v>0</v>
      </c>
      <c r="R47" s="776">
        <f>'D-13-1'!R47+'D-13-2'!R47</f>
        <v>0</v>
      </c>
      <c r="S47" s="776">
        <f>'D-13-1'!S47+'D-13-2'!S47</f>
        <v>0</v>
      </c>
      <c r="T47" s="776">
        <f>'D-13-1'!T47+'D-13-2'!T47</f>
        <v>0</v>
      </c>
      <c r="U47" s="776">
        <f>'D-13-1'!U47+'D-13-2'!U47</f>
        <v>0</v>
      </c>
      <c r="V47" s="776">
        <f>'D-13-1'!V47+'D-13-2'!V47</f>
        <v>0</v>
      </c>
      <c r="W47" s="778">
        <f>'D-13-1'!W47+'D-13-2'!W47</f>
        <v>0</v>
      </c>
      <c r="X47" s="776" t="s">
        <v>245</v>
      </c>
      <c r="Y47" s="1482" t="s">
        <v>1047</v>
      </c>
    </row>
    <row r="48" spans="1:25" s="916" customFormat="1" ht="13.5" customHeight="1" thickBot="1" x14ac:dyDescent="0.25">
      <c r="A48" s="1493"/>
      <c r="B48" s="1494"/>
      <c r="C48" s="1481"/>
      <c r="D48" s="776" t="s">
        <v>246</v>
      </c>
      <c r="E48" s="777">
        <f t="shared" si="0"/>
        <v>8</v>
      </c>
      <c r="F48" s="776">
        <f>'D-13-1'!F48+'D-13-2'!F48</f>
        <v>0</v>
      </c>
      <c r="G48" s="776">
        <f>'D-13-1'!G48+'D-13-2'!G48</f>
        <v>0</v>
      </c>
      <c r="H48" s="776">
        <f>'D-13-1'!H48+'D-13-2'!H48</f>
        <v>0</v>
      </c>
      <c r="I48" s="776">
        <f>'D-13-1'!I48+'D-13-2'!I48</f>
        <v>0</v>
      </c>
      <c r="J48" s="776">
        <f>'D-13-1'!J48+'D-13-2'!J48</f>
        <v>0</v>
      </c>
      <c r="K48" s="776">
        <f>'D-13-1'!K48+'D-13-2'!K48</f>
        <v>0</v>
      </c>
      <c r="L48" s="776">
        <f>'D-13-1'!L48+'D-13-2'!L48</f>
        <v>0</v>
      </c>
      <c r="M48" s="776">
        <f>'D-13-1'!M48+'D-13-2'!M48</f>
        <v>0</v>
      </c>
      <c r="N48" s="776">
        <f>'D-13-1'!N48+'D-13-2'!N48</f>
        <v>1</v>
      </c>
      <c r="O48" s="776">
        <f>'D-13-1'!O48+'D-13-2'!O48</f>
        <v>1</v>
      </c>
      <c r="P48" s="776">
        <f>'D-13-1'!P48+'D-13-2'!P48</f>
        <v>1</v>
      </c>
      <c r="Q48" s="776">
        <f>'D-13-1'!Q48+'D-13-2'!Q48</f>
        <v>0</v>
      </c>
      <c r="R48" s="776">
        <f>'D-13-1'!R48+'D-13-2'!R48</f>
        <v>2</v>
      </c>
      <c r="S48" s="776">
        <f>'D-13-1'!S48+'D-13-2'!S48</f>
        <v>1</v>
      </c>
      <c r="T48" s="776">
        <f>'D-13-1'!T48+'D-13-2'!T48</f>
        <v>2</v>
      </c>
      <c r="U48" s="776">
        <f>'D-13-1'!U48+'D-13-2'!U48</f>
        <v>0</v>
      </c>
      <c r="V48" s="776">
        <f>'D-13-1'!V48+'D-13-2'!V48</f>
        <v>0</v>
      </c>
      <c r="W48" s="778">
        <f>'D-13-1'!W48+'D-13-2'!W48</f>
        <v>0</v>
      </c>
      <c r="X48" s="776" t="s">
        <v>771</v>
      </c>
      <c r="Y48" s="1482"/>
    </row>
    <row r="49" spans="1:25" s="917" customFormat="1" ht="17.25" customHeight="1" thickBot="1" x14ac:dyDescent="0.25">
      <c r="A49" s="1491" t="s">
        <v>851</v>
      </c>
      <c r="B49" s="1492" t="s">
        <v>852</v>
      </c>
      <c r="C49" s="1475" t="s">
        <v>820</v>
      </c>
      <c r="D49" s="773" t="s">
        <v>244</v>
      </c>
      <c r="E49" s="774">
        <f t="shared" si="0"/>
        <v>10</v>
      </c>
      <c r="F49" s="773">
        <f>'D-13-1'!F49+'D-13-2'!F49</f>
        <v>0</v>
      </c>
      <c r="G49" s="773">
        <f>'D-13-1'!G49+'D-13-2'!G49</f>
        <v>0</v>
      </c>
      <c r="H49" s="773">
        <f>'D-13-1'!H49+'D-13-2'!H49</f>
        <v>0</v>
      </c>
      <c r="I49" s="773">
        <f>'D-13-1'!I49+'D-13-2'!I49</f>
        <v>0</v>
      </c>
      <c r="J49" s="773">
        <f>'D-13-1'!J49+'D-13-2'!J49</f>
        <v>0</v>
      </c>
      <c r="K49" s="773">
        <f>'D-13-1'!K49+'D-13-2'!K49</f>
        <v>0</v>
      </c>
      <c r="L49" s="773">
        <f>'D-13-1'!L49+'D-13-2'!L49</f>
        <v>0</v>
      </c>
      <c r="M49" s="773">
        <f>'D-13-1'!M49+'D-13-2'!M49</f>
        <v>0</v>
      </c>
      <c r="N49" s="773">
        <f>'D-13-1'!N49+'D-13-2'!N49</f>
        <v>0</v>
      </c>
      <c r="O49" s="773">
        <f>'D-13-1'!O49+'D-13-2'!O49</f>
        <v>1</v>
      </c>
      <c r="P49" s="773">
        <f>'D-13-1'!P49+'D-13-2'!P49</f>
        <v>1</v>
      </c>
      <c r="Q49" s="773">
        <f>'D-13-1'!Q49+'D-13-2'!Q49</f>
        <v>0</v>
      </c>
      <c r="R49" s="773">
        <f>'D-13-1'!R49+'D-13-2'!R49</f>
        <v>0</v>
      </c>
      <c r="S49" s="773">
        <f>'D-13-1'!S49+'D-13-2'!S49</f>
        <v>1</v>
      </c>
      <c r="T49" s="773">
        <f>'D-13-1'!T49+'D-13-2'!T49</f>
        <v>2</v>
      </c>
      <c r="U49" s="773">
        <f>'D-13-1'!U49+'D-13-2'!U49</f>
        <v>4</v>
      </c>
      <c r="V49" s="773">
        <f>'D-13-1'!V49+'D-13-2'!V49</f>
        <v>0</v>
      </c>
      <c r="W49" s="775">
        <f>'D-13-1'!W49+'D-13-2'!W49</f>
        <v>1</v>
      </c>
      <c r="X49" s="773" t="s">
        <v>245</v>
      </c>
      <c r="Y49" s="1476" t="s">
        <v>1048</v>
      </c>
    </row>
    <row r="50" spans="1:25" s="917" customFormat="1" ht="17.25" customHeight="1" x14ac:dyDescent="0.2">
      <c r="A50" s="1495"/>
      <c r="B50" s="1496"/>
      <c r="C50" s="1497"/>
      <c r="D50" s="779" t="s">
        <v>246</v>
      </c>
      <c r="E50" s="780">
        <f t="shared" si="0"/>
        <v>0</v>
      </c>
      <c r="F50" s="779">
        <f>'D-13-1'!F50+'D-13-2'!F50</f>
        <v>0</v>
      </c>
      <c r="G50" s="779">
        <f>'D-13-1'!G50+'D-13-2'!G50</f>
        <v>0</v>
      </c>
      <c r="H50" s="779">
        <f>'D-13-1'!H50+'D-13-2'!H50</f>
        <v>0</v>
      </c>
      <c r="I50" s="779">
        <f>'D-13-1'!I50+'D-13-2'!I50</f>
        <v>0</v>
      </c>
      <c r="J50" s="779">
        <f>'D-13-1'!J50+'D-13-2'!J50</f>
        <v>0</v>
      </c>
      <c r="K50" s="779">
        <f>'D-13-1'!K50+'D-13-2'!K50</f>
        <v>0</v>
      </c>
      <c r="L50" s="779">
        <f>'D-13-1'!L50+'D-13-2'!L50</f>
        <v>0</v>
      </c>
      <c r="M50" s="779">
        <f>'D-13-1'!M50+'D-13-2'!M50</f>
        <v>0</v>
      </c>
      <c r="N50" s="779">
        <f>'D-13-1'!N50+'D-13-2'!N50</f>
        <v>0</v>
      </c>
      <c r="O50" s="779">
        <f>'D-13-1'!O50+'D-13-2'!O50</f>
        <v>0</v>
      </c>
      <c r="P50" s="779">
        <f>'D-13-1'!P50+'D-13-2'!P50</f>
        <v>0</v>
      </c>
      <c r="Q50" s="779">
        <f>'D-13-1'!Q50+'D-13-2'!Q50</f>
        <v>0</v>
      </c>
      <c r="R50" s="779">
        <f>'D-13-1'!R50+'D-13-2'!R50</f>
        <v>0</v>
      </c>
      <c r="S50" s="779">
        <f>'D-13-1'!S50+'D-13-2'!S50</f>
        <v>0</v>
      </c>
      <c r="T50" s="779">
        <f>'D-13-1'!T50+'D-13-2'!T50</f>
        <v>0</v>
      </c>
      <c r="U50" s="779">
        <f>'D-13-1'!U50+'D-13-2'!U50</f>
        <v>0</v>
      </c>
      <c r="V50" s="779">
        <f>'D-13-1'!V50+'D-13-2'!V50</f>
        <v>0</v>
      </c>
      <c r="W50" s="781">
        <f>'D-13-1'!W50+'D-13-2'!W50</f>
        <v>0</v>
      </c>
      <c r="X50" s="779" t="s">
        <v>771</v>
      </c>
      <c r="Y50" s="1498"/>
    </row>
    <row r="51" spans="1:25" s="916" customFormat="1" ht="13.5" customHeight="1" thickBot="1" x14ac:dyDescent="0.25">
      <c r="A51" s="1499" t="s">
        <v>853</v>
      </c>
      <c r="B51" s="1500" t="s">
        <v>854</v>
      </c>
      <c r="C51" s="1501" t="s">
        <v>820</v>
      </c>
      <c r="D51" s="942" t="s">
        <v>244</v>
      </c>
      <c r="E51" s="943">
        <f t="shared" si="0"/>
        <v>5</v>
      </c>
      <c r="F51" s="942">
        <f>'D-13-1'!F51+'D-13-2'!F51</f>
        <v>0</v>
      </c>
      <c r="G51" s="942">
        <f>'D-13-1'!G51+'D-13-2'!G51</f>
        <v>0</v>
      </c>
      <c r="H51" s="942">
        <f>'D-13-1'!H51+'D-13-2'!H51</f>
        <v>0</v>
      </c>
      <c r="I51" s="942">
        <f>'D-13-1'!I51+'D-13-2'!I51</f>
        <v>0</v>
      </c>
      <c r="J51" s="942">
        <f>'D-13-1'!J51+'D-13-2'!J51</f>
        <v>0</v>
      </c>
      <c r="K51" s="942">
        <f>'D-13-1'!K51+'D-13-2'!K51</f>
        <v>0</v>
      </c>
      <c r="L51" s="942">
        <f>'D-13-1'!L51+'D-13-2'!L51</f>
        <v>0</v>
      </c>
      <c r="M51" s="942">
        <f>'D-13-1'!M51+'D-13-2'!M51</f>
        <v>0</v>
      </c>
      <c r="N51" s="942">
        <f>'D-13-1'!N51+'D-13-2'!N51</f>
        <v>0</v>
      </c>
      <c r="O51" s="942">
        <f>'D-13-1'!O51+'D-13-2'!O51</f>
        <v>0</v>
      </c>
      <c r="P51" s="942">
        <f>'D-13-1'!P51+'D-13-2'!P51</f>
        <v>0</v>
      </c>
      <c r="Q51" s="942">
        <f>'D-13-1'!Q51+'D-13-2'!Q51</f>
        <v>0</v>
      </c>
      <c r="R51" s="942">
        <f>'D-13-1'!R51+'D-13-2'!R51</f>
        <v>0</v>
      </c>
      <c r="S51" s="942">
        <f>'D-13-1'!S51+'D-13-2'!S51</f>
        <v>0</v>
      </c>
      <c r="T51" s="942">
        <f>'D-13-1'!T51+'D-13-2'!T51</f>
        <v>3</v>
      </c>
      <c r="U51" s="942">
        <f>'D-13-1'!U51+'D-13-2'!U51</f>
        <v>0</v>
      </c>
      <c r="V51" s="942">
        <f>'D-13-1'!V51+'D-13-2'!V51</f>
        <v>1</v>
      </c>
      <c r="W51" s="944">
        <f>'D-13-1'!W51+'D-13-2'!W51</f>
        <v>1</v>
      </c>
      <c r="X51" s="942" t="s">
        <v>245</v>
      </c>
      <c r="Y51" s="1502" t="s">
        <v>1049</v>
      </c>
    </row>
    <row r="52" spans="1:25" s="916" customFormat="1" ht="13.5" customHeight="1" thickBot="1" x14ac:dyDescent="0.25">
      <c r="A52" s="1493"/>
      <c r="B52" s="1494"/>
      <c r="C52" s="1481"/>
      <c r="D52" s="776" t="s">
        <v>246</v>
      </c>
      <c r="E52" s="777">
        <f t="shared" si="0"/>
        <v>0</v>
      </c>
      <c r="F52" s="776">
        <f>'D-13-1'!F52+'D-13-2'!F52</f>
        <v>0</v>
      </c>
      <c r="G52" s="776">
        <f>'D-13-1'!G52+'D-13-2'!G52</f>
        <v>0</v>
      </c>
      <c r="H52" s="776">
        <f>'D-13-1'!H52+'D-13-2'!H52</f>
        <v>0</v>
      </c>
      <c r="I52" s="776">
        <f>'D-13-1'!I52+'D-13-2'!I52</f>
        <v>0</v>
      </c>
      <c r="J52" s="776">
        <f>'D-13-1'!J52+'D-13-2'!J52</f>
        <v>0</v>
      </c>
      <c r="K52" s="776">
        <f>'D-13-1'!K52+'D-13-2'!K52</f>
        <v>0</v>
      </c>
      <c r="L52" s="776">
        <f>'D-13-1'!L52+'D-13-2'!L52</f>
        <v>0</v>
      </c>
      <c r="M52" s="776">
        <f>'D-13-1'!M52+'D-13-2'!M52</f>
        <v>0</v>
      </c>
      <c r="N52" s="776">
        <f>'D-13-1'!N52+'D-13-2'!N52</f>
        <v>0</v>
      </c>
      <c r="O52" s="776">
        <f>'D-13-1'!O52+'D-13-2'!O52</f>
        <v>0</v>
      </c>
      <c r="P52" s="776">
        <f>'D-13-1'!P52+'D-13-2'!P52</f>
        <v>0</v>
      </c>
      <c r="Q52" s="776">
        <f>'D-13-1'!Q52+'D-13-2'!Q52</f>
        <v>0</v>
      </c>
      <c r="R52" s="776">
        <f>'D-13-1'!R52+'D-13-2'!R52</f>
        <v>0</v>
      </c>
      <c r="S52" s="776">
        <f>'D-13-1'!S52+'D-13-2'!S52</f>
        <v>0</v>
      </c>
      <c r="T52" s="776">
        <f>'D-13-1'!T52+'D-13-2'!T52</f>
        <v>0</v>
      </c>
      <c r="U52" s="776">
        <f>'D-13-1'!U52+'D-13-2'!U52</f>
        <v>0</v>
      </c>
      <c r="V52" s="776">
        <f>'D-13-1'!V52+'D-13-2'!V52</f>
        <v>0</v>
      </c>
      <c r="W52" s="778">
        <f>'D-13-1'!W52+'D-13-2'!W52</f>
        <v>0</v>
      </c>
      <c r="X52" s="776" t="s">
        <v>771</v>
      </c>
      <c r="Y52" s="1482"/>
    </row>
    <row r="53" spans="1:25" s="917" customFormat="1" ht="20.25" customHeight="1" thickBot="1" x14ac:dyDescent="0.25">
      <c r="A53" s="1491" t="s">
        <v>855</v>
      </c>
      <c r="B53" s="1492" t="s">
        <v>856</v>
      </c>
      <c r="C53" s="1475" t="s">
        <v>820</v>
      </c>
      <c r="D53" s="773" t="s">
        <v>244</v>
      </c>
      <c r="E53" s="774">
        <f t="shared" si="0"/>
        <v>5</v>
      </c>
      <c r="F53" s="773">
        <f>'D-13-1'!F53+'D-13-2'!F53</f>
        <v>0</v>
      </c>
      <c r="G53" s="773">
        <f>'D-13-1'!G53+'D-13-2'!G53</f>
        <v>0</v>
      </c>
      <c r="H53" s="773">
        <f>'D-13-1'!H53+'D-13-2'!H53</f>
        <v>0</v>
      </c>
      <c r="I53" s="773">
        <f>'D-13-1'!I53+'D-13-2'!I53</f>
        <v>0</v>
      </c>
      <c r="J53" s="773">
        <f>'D-13-1'!J53+'D-13-2'!J53</f>
        <v>0</v>
      </c>
      <c r="K53" s="773">
        <f>'D-13-1'!K53+'D-13-2'!K53</f>
        <v>1</v>
      </c>
      <c r="L53" s="773">
        <f>'D-13-1'!L53+'D-13-2'!L53</f>
        <v>1</v>
      </c>
      <c r="M53" s="773">
        <f>'D-13-1'!M53+'D-13-2'!M53</f>
        <v>0</v>
      </c>
      <c r="N53" s="773">
        <f>'D-13-1'!N53+'D-13-2'!N53</f>
        <v>0</v>
      </c>
      <c r="O53" s="773">
        <f>'D-13-1'!O53+'D-13-2'!O53</f>
        <v>1</v>
      </c>
      <c r="P53" s="773">
        <f>'D-13-1'!P53+'D-13-2'!P53</f>
        <v>1</v>
      </c>
      <c r="Q53" s="773">
        <f>'D-13-1'!Q53+'D-13-2'!Q53</f>
        <v>0</v>
      </c>
      <c r="R53" s="773">
        <f>'D-13-1'!R53+'D-13-2'!R53</f>
        <v>1</v>
      </c>
      <c r="S53" s="773">
        <f>'D-13-1'!S53+'D-13-2'!S53</f>
        <v>0</v>
      </c>
      <c r="T53" s="773">
        <f>'D-13-1'!T53+'D-13-2'!T53</f>
        <v>0</v>
      </c>
      <c r="U53" s="773">
        <f>'D-13-1'!U53+'D-13-2'!U53</f>
        <v>0</v>
      </c>
      <c r="V53" s="773">
        <f>'D-13-1'!V53+'D-13-2'!V53</f>
        <v>0</v>
      </c>
      <c r="W53" s="775">
        <f>'D-13-1'!W53+'D-13-2'!W53</f>
        <v>0</v>
      </c>
      <c r="X53" s="773" t="s">
        <v>245</v>
      </c>
      <c r="Y53" s="1476" t="s">
        <v>1050</v>
      </c>
    </row>
    <row r="54" spans="1:25" s="917" customFormat="1" ht="20.25" customHeight="1" thickBot="1" x14ac:dyDescent="0.25">
      <c r="A54" s="1491"/>
      <c r="B54" s="1492"/>
      <c r="C54" s="1475"/>
      <c r="D54" s="773" t="s">
        <v>246</v>
      </c>
      <c r="E54" s="774">
        <f t="shared" si="0"/>
        <v>5</v>
      </c>
      <c r="F54" s="773">
        <f>'D-13-1'!F54+'D-13-2'!F54</f>
        <v>0</v>
      </c>
      <c r="G54" s="773">
        <f>'D-13-1'!G54+'D-13-2'!G54</f>
        <v>1</v>
      </c>
      <c r="H54" s="773">
        <f>'D-13-1'!H54+'D-13-2'!H54</f>
        <v>0</v>
      </c>
      <c r="I54" s="773">
        <f>'D-13-1'!I54+'D-13-2'!I54</f>
        <v>0</v>
      </c>
      <c r="J54" s="773">
        <f>'D-13-1'!J54+'D-13-2'!J54</f>
        <v>0</v>
      </c>
      <c r="K54" s="773">
        <f>'D-13-1'!K54+'D-13-2'!K54</f>
        <v>0</v>
      </c>
      <c r="L54" s="773">
        <f>'D-13-1'!L54+'D-13-2'!L54</f>
        <v>0</v>
      </c>
      <c r="M54" s="773">
        <f>'D-13-1'!M54+'D-13-2'!M54</f>
        <v>1</v>
      </c>
      <c r="N54" s="773">
        <f>'D-13-1'!N54+'D-13-2'!N54</f>
        <v>0</v>
      </c>
      <c r="O54" s="773">
        <f>'D-13-1'!O54+'D-13-2'!O54</f>
        <v>1</v>
      </c>
      <c r="P54" s="773">
        <f>'D-13-1'!P54+'D-13-2'!P54</f>
        <v>1</v>
      </c>
      <c r="Q54" s="773">
        <f>'D-13-1'!Q54+'D-13-2'!Q54</f>
        <v>1</v>
      </c>
      <c r="R54" s="773">
        <f>'D-13-1'!R54+'D-13-2'!R54</f>
        <v>0</v>
      </c>
      <c r="S54" s="773">
        <f>'D-13-1'!S54+'D-13-2'!S54</f>
        <v>0</v>
      </c>
      <c r="T54" s="773">
        <f>'D-13-1'!T54+'D-13-2'!T54</f>
        <v>0</v>
      </c>
      <c r="U54" s="773">
        <f>'D-13-1'!U54+'D-13-2'!U54</f>
        <v>0</v>
      </c>
      <c r="V54" s="773">
        <f>'D-13-1'!V54+'D-13-2'!V54</f>
        <v>0</v>
      </c>
      <c r="W54" s="775">
        <f>'D-13-1'!W54+'D-13-2'!W54</f>
        <v>0</v>
      </c>
      <c r="X54" s="773" t="s">
        <v>771</v>
      </c>
      <c r="Y54" s="1476"/>
    </row>
    <row r="55" spans="1:25" s="916" customFormat="1" ht="14.25" customHeight="1" thickBot="1" x14ac:dyDescent="0.25">
      <c r="A55" s="1493" t="s">
        <v>857</v>
      </c>
      <c r="B55" s="1494" t="s">
        <v>858</v>
      </c>
      <c r="C55" s="1481" t="s">
        <v>820</v>
      </c>
      <c r="D55" s="776" t="s">
        <v>244</v>
      </c>
      <c r="E55" s="777">
        <f t="shared" si="0"/>
        <v>3</v>
      </c>
      <c r="F55" s="776">
        <f>'D-13-1'!F55+'D-13-2'!F55</f>
        <v>0</v>
      </c>
      <c r="G55" s="776">
        <f>'D-13-1'!G55+'D-13-2'!G55</f>
        <v>0</v>
      </c>
      <c r="H55" s="776">
        <f>'D-13-1'!H55+'D-13-2'!H55</f>
        <v>0</v>
      </c>
      <c r="I55" s="776">
        <f>'D-13-1'!I55+'D-13-2'!I55</f>
        <v>0</v>
      </c>
      <c r="J55" s="776">
        <f>'D-13-1'!J55+'D-13-2'!J55</f>
        <v>0</v>
      </c>
      <c r="K55" s="776">
        <f>'D-13-1'!K55+'D-13-2'!K55</f>
        <v>0</v>
      </c>
      <c r="L55" s="776">
        <f>'D-13-1'!L55+'D-13-2'!L55</f>
        <v>0</v>
      </c>
      <c r="M55" s="776">
        <f>'D-13-1'!M55+'D-13-2'!M55</f>
        <v>0</v>
      </c>
      <c r="N55" s="776">
        <f>'D-13-1'!N55+'D-13-2'!N55</f>
        <v>0</v>
      </c>
      <c r="O55" s="776">
        <f>'D-13-1'!O55+'D-13-2'!O55</f>
        <v>0</v>
      </c>
      <c r="P55" s="776">
        <f>'D-13-1'!P55+'D-13-2'!P55</f>
        <v>0</v>
      </c>
      <c r="Q55" s="776">
        <f>'D-13-1'!Q55+'D-13-2'!Q55</f>
        <v>0</v>
      </c>
      <c r="R55" s="776">
        <f>'D-13-1'!R55+'D-13-2'!R55</f>
        <v>1</v>
      </c>
      <c r="S55" s="776">
        <f>'D-13-1'!S55+'D-13-2'!S55</f>
        <v>0</v>
      </c>
      <c r="T55" s="776">
        <f>'D-13-1'!T55+'D-13-2'!T55</f>
        <v>1</v>
      </c>
      <c r="U55" s="776">
        <f>'D-13-1'!U55+'D-13-2'!U55</f>
        <v>0</v>
      </c>
      <c r="V55" s="776">
        <f>'D-13-1'!V55+'D-13-2'!V55</f>
        <v>1</v>
      </c>
      <c r="W55" s="778">
        <f>'D-13-1'!W55+'D-13-2'!W55</f>
        <v>0</v>
      </c>
      <c r="X55" s="776" t="s">
        <v>245</v>
      </c>
      <c r="Y55" s="1482" t="s">
        <v>1081</v>
      </c>
    </row>
    <row r="56" spans="1:25" s="916" customFormat="1" ht="14.25" customHeight="1" thickBot="1" x14ac:dyDescent="0.25">
      <c r="A56" s="1493"/>
      <c r="B56" s="1494"/>
      <c r="C56" s="1481"/>
      <c r="D56" s="776" t="s">
        <v>246</v>
      </c>
      <c r="E56" s="777">
        <f t="shared" si="0"/>
        <v>1</v>
      </c>
      <c r="F56" s="776">
        <f>'D-13-1'!F56+'D-13-2'!F56</f>
        <v>0</v>
      </c>
      <c r="G56" s="776">
        <f>'D-13-1'!G56+'D-13-2'!G56</f>
        <v>0</v>
      </c>
      <c r="H56" s="776">
        <f>'D-13-1'!H56+'D-13-2'!H56</f>
        <v>0</v>
      </c>
      <c r="I56" s="776">
        <f>'D-13-1'!I56+'D-13-2'!I56</f>
        <v>0</v>
      </c>
      <c r="J56" s="776">
        <f>'D-13-1'!J56+'D-13-2'!J56</f>
        <v>0</v>
      </c>
      <c r="K56" s="776">
        <f>'D-13-1'!K56+'D-13-2'!K56</f>
        <v>0</v>
      </c>
      <c r="L56" s="776">
        <f>'D-13-1'!L56+'D-13-2'!L56</f>
        <v>0</v>
      </c>
      <c r="M56" s="776">
        <f>'D-13-1'!M56+'D-13-2'!M56</f>
        <v>0</v>
      </c>
      <c r="N56" s="776">
        <f>'D-13-1'!N56+'D-13-2'!N56</f>
        <v>0</v>
      </c>
      <c r="O56" s="776">
        <f>'D-13-1'!O56+'D-13-2'!O56</f>
        <v>0</v>
      </c>
      <c r="P56" s="776">
        <f>'D-13-1'!P56+'D-13-2'!P56</f>
        <v>0</v>
      </c>
      <c r="Q56" s="776">
        <f>'D-13-1'!Q56+'D-13-2'!Q56</f>
        <v>0</v>
      </c>
      <c r="R56" s="776">
        <f>'D-13-1'!R56+'D-13-2'!R56</f>
        <v>1</v>
      </c>
      <c r="S56" s="776">
        <f>'D-13-1'!S56+'D-13-2'!S56</f>
        <v>0</v>
      </c>
      <c r="T56" s="776">
        <f>'D-13-1'!T56+'D-13-2'!T56</f>
        <v>0</v>
      </c>
      <c r="U56" s="776">
        <f>'D-13-1'!U56+'D-13-2'!U56</f>
        <v>0</v>
      </c>
      <c r="V56" s="776">
        <f>'D-13-1'!V56+'D-13-2'!V56</f>
        <v>0</v>
      </c>
      <c r="W56" s="778">
        <f>'D-13-1'!W56+'D-13-2'!W56</f>
        <v>0</v>
      </c>
      <c r="X56" s="776" t="s">
        <v>771</v>
      </c>
      <c r="Y56" s="1482"/>
    </row>
    <row r="57" spans="1:25" s="917" customFormat="1" ht="13.5" customHeight="1" thickBot="1" x14ac:dyDescent="0.25">
      <c r="A57" s="1491" t="s">
        <v>859</v>
      </c>
      <c r="B57" s="1492" t="s">
        <v>860</v>
      </c>
      <c r="C57" s="1475" t="s">
        <v>820</v>
      </c>
      <c r="D57" s="773" t="s">
        <v>244</v>
      </c>
      <c r="E57" s="774">
        <f t="shared" si="0"/>
        <v>9</v>
      </c>
      <c r="F57" s="773">
        <f>'D-13-1'!F57+'D-13-2'!F57</f>
        <v>1</v>
      </c>
      <c r="G57" s="773">
        <f>'D-13-1'!G57+'D-13-2'!G57</f>
        <v>0</v>
      </c>
      <c r="H57" s="773">
        <f>'D-13-1'!H57+'D-13-2'!H57</f>
        <v>0</v>
      </c>
      <c r="I57" s="773">
        <f>'D-13-1'!I57+'D-13-2'!I57</f>
        <v>0</v>
      </c>
      <c r="J57" s="773">
        <f>'D-13-1'!J57+'D-13-2'!J57</f>
        <v>1</v>
      </c>
      <c r="K57" s="773">
        <f>'D-13-1'!K57+'D-13-2'!K57</f>
        <v>1</v>
      </c>
      <c r="L57" s="773">
        <f>'D-13-1'!L57+'D-13-2'!L57</f>
        <v>1</v>
      </c>
      <c r="M57" s="773">
        <f>'D-13-1'!M57+'D-13-2'!M57</f>
        <v>1</v>
      </c>
      <c r="N57" s="773">
        <f>'D-13-1'!N57+'D-13-2'!N57</f>
        <v>1</v>
      </c>
      <c r="O57" s="773">
        <f>'D-13-1'!O57+'D-13-2'!O57</f>
        <v>0</v>
      </c>
      <c r="P57" s="773">
        <f>'D-13-1'!P57+'D-13-2'!P57</f>
        <v>2</v>
      </c>
      <c r="Q57" s="773">
        <f>'D-13-1'!Q57+'D-13-2'!Q57</f>
        <v>0</v>
      </c>
      <c r="R57" s="773">
        <f>'D-13-1'!R57+'D-13-2'!R57</f>
        <v>0</v>
      </c>
      <c r="S57" s="773">
        <f>'D-13-1'!S57+'D-13-2'!S57</f>
        <v>0</v>
      </c>
      <c r="T57" s="773">
        <f>'D-13-1'!T57+'D-13-2'!T57</f>
        <v>0</v>
      </c>
      <c r="U57" s="773">
        <f>'D-13-1'!U57+'D-13-2'!U57</f>
        <v>0</v>
      </c>
      <c r="V57" s="773">
        <f>'D-13-1'!V57+'D-13-2'!V57</f>
        <v>0</v>
      </c>
      <c r="W57" s="775">
        <f>'D-13-1'!W57+'D-13-2'!W57</f>
        <v>1</v>
      </c>
      <c r="X57" s="773" t="s">
        <v>245</v>
      </c>
      <c r="Y57" s="1476" t="s">
        <v>1051</v>
      </c>
    </row>
    <row r="58" spans="1:25" s="917" customFormat="1" ht="13.5" customHeight="1" thickBot="1" x14ac:dyDescent="0.25">
      <c r="A58" s="1491"/>
      <c r="B58" s="1492"/>
      <c r="C58" s="1475"/>
      <c r="D58" s="773" t="s">
        <v>246</v>
      </c>
      <c r="E58" s="774">
        <f t="shared" si="0"/>
        <v>4</v>
      </c>
      <c r="F58" s="773">
        <f>'D-13-1'!F58+'D-13-2'!F58</f>
        <v>0</v>
      </c>
      <c r="G58" s="773">
        <f>'D-13-1'!G58+'D-13-2'!G58</f>
        <v>0</v>
      </c>
      <c r="H58" s="773">
        <f>'D-13-1'!H58+'D-13-2'!H58</f>
        <v>0</v>
      </c>
      <c r="I58" s="773">
        <f>'D-13-1'!I58+'D-13-2'!I58</f>
        <v>0</v>
      </c>
      <c r="J58" s="773">
        <f>'D-13-1'!J58+'D-13-2'!J58</f>
        <v>1</v>
      </c>
      <c r="K58" s="773">
        <f>'D-13-1'!K58+'D-13-2'!K58</f>
        <v>0</v>
      </c>
      <c r="L58" s="773">
        <f>'D-13-1'!L58+'D-13-2'!L58</f>
        <v>0</v>
      </c>
      <c r="M58" s="773">
        <f>'D-13-1'!M58+'D-13-2'!M58</f>
        <v>0</v>
      </c>
      <c r="N58" s="773">
        <f>'D-13-1'!N58+'D-13-2'!N58</f>
        <v>1</v>
      </c>
      <c r="O58" s="773">
        <f>'D-13-1'!O58+'D-13-2'!O58</f>
        <v>0</v>
      </c>
      <c r="P58" s="773">
        <f>'D-13-1'!P58+'D-13-2'!P58</f>
        <v>0</v>
      </c>
      <c r="Q58" s="773">
        <f>'D-13-1'!Q58+'D-13-2'!Q58</f>
        <v>0</v>
      </c>
      <c r="R58" s="773">
        <f>'D-13-1'!R58+'D-13-2'!R58</f>
        <v>0</v>
      </c>
      <c r="S58" s="773">
        <f>'D-13-1'!S58+'D-13-2'!S58</f>
        <v>0</v>
      </c>
      <c r="T58" s="773">
        <f>'D-13-1'!T58+'D-13-2'!T58</f>
        <v>1</v>
      </c>
      <c r="U58" s="773">
        <f>'D-13-1'!U58+'D-13-2'!U58</f>
        <v>1</v>
      </c>
      <c r="V58" s="773">
        <f>'D-13-1'!V58+'D-13-2'!V58</f>
        <v>0</v>
      </c>
      <c r="W58" s="775">
        <f>'D-13-1'!W58+'D-13-2'!W58</f>
        <v>0</v>
      </c>
      <c r="X58" s="773" t="s">
        <v>771</v>
      </c>
      <c r="Y58" s="1476"/>
    </row>
    <row r="59" spans="1:25" s="916" customFormat="1" ht="25.5" customHeight="1" thickBot="1" x14ac:dyDescent="0.25">
      <c r="A59" s="1493" t="s">
        <v>861</v>
      </c>
      <c r="B59" s="1494" t="s">
        <v>862</v>
      </c>
      <c r="C59" s="1481" t="s">
        <v>820</v>
      </c>
      <c r="D59" s="776" t="s">
        <v>244</v>
      </c>
      <c r="E59" s="777">
        <f t="shared" si="0"/>
        <v>15</v>
      </c>
      <c r="F59" s="776">
        <f>'D-13-1'!F59+'D-13-2'!F59</f>
        <v>0</v>
      </c>
      <c r="G59" s="776">
        <f>'D-13-1'!G59+'D-13-2'!G59</f>
        <v>0</v>
      </c>
      <c r="H59" s="776">
        <f>'D-13-1'!H59+'D-13-2'!H59</f>
        <v>0</v>
      </c>
      <c r="I59" s="776">
        <f>'D-13-1'!I59+'D-13-2'!I59</f>
        <v>2</v>
      </c>
      <c r="J59" s="776">
        <f>'D-13-1'!J59+'D-13-2'!J59</f>
        <v>1</v>
      </c>
      <c r="K59" s="776">
        <f>'D-13-1'!K59+'D-13-2'!K59</f>
        <v>0</v>
      </c>
      <c r="L59" s="776">
        <f>'D-13-1'!L59+'D-13-2'!L59</f>
        <v>1</v>
      </c>
      <c r="M59" s="776">
        <f>'D-13-1'!M59+'D-13-2'!M59</f>
        <v>0</v>
      </c>
      <c r="N59" s="776">
        <f>'D-13-1'!N59+'D-13-2'!N59</f>
        <v>1</v>
      </c>
      <c r="O59" s="776">
        <f>'D-13-1'!O59+'D-13-2'!O59</f>
        <v>1</v>
      </c>
      <c r="P59" s="776">
        <f>'D-13-1'!P59+'D-13-2'!P59</f>
        <v>4</v>
      </c>
      <c r="Q59" s="776">
        <f>'D-13-1'!Q59+'D-13-2'!Q59</f>
        <v>1</v>
      </c>
      <c r="R59" s="776">
        <f>'D-13-1'!R59+'D-13-2'!R59</f>
        <v>0</v>
      </c>
      <c r="S59" s="776">
        <f>'D-13-1'!S59+'D-13-2'!S59</f>
        <v>2</v>
      </c>
      <c r="T59" s="776">
        <f>'D-13-1'!T59+'D-13-2'!T59</f>
        <v>1</v>
      </c>
      <c r="U59" s="776">
        <f>'D-13-1'!U59+'D-13-2'!U59</f>
        <v>1</v>
      </c>
      <c r="V59" s="776">
        <f>'D-13-1'!V59+'D-13-2'!V59</f>
        <v>0</v>
      </c>
      <c r="W59" s="778">
        <f>'D-13-1'!W59+'D-13-2'!W59</f>
        <v>0</v>
      </c>
      <c r="X59" s="776" t="s">
        <v>245</v>
      </c>
      <c r="Y59" s="1482" t="s">
        <v>1052</v>
      </c>
    </row>
    <row r="60" spans="1:25" s="916" customFormat="1" ht="25.5" customHeight="1" thickBot="1" x14ac:dyDescent="0.25">
      <c r="A60" s="1493"/>
      <c r="B60" s="1494"/>
      <c r="C60" s="1481"/>
      <c r="D60" s="776" t="s">
        <v>246</v>
      </c>
      <c r="E60" s="777">
        <f t="shared" si="0"/>
        <v>11</v>
      </c>
      <c r="F60" s="776">
        <f>'D-13-1'!F60+'D-13-2'!F60</f>
        <v>1</v>
      </c>
      <c r="G60" s="776">
        <f>'D-13-1'!G60+'D-13-2'!G60</f>
        <v>0</v>
      </c>
      <c r="H60" s="776">
        <f>'D-13-1'!H60+'D-13-2'!H60</f>
        <v>0</v>
      </c>
      <c r="I60" s="776">
        <f>'D-13-1'!I60+'D-13-2'!I60</f>
        <v>1</v>
      </c>
      <c r="J60" s="776">
        <f>'D-13-1'!J60+'D-13-2'!J60</f>
        <v>0</v>
      </c>
      <c r="K60" s="776">
        <f>'D-13-1'!K60+'D-13-2'!K60</f>
        <v>1</v>
      </c>
      <c r="L60" s="776">
        <f>'D-13-1'!L60+'D-13-2'!L60</f>
        <v>0</v>
      </c>
      <c r="M60" s="776">
        <f>'D-13-1'!M60+'D-13-2'!M60</f>
        <v>0</v>
      </c>
      <c r="N60" s="776">
        <f>'D-13-1'!N60+'D-13-2'!N60</f>
        <v>0</v>
      </c>
      <c r="O60" s="776">
        <f>'D-13-1'!O60+'D-13-2'!O60</f>
        <v>0</v>
      </c>
      <c r="P60" s="776">
        <f>'D-13-1'!P60+'D-13-2'!P60</f>
        <v>1</v>
      </c>
      <c r="Q60" s="776">
        <f>'D-13-1'!Q60+'D-13-2'!Q60</f>
        <v>0</v>
      </c>
      <c r="R60" s="776">
        <f>'D-13-1'!R60+'D-13-2'!R60</f>
        <v>2</v>
      </c>
      <c r="S60" s="776">
        <f>'D-13-1'!S60+'D-13-2'!S60</f>
        <v>2</v>
      </c>
      <c r="T60" s="776">
        <f>'D-13-1'!T60+'D-13-2'!T60</f>
        <v>0</v>
      </c>
      <c r="U60" s="776">
        <f>'D-13-1'!U60+'D-13-2'!U60</f>
        <v>1</v>
      </c>
      <c r="V60" s="776">
        <f>'D-13-1'!V60+'D-13-2'!V60</f>
        <v>1</v>
      </c>
      <c r="W60" s="778">
        <f>'D-13-1'!W60+'D-13-2'!W60</f>
        <v>1</v>
      </c>
      <c r="X60" s="776" t="s">
        <v>771</v>
      </c>
      <c r="Y60" s="1482"/>
    </row>
    <row r="61" spans="1:25" s="917" customFormat="1" ht="15" customHeight="1" thickBot="1" x14ac:dyDescent="0.25">
      <c r="A61" s="1491" t="s">
        <v>863</v>
      </c>
      <c r="B61" s="1492" t="s">
        <v>864</v>
      </c>
      <c r="C61" s="1475" t="s">
        <v>820</v>
      </c>
      <c r="D61" s="773" t="s">
        <v>244</v>
      </c>
      <c r="E61" s="774">
        <f t="shared" si="0"/>
        <v>2</v>
      </c>
      <c r="F61" s="773">
        <f>'D-13-1'!F61+'D-13-2'!F61</f>
        <v>0</v>
      </c>
      <c r="G61" s="773">
        <f>'D-13-1'!G61+'D-13-2'!G61</f>
        <v>0</v>
      </c>
      <c r="H61" s="773">
        <f>'D-13-1'!H61+'D-13-2'!H61</f>
        <v>0</v>
      </c>
      <c r="I61" s="773">
        <f>'D-13-1'!I61+'D-13-2'!I61</f>
        <v>0</v>
      </c>
      <c r="J61" s="773">
        <f>'D-13-1'!J61+'D-13-2'!J61</f>
        <v>0</v>
      </c>
      <c r="K61" s="773">
        <f>'D-13-1'!K61+'D-13-2'!K61</f>
        <v>1</v>
      </c>
      <c r="L61" s="773">
        <f>'D-13-1'!L61+'D-13-2'!L61</f>
        <v>0</v>
      </c>
      <c r="M61" s="773">
        <f>'D-13-1'!M61+'D-13-2'!M61</f>
        <v>0</v>
      </c>
      <c r="N61" s="773">
        <f>'D-13-1'!N61+'D-13-2'!N61</f>
        <v>0</v>
      </c>
      <c r="O61" s="773">
        <f>'D-13-1'!O61+'D-13-2'!O61</f>
        <v>1</v>
      </c>
      <c r="P61" s="773">
        <f>'D-13-1'!P61+'D-13-2'!P61</f>
        <v>0</v>
      </c>
      <c r="Q61" s="773">
        <f>'D-13-1'!Q61+'D-13-2'!Q61</f>
        <v>0</v>
      </c>
      <c r="R61" s="773">
        <f>'D-13-1'!R61+'D-13-2'!R61</f>
        <v>0</v>
      </c>
      <c r="S61" s="773">
        <f>'D-13-1'!S61+'D-13-2'!S61</f>
        <v>0</v>
      </c>
      <c r="T61" s="773">
        <f>'D-13-1'!T61+'D-13-2'!T61</f>
        <v>0</v>
      </c>
      <c r="U61" s="773">
        <f>'D-13-1'!U61+'D-13-2'!U61</f>
        <v>0</v>
      </c>
      <c r="V61" s="773">
        <f>'D-13-1'!V61+'D-13-2'!V61</f>
        <v>0</v>
      </c>
      <c r="W61" s="775">
        <f>'D-13-1'!W61+'D-13-2'!W61</f>
        <v>0</v>
      </c>
      <c r="X61" s="773" t="s">
        <v>245</v>
      </c>
      <c r="Y61" s="1476" t="s">
        <v>1053</v>
      </c>
    </row>
    <row r="62" spans="1:25" s="917" customFormat="1" ht="15" customHeight="1" thickBot="1" x14ac:dyDescent="0.25">
      <c r="A62" s="1491"/>
      <c r="B62" s="1492"/>
      <c r="C62" s="1475"/>
      <c r="D62" s="773" t="s">
        <v>246</v>
      </c>
      <c r="E62" s="774">
        <f t="shared" si="0"/>
        <v>2</v>
      </c>
      <c r="F62" s="773">
        <f>'D-13-1'!F62+'D-13-2'!F62</f>
        <v>0</v>
      </c>
      <c r="G62" s="773">
        <f>'D-13-1'!G62+'D-13-2'!G62</f>
        <v>0</v>
      </c>
      <c r="H62" s="773">
        <f>'D-13-1'!H62+'D-13-2'!H62</f>
        <v>0</v>
      </c>
      <c r="I62" s="773">
        <f>'D-13-1'!I62+'D-13-2'!I62</f>
        <v>0</v>
      </c>
      <c r="J62" s="773">
        <f>'D-13-1'!J62+'D-13-2'!J62</f>
        <v>0</v>
      </c>
      <c r="K62" s="773">
        <f>'D-13-1'!K62+'D-13-2'!K62</f>
        <v>0</v>
      </c>
      <c r="L62" s="773">
        <f>'D-13-1'!L62+'D-13-2'!L62</f>
        <v>0</v>
      </c>
      <c r="M62" s="773">
        <f>'D-13-1'!M62+'D-13-2'!M62</f>
        <v>0</v>
      </c>
      <c r="N62" s="773">
        <f>'D-13-1'!N62+'D-13-2'!N62</f>
        <v>0</v>
      </c>
      <c r="O62" s="773">
        <f>'D-13-1'!O62+'D-13-2'!O62</f>
        <v>0</v>
      </c>
      <c r="P62" s="773">
        <f>'D-13-1'!P62+'D-13-2'!P62</f>
        <v>1</v>
      </c>
      <c r="Q62" s="773">
        <f>'D-13-1'!Q62+'D-13-2'!Q62</f>
        <v>0</v>
      </c>
      <c r="R62" s="773">
        <f>'D-13-1'!R62+'D-13-2'!R62</f>
        <v>0</v>
      </c>
      <c r="S62" s="773">
        <f>'D-13-1'!S62+'D-13-2'!S62</f>
        <v>1</v>
      </c>
      <c r="T62" s="773">
        <f>'D-13-1'!T62+'D-13-2'!T62</f>
        <v>0</v>
      </c>
      <c r="U62" s="773">
        <f>'D-13-1'!U62+'D-13-2'!U62</f>
        <v>0</v>
      </c>
      <c r="V62" s="773">
        <f>'D-13-1'!V62+'D-13-2'!V62</f>
        <v>0</v>
      </c>
      <c r="W62" s="775">
        <f>'D-13-1'!W62+'D-13-2'!W62</f>
        <v>0</v>
      </c>
      <c r="X62" s="773" t="s">
        <v>771</v>
      </c>
      <c r="Y62" s="1476"/>
    </row>
    <row r="63" spans="1:25" s="916" customFormat="1" ht="13.5" customHeight="1" thickBot="1" x14ac:dyDescent="0.25">
      <c r="A63" s="1493" t="s">
        <v>865</v>
      </c>
      <c r="B63" s="1494" t="s">
        <v>866</v>
      </c>
      <c r="C63" s="1481" t="s">
        <v>820</v>
      </c>
      <c r="D63" s="776" t="s">
        <v>244</v>
      </c>
      <c r="E63" s="777">
        <f t="shared" si="0"/>
        <v>3</v>
      </c>
      <c r="F63" s="776">
        <f>'D-13-1'!F63+'D-13-2'!F63</f>
        <v>2</v>
      </c>
      <c r="G63" s="776">
        <f>'D-13-1'!G63+'D-13-2'!G63</f>
        <v>0</v>
      </c>
      <c r="H63" s="776">
        <f>'D-13-1'!H63+'D-13-2'!H63</f>
        <v>0</v>
      </c>
      <c r="I63" s="776">
        <f>'D-13-1'!I63+'D-13-2'!I63</f>
        <v>0</v>
      </c>
      <c r="J63" s="776">
        <f>'D-13-1'!J63+'D-13-2'!J63</f>
        <v>0</v>
      </c>
      <c r="K63" s="776">
        <f>'D-13-1'!K63+'D-13-2'!K63</f>
        <v>0</v>
      </c>
      <c r="L63" s="776">
        <f>'D-13-1'!L63+'D-13-2'!L63</f>
        <v>0</v>
      </c>
      <c r="M63" s="776">
        <f>'D-13-1'!M63+'D-13-2'!M63</f>
        <v>0</v>
      </c>
      <c r="N63" s="776">
        <f>'D-13-1'!N63+'D-13-2'!N63</f>
        <v>0</v>
      </c>
      <c r="O63" s="776">
        <f>'D-13-1'!O63+'D-13-2'!O63</f>
        <v>1</v>
      </c>
      <c r="P63" s="776">
        <f>'D-13-1'!P63+'D-13-2'!P63</f>
        <v>0</v>
      </c>
      <c r="Q63" s="776">
        <f>'D-13-1'!Q63+'D-13-2'!Q63</f>
        <v>0</v>
      </c>
      <c r="R63" s="776">
        <f>'D-13-1'!R63+'D-13-2'!R63</f>
        <v>0</v>
      </c>
      <c r="S63" s="776">
        <f>'D-13-1'!S63+'D-13-2'!S63</f>
        <v>0</v>
      </c>
      <c r="T63" s="776">
        <f>'D-13-1'!T63+'D-13-2'!T63</f>
        <v>0</v>
      </c>
      <c r="U63" s="776">
        <f>'D-13-1'!U63+'D-13-2'!U63</f>
        <v>0</v>
      </c>
      <c r="V63" s="776">
        <f>'D-13-1'!V63+'D-13-2'!V63</f>
        <v>0</v>
      </c>
      <c r="W63" s="778">
        <f>'D-13-1'!W63+'D-13-2'!W63</f>
        <v>0</v>
      </c>
      <c r="X63" s="776" t="s">
        <v>245</v>
      </c>
      <c r="Y63" s="1482" t="s">
        <v>1054</v>
      </c>
    </row>
    <row r="64" spans="1:25" s="916" customFormat="1" ht="13.5" customHeight="1" thickBot="1" x14ac:dyDescent="0.25">
      <c r="A64" s="1493"/>
      <c r="B64" s="1494"/>
      <c r="C64" s="1481"/>
      <c r="D64" s="776" t="s">
        <v>246</v>
      </c>
      <c r="E64" s="777">
        <f t="shared" si="0"/>
        <v>1</v>
      </c>
      <c r="F64" s="776">
        <f>'D-13-1'!F64+'D-13-2'!F64</f>
        <v>0</v>
      </c>
      <c r="G64" s="776">
        <f>'D-13-1'!G64+'D-13-2'!G64</f>
        <v>0</v>
      </c>
      <c r="H64" s="776">
        <f>'D-13-1'!H64+'D-13-2'!H64</f>
        <v>0</v>
      </c>
      <c r="I64" s="776">
        <f>'D-13-1'!I64+'D-13-2'!I64</f>
        <v>0</v>
      </c>
      <c r="J64" s="776">
        <f>'D-13-1'!J64+'D-13-2'!J64</f>
        <v>0</v>
      </c>
      <c r="K64" s="776">
        <f>'D-13-1'!K64+'D-13-2'!K64</f>
        <v>0</v>
      </c>
      <c r="L64" s="776">
        <f>'D-13-1'!L64+'D-13-2'!L64</f>
        <v>0</v>
      </c>
      <c r="M64" s="776">
        <f>'D-13-1'!M64+'D-13-2'!M64</f>
        <v>0</v>
      </c>
      <c r="N64" s="776">
        <f>'D-13-1'!N64+'D-13-2'!N64</f>
        <v>0</v>
      </c>
      <c r="O64" s="776">
        <f>'D-13-1'!O64+'D-13-2'!O64</f>
        <v>0</v>
      </c>
      <c r="P64" s="776">
        <f>'D-13-1'!P64+'D-13-2'!P64</f>
        <v>0</v>
      </c>
      <c r="Q64" s="776">
        <f>'D-13-1'!Q64+'D-13-2'!Q64</f>
        <v>0</v>
      </c>
      <c r="R64" s="776">
        <f>'D-13-1'!R64+'D-13-2'!R64</f>
        <v>0</v>
      </c>
      <c r="S64" s="776">
        <f>'D-13-1'!S64+'D-13-2'!S64</f>
        <v>0</v>
      </c>
      <c r="T64" s="776">
        <f>'D-13-1'!T64+'D-13-2'!T64</f>
        <v>1</v>
      </c>
      <c r="U64" s="776">
        <f>'D-13-1'!U64+'D-13-2'!U64</f>
        <v>0</v>
      </c>
      <c r="V64" s="776">
        <f>'D-13-1'!V64+'D-13-2'!V64</f>
        <v>0</v>
      </c>
      <c r="W64" s="778">
        <f>'D-13-1'!W64+'D-13-2'!W64</f>
        <v>0</v>
      </c>
      <c r="X64" s="776" t="s">
        <v>771</v>
      </c>
      <c r="Y64" s="1482"/>
    </row>
    <row r="65" spans="1:25" s="917" customFormat="1" ht="24.75" customHeight="1" thickBot="1" x14ac:dyDescent="0.25">
      <c r="A65" s="1491" t="s">
        <v>867</v>
      </c>
      <c r="B65" s="1492" t="s">
        <v>868</v>
      </c>
      <c r="C65" s="1475" t="s">
        <v>820</v>
      </c>
      <c r="D65" s="773" t="s">
        <v>244</v>
      </c>
      <c r="E65" s="774">
        <f t="shared" si="0"/>
        <v>7</v>
      </c>
      <c r="F65" s="773">
        <f>'D-13-1'!F65+'D-13-2'!F65</f>
        <v>0</v>
      </c>
      <c r="G65" s="773">
        <f>'D-13-1'!G65+'D-13-2'!G65</f>
        <v>0</v>
      </c>
      <c r="H65" s="773">
        <f>'D-13-1'!H65+'D-13-2'!H65</f>
        <v>0</v>
      </c>
      <c r="I65" s="773">
        <f>'D-13-1'!I65+'D-13-2'!I65</f>
        <v>0</v>
      </c>
      <c r="J65" s="773">
        <f>'D-13-1'!J65+'D-13-2'!J65</f>
        <v>0</v>
      </c>
      <c r="K65" s="773">
        <f>'D-13-1'!K65+'D-13-2'!K65</f>
        <v>0</v>
      </c>
      <c r="L65" s="773">
        <f>'D-13-1'!L65+'D-13-2'!L65</f>
        <v>3</v>
      </c>
      <c r="M65" s="773">
        <f>'D-13-1'!M65+'D-13-2'!M65</f>
        <v>0</v>
      </c>
      <c r="N65" s="773">
        <f>'D-13-1'!N65+'D-13-2'!N65</f>
        <v>1</v>
      </c>
      <c r="O65" s="773">
        <f>'D-13-1'!O65+'D-13-2'!O65</f>
        <v>0</v>
      </c>
      <c r="P65" s="773">
        <f>'D-13-1'!P65+'D-13-2'!P65</f>
        <v>0</v>
      </c>
      <c r="Q65" s="773">
        <f>'D-13-1'!Q65+'D-13-2'!Q65</f>
        <v>1</v>
      </c>
      <c r="R65" s="773">
        <f>'D-13-1'!R65+'D-13-2'!R65</f>
        <v>1</v>
      </c>
      <c r="S65" s="773">
        <f>'D-13-1'!S65+'D-13-2'!S65</f>
        <v>0</v>
      </c>
      <c r="T65" s="773">
        <f>'D-13-1'!T65+'D-13-2'!T65</f>
        <v>0</v>
      </c>
      <c r="U65" s="773">
        <f>'D-13-1'!U65+'D-13-2'!U65</f>
        <v>1</v>
      </c>
      <c r="V65" s="773">
        <f>'D-13-1'!V65+'D-13-2'!V65</f>
        <v>0</v>
      </c>
      <c r="W65" s="775">
        <f>'D-13-1'!W65+'D-13-2'!W65</f>
        <v>0</v>
      </c>
      <c r="X65" s="773" t="s">
        <v>245</v>
      </c>
      <c r="Y65" s="1476" t="s">
        <v>1057</v>
      </c>
    </row>
    <row r="66" spans="1:25" s="917" customFormat="1" ht="24.75" customHeight="1" thickBot="1" x14ac:dyDescent="0.25">
      <c r="A66" s="1491"/>
      <c r="B66" s="1492"/>
      <c r="C66" s="1475"/>
      <c r="D66" s="773" t="s">
        <v>246</v>
      </c>
      <c r="E66" s="774">
        <f t="shared" si="0"/>
        <v>5</v>
      </c>
      <c r="F66" s="773">
        <f>'D-13-1'!F66+'D-13-2'!F66</f>
        <v>3</v>
      </c>
      <c r="G66" s="773">
        <f>'D-13-1'!G66+'D-13-2'!G66</f>
        <v>0</v>
      </c>
      <c r="H66" s="773">
        <f>'D-13-1'!H66+'D-13-2'!H66</f>
        <v>0</v>
      </c>
      <c r="I66" s="773">
        <f>'D-13-1'!I66+'D-13-2'!I66</f>
        <v>0</v>
      </c>
      <c r="J66" s="773">
        <f>'D-13-1'!J66+'D-13-2'!J66</f>
        <v>1</v>
      </c>
      <c r="K66" s="773">
        <f>'D-13-1'!K66+'D-13-2'!K66</f>
        <v>0</v>
      </c>
      <c r="L66" s="773">
        <f>'D-13-1'!L66+'D-13-2'!L66</f>
        <v>0</v>
      </c>
      <c r="M66" s="773">
        <f>'D-13-1'!M66+'D-13-2'!M66</f>
        <v>0</v>
      </c>
      <c r="N66" s="773">
        <f>'D-13-1'!N66+'D-13-2'!N66</f>
        <v>0</v>
      </c>
      <c r="O66" s="773">
        <f>'D-13-1'!O66+'D-13-2'!O66</f>
        <v>0</v>
      </c>
      <c r="P66" s="773">
        <f>'D-13-1'!P66+'D-13-2'!P66</f>
        <v>0</v>
      </c>
      <c r="Q66" s="773">
        <f>'D-13-1'!Q66+'D-13-2'!Q66</f>
        <v>0</v>
      </c>
      <c r="R66" s="773">
        <f>'D-13-1'!R66+'D-13-2'!R66</f>
        <v>0</v>
      </c>
      <c r="S66" s="773">
        <f>'D-13-1'!S66+'D-13-2'!S66</f>
        <v>0</v>
      </c>
      <c r="T66" s="773">
        <f>'D-13-1'!T66+'D-13-2'!T66</f>
        <v>1</v>
      </c>
      <c r="U66" s="773">
        <f>'D-13-1'!U66+'D-13-2'!U66</f>
        <v>0</v>
      </c>
      <c r="V66" s="773">
        <f>'D-13-1'!V66+'D-13-2'!V66</f>
        <v>0</v>
      </c>
      <c r="W66" s="775">
        <f>'D-13-1'!W66+'D-13-2'!W66</f>
        <v>0</v>
      </c>
      <c r="X66" s="773" t="s">
        <v>771</v>
      </c>
      <c r="Y66" s="1476"/>
    </row>
    <row r="67" spans="1:25" s="916" customFormat="1" ht="13.5" customHeight="1" thickBot="1" x14ac:dyDescent="0.25">
      <c r="A67" s="1493" t="s">
        <v>869</v>
      </c>
      <c r="B67" s="1494" t="s">
        <v>870</v>
      </c>
      <c r="C67" s="1481" t="s">
        <v>820</v>
      </c>
      <c r="D67" s="776" t="s">
        <v>244</v>
      </c>
      <c r="E67" s="777">
        <f t="shared" si="0"/>
        <v>82</v>
      </c>
      <c r="F67" s="776">
        <f>'D-13-1'!F67+'D-13-2'!F67</f>
        <v>0</v>
      </c>
      <c r="G67" s="776">
        <f>'D-13-1'!G67+'D-13-2'!G67</f>
        <v>0</v>
      </c>
      <c r="H67" s="776">
        <f>'D-13-1'!H67+'D-13-2'!H67</f>
        <v>0</v>
      </c>
      <c r="I67" s="776">
        <f>'D-13-1'!I67+'D-13-2'!I67</f>
        <v>0</v>
      </c>
      <c r="J67" s="776">
        <f>'D-13-1'!J67+'D-13-2'!J67</f>
        <v>0</v>
      </c>
      <c r="K67" s="776">
        <f>'D-13-1'!K67+'D-13-2'!K67</f>
        <v>2</v>
      </c>
      <c r="L67" s="776">
        <f>'D-13-1'!L67+'D-13-2'!L67</f>
        <v>2</v>
      </c>
      <c r="M67" s="776">
        <f>'D-13-1'!M67+'D-13-2'!M67</f>
        <v>2</v>
      </c>
      <c r="N67" s="776">
        <f>'D-13-1'!N67+'D-13-2'!N67</f>
        <v>1</v>
      </c>
      <c r="O67" s="776">
        <f>'D-13-1'!O67+'D-13-2'!O67</f>
        <v>2</v>
      </c>
      <c r="P67" s="776">
        <f>'D-13-1'!P67+'D-13-2'!P67</f>
        <v>6</v>
      </c>
      <c r="Q67" s="776">
        <f>'D-13-1'!Q67+'D-13-2'!Q67</f>
        <v>12</v>
      </c>
      <c r="R67" s="776">
        <f>'D-13-1'!R67+'D-13-2'!R67</f>
        <v>11</v>
      </c>
      <c r="S67" s="776">
        <f>'D-13-1'!S67+'D-13-2'!S67</f>
        <v>7</v>
      </c>
      <c r="T67" s="776">
        <f>'D-13-1'!T67+'D-13-2'!T67</f>
        <v>12</v>
      </c>
      <c r="U67" s="776">
        <f>'D-13-1'!U67+'D-13-2'!U67</f>
        <v>10</v>
      </c>
      <c r="V67" s="776">
        <f>'D-13-1'!V67+'D-13-2'!V67</f>
        <v>7</v>
      </c>
      <c r="W67" s="778">
        <f>'D-13-1'!W67+'D-13-2'!W67</f>
        <v>8</v>
      </c>
      <c r="X67" s="776" t="s">
        <v>245</v>
      </c>
      <c r="Y67" s="1482" t="s">
        <v>1055</v>
      </c>
    </row>
    <row r="68" spans="1:25" s="916" customFormat="1" ht="13.5" customHeight="1" thickBot="1" x14ac:dyDescent="0.25">
      <c r="A68" s="1493"/>
      <c r="B68" s="1494"/>
      <c r="C68" s="1481"/>
      <c r="D68" s="776" t="s">
        <v>246</v>
      </c>
      <c r="E68" s="777">
        <f t="shared" si="0"/>
        <v>53</v>
      </c>
      <c r="F68" s="776">
        <f>'D-13-1'!F68+'D-13-2'!F68</f>
        <v>0</v>
      </c>
      <c r="G68" s="776">
        <f>'D-13-1'!G68+'D-13-2'!G68</f>
        <v>0</v>
      </c>
      <c r="H68" s="776">
        <f>'D-13-1'!H68+'D-13-2'!H68</f>
        <v>0</v>
      </c>
      <c r="I68" s="776">
        <f>'D-13-1'!I68+'D-13-2'!I68</f>
        <v>0</v>
      </c>
      <c r="J68" s="776">
        <f>'D-13-1'!J68+'D-13-2'!J68</f>
        <v>0</v>
      </c>
      <c r="K68" s="776">
        <f>'D-13-1'!K68+'D-13-2'!K68</f>
        <v>0</v>
      </c>
      <c r="L68" s="776">
        <f>'D-13-1'!L68+'D-13-2'!L68</f>
        <v>0</v>
      </c>
      <c r="M68" s="776">
        <f>'D-13-1'!M68+'D-13-2'!M68</f>
        <v>0</v>
      </c>
      <c r="N68" s="776">
        <f>'D-13-1'!N68+'D-13-2'!N68</f>
        <v>0</v>
      </c>
      <c r="O68" s="776">
        <f>'D-13-1'!O68+'D-13-2'!O68</f>
        <v>3</v>
      </c>
      <c r="P68" s="776">
        <f>'D-13-1'!P68+'D-13-2'!P68</f>
        <v>1</v>
      </c>
      <c r="Q68" s="776">
        <f>'D-13-1'!Q68+'D-13-2'!Q68</f>
        <v>2</v>
      </c>
      <c r="R68" s="776">
        <f>'D-13-1'!R68+'D-13-2'!R68</f>
        <v>5</v>
      </c>
      <c r="S68" s="776">
        <f>'D-13-1'!S68+'D-13-2'!S68</f>
        <v>7</v>
      </c>
      <c r="T68" s="776">
        <f>'D-13-1'!T68+'D-13-2'!T68</f>
        <v>7</v>
      </c>
      <c r="U68" s="776">
        <f>'D-13-1'!U68+'D-13-2'!U68</f>
        <v>12</v>
      </c>
      <c r="V68" s="776">
        <f>'D-13-1'!V68+'D-13-2'!V68</f>
        <v>7</v>
      </c>
      <c r="W68" s="778">
        <f>'D-13-1'!W68+'D-13-2'!W68</f>
        <v>9</v>
      </c>
      <c r="X68" s="776" t="s">
        <v>771</v>
      </c>
      <c r="Y68" s="1482"/>
    </row>
    <row r="69" spans="1:25" s="917" customFormat="1" ht="18" customHeight="1" thickBot="1" x14ac:dyDescent="0.25">
      <c r="A69" s="1491" t="s">
        <v>871</v>
      </c>
      <c r="B69" s="1492" t="s">
        <v>872</v>
      </c>
      <c r="C69" s="1475" t="s">
        <v>820</v>
      </c>
      <c r="D69" s="773" t="s">
        <v>244</v>
      </c>
      <c r="E69" s="774">
        <f t="shared" si="0"/>
        <v>12</v>
      </c>
      <c r="F69" s="773">
        <f>'D-13-1'!F69+'D-13-2'!F69</f>
        <v>1</v>
      </c>
      <c r="G69" s="773">
        <f>'D-13-1'!G69+'D-13-2'!G69</f>
        <v>0</v>
      </c>
      <c r="H69" s="773">
        <f>'D-13-1'!H69+'D-13-2'!H69</f>
        <v>0</v>
      </c>
      <c r="I69" s="773">
        <f>'D-13-1'!I69+'D-13-2'!I69</f>
        <v>0</v>
      </c>
      <c r="J69" s="773">
        <f>'D-13-1'!J69+'D-13-2'!J69</f>
        <v>0</v>
      </c>
      <c r="K69" s="773">
        <f>'D-13-1'!K69+'D-13-2'!K69</f>
        <v>1</v>
      </c>
      <c r="L69" s="773">
        <f>'D-13-1'!L69+'D-13-2'!L69</f>
        <v>0</v>
      </c>
      <c r="M69" s="773">
        <f>'D-13-1'!M69+'D-13-2'!M69</f>
        <v>0</v>
      </c>
      <c r="N69" s="773">
        <f>'D-13-1'!N69+'D-13-2'!N69</f>
        <v>3</v>
      </c>
      <c r="O69" s="773">
        <f>'D-13-1'!O69+'D-13-2'!O69</f>
        <v>2</v>
      </c>
      <c r="P69" s="773">
        <f>'D-13-1'!P69+'D-13-2'!P69</f>
        <v>1</v>
      </c>
      <c r="Q69" s="773">
        <f>'D-13-1'!Q69+'D-13-2'!Q69</f>
        <v>0</v>
      </c>
      <c r="R69" s="773">
        <f>'D-13-1'!R69+'D-13-2'!R69</f>
        <v>1</v>
      </c>
      <c r="S69" s="773">
        <f>'D-13-1'!S69+'D-13-2'!S69</f>
        <v>1</v>
      </c>
      <c r="T69" s="773">
        <f>'D-13-1'!T69+'D-13-2'!T69</f>
        <v>1</v>
      </c>
      <c r="U69" s="773">
        <f>'D-13-1'!U69+'D-13-2'!U69</f>
        <v>1</v>
      </c>
      <c r="V69" s="773">
        <f>'D-13-1'!V69+'D-13-2'!V69</f>
        <v>0</v>
      </c>
      <c r="W69" s="775">
        <f>'D-13-1'!W69+'D-13-2'!W69</f>
        <v>0</v>
      </c>
      <c r="X69" s="773" t="s">
        <v>245</v>
      </c>
      <c r="Y69" s="1476" t="s">
        <v>1056</v>
      </c>
    </row>
    <row r="70" spans="1:25" s="917" customFormat="1" ht="18" customHeight="1" thickBot="1" x14ac:dyDescent="0.25">
      <c r="A70" s="1491"/>
      <c r="B70" s="1492"/>
      <c r="C70" s="1475"/>
      <c r="D70" s="773" t="s">
        <v>246</v>
      </c>
      <c r="E70" s="774">
        <f t="shared" si="0"/>
        <v>7</v>
      </c>
      <c r="F70" s="773">
        <f>'D-13-1'!F70+'D-13-2'!F70</f>
        <v>1</v>
      </c>
      <c r="G70" s="773">
        <f>'D-13-1'!G70+'D-13-2'!G70</f>
        <v>0</v>
      </c>
      <c r="H70" s="773">
        <f>'D-13-1'!H70+'D-13-2'!H70</f>
        <v>1</v>
      </c>
      <c r="I70" s="773">
        <f>'D-13-1'!I70+'D-13-2'!I70</f>
        <v>0</v>
      </c>
      <c r="J70" s="773">
        <f>'D-13-1'!J70+'D-13-2'!J70</f>
        <v>0</v>
      </c>
      <c r="K70" s="773">
        <f>'D-13-1'!K70+'D-13-2'!K70</f>
        <v>0</v>
      </c>
      <c r="L70" s="773">
        <f>'D-13-1'!L70+'D-13-2'!L70</f>
        <v>0</v>
      </c>
      <c r="M70" s="773">
        <f>'D-13-1'!M70+'D-13-2'!M70</f>
        <v>0</v>
      </c>
      <c r="N70" s="773">
        <f>'D-13-1'!N70+'D-13-2'!N70</f>
        <v>0</v>
      </c>
      <c r="O70" s="773">
        <f>'D-13-1'!O70+'D-13-2'!O70</f>
        <v>1</v>
      </c>
      <c r="P70" s="773">
        <f>'D-13-1'!P70+'D-13-2'!P70</f>
        <v>1</v>
      </c>
      <c r="Q70" s="773">
        <f>'D-13-1'!Q70+'D-13-2'!Q70</f>
        <v>0</v>
      </c>
      <c r="R70" s="773">
        <f>'D-13-1'!R70+'D-13-2'!R70</f>
        <v>0</v>
      </c>
      <c r="S70" s="773">
        <f>'D-13-1'!S70+'D-13-2'!S70</f>
        <v>1</v>
      </c>
      <c r="T70" s="773">
        <f>'D-13-1'!T70+'D-13-2'!T70</f>
        <v>0</v>
      </c>
      <c r="U70" s="773">
        <f>'D-13-1'!U70+'D-13-2'!U70</f>
        <v>1</v>
      </c>
      <c r="V70" s="773">
        <f>'D-13-1'!V70+'D-13-2'!V70</f>
        <v>1</v>
      </c>
      <c r="W70" s="775">
        <f>'D-13-1'!W70+'D-13-2'!W70</f>
        <v>0</v>
      </c>
      <c r="X70" s="773" t="s">
        <v>771</v>
      </c>
      <c r="Y70" s="1476"/>
    </row>
    <row r="71" spans="1:25" s="916" customFormat="1" ht="13.5" customHeight="1" thickBot="1" x14ac:dyDescent="0.25">
      <c r="A71" s="1493" t="s">
        <v>873</v>
      </c>
      <c r="B71" s="1494" t="s">
        <v>874</v>
      </c>
      <c r="C71" s="1481" t="s">
        <v>820</v>
      </c>
      <c r="D71" s="776" t="s">
        <v>244</v>
      </c>
      <c r="E71" s="777">
        <f t="shared" ref="E71:E130" si="1">SUM(F71:W71)</f>
        <v>17</v>
      </c>
      <c r="F71" s="776">
        <f>'D-13-1'!F71+'D-13-2'!F71</f>
        <v>3</v>
      </c>
      <c r="G71" s="776">
        <f>'D-13-1'!G71+'D-13-2'!G71</f>
        <v>2</v>
      </c>
      <c r="H71" s="776">
        <f>'D-13-1'!H71+'D-13-2'!H71</f>
        <v>0</v>
      </c>
      <c r="I71" s="776">
        <f>'D-13-1'!I71+'D-13-2'!I71</f>
        <v>2</v>
      </c>
      <c r="J71" s="776">
        <f>'D-13-1'!J71+'D-13-2'!J71</f>
        <v>0</v>
      </c>
      <c r="K71" s="776">
        <f>'D-13-1'!K71+'D-13-2'!K71</f>
        <v>3</v>
      </c>
      <c r="L71" s="776">
        <f>'D-13-1'!L71+'D-13-2'!L71</f>
        <v>3</v>
      </c>
      <c r="M71" s="776">
        <f>'D-13-1'!M71+'D-13-2'!M71</f>
        <v>2</v>
      </c>
      <c r="N71" s="776">
        <f>'D-13-1'!N71+'D-13-2'!N71</f>
        <v>1</v>
      </c>
      <c r="O71" s="776">
        <f>'D-13-1'!O71+'D-13-2'!O71</f>
        <v>1</v>
      </c>
      <c r="P71" s="776">
        <f>'D-13-1'!P71+'D-13-2'!P71</f>
        <v>0</v>
      </c>
      <c r="Q71" s="776">
        <f>'D-13-1'!Q71+'D-13-2'!Q71</f>
        <v>0</v>
      </c>
      <c r="R71" s="776">
        <f>'D-13-1'!R71+'D-13-2'!R71</f>
        <v>0</v>
      </c>
      <c r="S71" s="776">
        <f>'D-13-1'!S71+'D-13-2'!S71</f>
        <v>0</v>
      </c>
      <c r="T71" s="776">
        <f>'D-13-1'!T71+'D-13-2'!T71</f>
        <v>0</v>
      </c>
      <c r="U71" s="776">
        <f>'D-13-1'!U71+'D-13-2'!U71</f>
        <v>0</v>
      </c>
      <c r="V71" s="776">
        <f>'D-13-1'!V71+'D-13-2'!V71</f>
        <v>0</v>
      </c>
      <c r="W71" s="778">
        <f>'D-13-1'!W71+'D-13-2'!W71</f>
        <v>0</v>
      </c>
      <c r="X71" s="776" t="s">
        <v>245</v>
      </c>
      <c r="Y71" s="1482" t="s">
        <v>1089</v>
      </c>
    </row>
    <row r="72" spans="1:25" s="916" customFormat="1" ht="12.75" customHeight="1" thickBot="1" x14ac:dyDescent="0.25">
      <c r="A72" s="1493"/>
      <c r="B72" s="1494"/>
      <c r="C72" s="1481"/>
      <c r="D72" s="776" t="s">
        <v>246</v>
      </c>
      <c r="E72" s="777">
        <f t="shared" si="1"/>
        <v>12</v>
      </c>
      <c r="F72" s="776">
        <f>'D-13-1'!F72+'D-13-2'!F72</f>
        <v>2</v>
      </c>
      <c r="G72" s="776">
        <f>'D-13-1'!G72+'D-13-2'!G72</f>
        <v>2</v>
      </c>
      <c r="H72" s="776">
        <f>'D-13-1'!H72+'D-13-2'!H72</f>
        <v>0</v>
      </c>
      <c r="I72" s="776">
        <f>'D-13-1'!I72+'D-13-2'!I72</f>
        <v>2</v>
      </c>
      <c r="J72" s="776">
        <f>'D-13-1'!J72+'D-13-2'!J72</f>
        <v>0</v>
      </c>
      <c r="K72" s="776">
        <f>'D-13-1'!K72+'D-13-2'!K72</f>
        <v>0</v>
      </c>
      <c r="L72" s="776">
        <f>'D-13-1'!L72+'D-13-2'!L72</f>
        <v>0</v>
      </c>
      <c r="M72" s="776">
        <f>'D-13-1'!M72+'D-13-2'!M72</f>
        <v>0</v>
      </c>
      <c r="N72" s="776">
        <f>'D-13-1'!N72+'D-13-2'!N72</f>
        <v>0</v>
      </c>
      <c r="O72" s="776">
        <f>'D-13-1'!O72+'D-13-2'!O72</f>
        <v>2</v>
      </c>
      <c r="P72" s="776">
        <f>'D-13-1'!P72+'D-13-2'!P72</f>
        <v>0</v>
      </c>
      <c r="Q72" s="776">
        <f>'D-13-1'!Q72+'D-13-2'!Q72</f>
        <v>1</v>
      </c>
      <c r="R72" s="776">
        <f>'D-13-1'!R72+'D-13-2'!R72</f>
        <v>0</v>
      </c>
      <c r="S72" s="776">
        <f>'D-13-1'!S72+'D-13-2'!S72</f>
        <v>1</v>
      </c>
      <c r="T72" s="776">
        <f>'D-13-1'!T72+'D-13-2'!T72</f>
        <v>1</v>
      </c>
      <c r="U72" s="776">
        <f>'D-13-1'!U72+'D-13-2'!U72</f>
        <v>1</v>
      </c>
      <c r="V72" s="776">
        <f>'D-13-1'!V72+'D-13-2'!V72</f>
        <v>0</v>
      </c>
      <c r="W72" s="778">
        <f>'D-13-1'!W72+'D-13-2'!W72</f>
        <v>0</v>
      </c>
      <c r="X72" s="776" t="s">
        <v>771</v>
      </c>
      <c r="Y72" s="1482"/>
    </row>
    <row r="73" spans="1:25" s="917" customFormat="1" ht="13.5" customHeight="1" thickBot="1" x14ac:dyDescent="0.25">
      <c r="A73" s="1491" t="s">
        <v>875</v>
      </c>
      <c r="B73" s="1492" t="s">
        <v>876</v>
      </c>
      <c r="C73" s="1475" t="s">
        <v>820</v>
      </c>
      <c r="D73" s="773" t="s">
        <v>244</v>
      </c>
      <c r="E73" s="774">
        <f t="shared" si="1"/>
        <v>69</v>
      </c>
      <c r="F73" s="773">
        <f>'D-13-1'!F73+'D-13-2'!F73</f>
        <v>0</v>
      </c>
      <c r="G73" s="773">
        <f>'D-13-1'!G73+'D-13-2'!G73</f>
        <v>0</v>
      </c>
      <c r="H73" s="773">
        <f>'D-13-1'!H73+'D-13-2'!H73</f>
        <v>0</v>
      </c>
      <c r="I73" s="773">
        <f>'D-13-1'!I73+'D-13-2'!I73</f>
        <v>0</v>
      </c>
      <c r="J73" s="773">
        <f>'D-13-1'!J73+'D-13-2'!J73</f>
        <v>0</v>
      </c>
      <c r="K73" s="773">
        <f>'D-13-1'!K73+'D-13-2'!K73</f>
        <v>0</v>
      </c>
      <c r="L73" s="773">
        <f>'D-13-1'!L73+'D-13-2'!L73</f>
        <v>2</v>
      </c>
      <c r="M73" s="773">
        <f>'D-13-1'!M73+'D-13-2'!M73</f>
        <v>1</v>
      </c>
      <c r="N73" s="773">
        <f>'D-13-1'!N73+'D-13-2'!N73</f>
        <v>2</v>
      </c>
      <c r="O73" s="773">
        <f>'D-13-1'!O73+'D-13-2'!O73</f>
        <v>9</v>
      </c>
      <c r="P73" s="773">
        <f>'D-13-1'!P73+'D-13-2'!P73</f>
        <v>7</v>
      </c>
      <c r="Q73" s="773">
        <f>'D-13-1'!Q73+'D-13-2'!Q73</f>
        <v>7</v>
      </c>
      <c r="R73" s="773">
        <f>'D-13-1'!R73+'D-13-2'!R73</f>
        <v>4</v>
      </c>
      <c r="S73" s="773">
        <f>'D-13-1'!S73+'D-13-2'!S73</f>
        <v>7</v>
      </c>
      <c r="T73" s="773">
        <f>'D-13-1'!T73+'D-13-2'!T73</f>
        <v>5</v>
      </c>
      <c r="U73" s="773">
        <f>'D-13-1'!U73+'D-13-2'!U73</f>
        <v>7</v>
      </c>
      <c r="V73" s="773">
        <f>'D-13-1'!V73+'D-13-2'!V73</f>
        <v>8</v>
      </c>
      <c r="W73" s="775">
        <f>'D-13-1'!W73+'D-13-2'!W73</f>
        <v>10</v>
      </c>
      <c r="X73" s="773" t="s">
        <v>245</v>
      </c>
      <c r="Y73" s="1476" t="s">
        <v>1059</v>
      </c>
    </row>
    <row r="74" spans="1:25" s="917" customFormat="1" ht="13.5" customHeight="1" thickBot="1" x14ac:dyDescent="0.25">
      <c r="A74" s="1491"/>
      <c r="B74" s="1492"/>
      <c r="C74" s="1475"/>
      <c r="D74" s="773" t="s">
        <v>246</v>
      </c>
      <c r="E74" s="774">
        <f t="shared" si="1"/>
        <v>44</v>
      </c>
      <c r="F74" s="773">
        <f>'D-13-1'!F74+'D-13-2'!F74</f>
        <v>0</v>
      </c>
      <c r="G74" s="773">
        <f>'D-13-1'!G74+'D-13-2'!G74</f>
        <v>0</v>
      </c>
      <c r="H74" s="773">
        <f>'D-13-1'!H74+'D-13-2'!H74</f>
        <v>0</v>
      </c>
      <c r="I74" s="773">
        <f>'D-13-1'!I74+'D-13-2'!I74</f>
        <v>0</v>
      </c>
      <c r="J74" s="773">
        <f>'D-13-1'!J74+'D-13-2'!J74</f>
        <v>0</v>
      </c>
      <c r="K74" s="773">
        <f>'D-13-1'!K74+'D-13-2'!K74</f>
        <v>0</v>
      </c>
      <c r="L74" s="773">
        <f>'D-13-1'!L74+'D-13-2'!L74</f>
        <v>0</v>
      </c>
      <c r="M74" s="773">
        <f>'D-13-1'!M74+'D-13-2'!M74</f>
        <v>0</v>
      </c>
      <c r="N74" s="773">
        <f>'D-13-1'!N74+'D-13-2'!N74</f>
        <v>0</v>
      </c>
      <c r="O74" s="773">
        <f>'D-13-1'!O74+'D-13-2'!O74</f>
        <v>1</v>
      </c>
      <c r="P74" s="773">
        <f>'D-13-1'!P74+'D-13-2'!P74</f>
        <v>0</v>
      </c>
      <c r="Q74" s="773">
        <f>'D-13-1'!Q74+'D-13-2'!Q74</f>
        <v>2</v>
      </c>
      <c r="R74" s="773">
        <f>'D-13-1'!R74+'D-13-2'!R74</f>
        <v>3</v>
      </c>
      <c r="S74" s="773">
        <f>'D-13-1'!S74+'D-13-2'!S74</f>
        <v>7</v>
      </c>
      <c r="T74" s="773">
        <f>'D-13-1'!T74+'D-13-2'!T74</f>
        <v>8</v>
      </c>
      <c r="U74" s="773">
        <f>'D-13-1'!U74+'D-13-2'!U74</f>
        <v>11</v>
      </c>
      <c r="V74" s="773">
        <f>'D-13-1'!V74+'D-13-2'!V74</f>
        <v>4</v>
      </c>
      <c r="W74" s="775">
        <f>'D-13-1'!W74+'D-13-2'!W74</f>
        <v>8</v>
      </c>
      <c r="X74" s="773" t="s">
        <v>771</v>
      </c>
      <c r="Y74" s="1476"/>
    </row>
    <row r="75" spans="1:25" s="916" customFormat="1" ht="13.5" customHeight="1" thickBot="1" x14ac:dyDescent="0.25">
      <c r="A75" s="1493" t="s">
        <v>877</v>
      </c>
      <c r="B75" s="1494" t="s">
        <v>878</v>
      </c>
      <c r="C75" s="1481" t="s">
        <v>820</v>
      </c>
      <c r="D75" s="776" t="s">
        <v>244</v>
      </c>
      <c r="E75" s="777">
        <f t="shared" si="1"/>
        <v>97</v>
      </c>
      <c r="F75" s="776">
        <f>'D-13-1'!F75+'D-13-2'!F75</f>
        <v>0</v>
      </c>
      <c r="G75" s="776">
        <f>'D-13-1'!G75+'D-13-2'!G75</f>
        <v>0</v>
      </c>
      <c r="H75" s="776">
        <f>'D-13-1'!H75+'D-13-2'!H75</f>
        <v>0</v>
      </c>
      <c r="I75" s="776">
        <f>'D-13-1'!I75+'D-13-2'!I75</f>
        <v>0</v>
      </c>
      <c r="J75" s="776">
        <f>'D-13-1'!J75+'D-13-2'!J75</f>
        <v>0</v>
      </c>
      <c r="K75" s="776">
        <f>'D-13-1'!K75+'D-13-2'!K75</f>
        <v>4</v>
      </c>
      <c r="L75" s="776">
        <f>'D-13-1'!L75+'D-13-2'!L75</f>
        <v>2</v>
      </c>
      <c r="M75" s="776">
        <f>'D-13-1'!M75+'D-13-2'!M75</f>
        <v>2</v>
      </c>
      <c r="N75" s="776">
        <f>'D-13-1'!N75+'D-13-2'!N75</f>
        <v>7</v>
      </c>
      <c r="O75" s="776">
        <f>'D-13-1'!O75+'D-13-2'!O75</f>
        <v>9</v>
      </c>
      <c r="P75" s="776">
        <f>'D-13-1'!P75+'D-13-2'!P75</f>
        <v>16</v>
      </c>
      <c r="Q75" s="776">
        <f>'D-13-1'!Q75+'D-13-2'!Q75</f>
        <v>16</v>
      </c>
      <c r="R75" s="776">
        <f>'D-13-1'!R75+'D-13-2'!R75</f>
        <v>11</v>
      </c>
      <c r="S75" s="776">
        <f>'D-13-1'!S75+'D-13-2'!S75</f>
        <v>8</v>
      </c>
      <c r="T75" s="776">
        <f>'D-13-1'!T75+'D-13-2'!T75</f>
        <v>5</v>
      </c>
      <c r="U75" s="776">
        <f>'D-13-1'!U75+'D-13-2'!U75</f>
        <v>7</v>
      </c>
      <c r="V75" s="776">
        <f>'D-13-1'!V75+'D-13-2'!V75</f>
        <v>5</v>
      </c>
      <c r="W75" s="778">
        <f>'D-13-1'!W75+'D-13-2'!W75</f>
        <v>5</v>
      </c>
      <c r="X75" s="776" t="s">
        <v>245</v>
      </c>
      <c r="Y75" s="1482" t="s">
        <v>1060</v>
      </c>
    </row>
    <row r="76" spans="1:25" s="916" customFormat="1" ht="13.5" customHeight="1" thickBot="1" x14ac:dyDescent="0.25">
      <c r="A76" s="1493"/>
      <c r="B76" s="1494"/>
      <c r="C76" s="1481"/>
      <c r="D76" s="776" t="s">
        <v>246</v>
      </c>
      <c r="E76" s="777">
        <f t="shared" si="1"/>
        <v>26</v>
      </c>
      <c r="F76" s="776">
        <f>'D-13-1'!F76+'D-13-2'!F76</f>
        <v>0</v>
      </c>
      <c r="G76" s="776">
        <f>'D-13-1'!G76+'D-13-2'!G76</f>
        <v>2</v>
      </c>
      <c r="H76" s="776">
        <f>'D-13-1'!H76+'D-13-2'!H76</f>
        <v>0</v>
      </c>
      <c r="I76" s="776">
        <f>'D-13-1'!I76+'D-13-2'!I76</f>
        <v>0</v>
      </c>
      <c r="J76" s="776">
        <f>'D-13-1'!J76+'D-13-2'!J76</f>
        <v>0</v>
      </c>
      <c r="K76" s="776">
        <f>'D-13-1'!K76+'D-13-2'!K76</f>
        <v>0</v>
      </c>
      <c r="L76" s="776">
        <f>'D-13-1'!L76+'D-13-2'!L76</f>
        <v>0</v>
      </c>
      <c r="M76" s="776">
        <f>'D-13-1'!M76+'D-13-2'!M76</f>
        <v>0</v>
      </c>
      <c r="N76" s="776">
        <f>'D-13-1'!N76+'D-13-2'!N76</f>
        <v>2</v>
      </c>
      <c r="O76" s="776">
        <f>'D-13-1'!O76+'D-13-2'!O76</f>
        <v>1</v>
      </c>
      <c r="P76" s="776">
        <f>'D-13-1'!P76+'D-13-2'!P76</f>
        <v>1</v>
      </c>
      <c r="Q76" s="776">
        <f>'D-13-1'!Q76+'D-13-2'!Q76</f>
        <v>1</v>
      </c>
      <c r="R76" s="776">
        <f>'D-13-1'!R76+'D-13-2'!R76</f>
        <v>5</v>
      </c>
      <c r="S76" s="776">
        <f>'D-13-1'!S76+'D-13-2'!S76</f>
        <v>3</v>
      </c>
      <c r="T76" s="776">
        <f>'D-13-1'!T76+'D-13-2'!T76</f>
        <v>2</v>
      </c>
      <c r="U76" s="776">
        <f>'D-13-1'!U76+'D-13-2'!U76</f>
        <v>2</v>
      </c>
      <c r="V76" s="776">
        <f>'D-13-1'!V76+'D-13-2'!V76</f>
        <v>3</v>
      </c>
      <c r="W76" s="778">
        <f>'D-13-1'!W76+'D-13-2'!W76</f>
        <v>4</v>
      </c>
      <c r="X76" s="776" t="s">
        <v>771</v>
      </c>
      <c r="Y76" s="1482"/>
    </row>
    <row r="77" spans="1:25" s="917" customFormat="1" ht="13.5" customHeight="1" thickBot="1" x14ac:dyDescent="0.25">
      <c r="A77" s="1491" t="s">
        <v>879</v>
      </c>
      <c r="B77" s="1492" t="s">
        <v>880</v>
      </c>
      <c r="C77" s="1475" t="s">
        <v>820</v>
      </c>
      <c r="D77" s="773" t="s">
        <v>244</v>
      </c>
      <c r="E77" s="774">
        <f t="shared" si="1"/>
        <v>60</v>
      </c>
      <c r="F77" s="773">
        <f>'D-13-1'!F77+'D-13-2'!F77</f>
        <v>0</v>
      </c>
      <c r="G77" s="773">
        <f>'D-13-1'!G77+'D-13-2'!G77</f>
        <v>0</v>
      </c>
      <c r="H77" s="773">
        <f>'D-13-1'!H77+'D-13-2'!H77</f>
        <v>0</v>
      </c>
      <c r="I77" s="773">
        <f>'D-13-1'!I77+'D-13-2'!I77</f>
        <v>0</v>
      </c>
      <c r="J77" s="773">
        <f>'D-13-1'!J77+'D-13-2'!J77</f>
        <v>4</v>
      </c>
      <c r="K77" s="773">
        <f>'D-13-1'!K77+'D-13-2'!K77</f>
        <v>7</v>
      </c>
      <c r="L77" s="773">
        <f>'D-13-1'!L77+'D-13-2'!L77</f>
        <v>6</v>
      </c>
      <c r="M77" s="773">
        <f>'D-13-1'!M77+'D-13-2'!M77</f>
        <v>7</v>
      </c>
      <c r="N77" s="773">
        <f>'D-13-1'!N77+'D-13-2'!N77</f>
        <v>5</v>
      </c>
      <c r="O77" s="773">
        <f>'D-13-1'!O77+'D-13-2'!O77</f>
        <v>4</v>
      </c>
      <c r="P77" s="773">
        <f>'D-13-1'!P77+'D-13-2'!P77</f>
        <v>6</v>
      </c>
      <c r="Q77" s="773">
        <f>'D-13-1'!Q77+'D-13-2'!Q77</f>
        <v>6</v>
      </c>
      <c r="R77" s="773">
        <f>'D-13-1'!R77+'D-13-2'!R77</f>
        <v>2</v>
      </c>
      <c r="S77" s="773">
        <f>'D-13-1'!S77+'D-13-2'!S77</f>
        <v>1</v>
      </c>
      <c r="T77" s="773">
        <f>'D-13-1'!T77+'D-13-2'!T77</f>
        <v>4</v>
      </c>
      <c r="U77" s="773">
        <f>'D-13-1'!U77+'D-13-2'!U77</f>
        <v>2</v>
      </c>
      <c r="V77" s="773">
        <f>'D-13-1'!V77+'D-13-2'!V77</f>
        <v>5</v>
      </c>
      <c r="W77" s="775">
        <f>'D-13-1'!W77+'D-13-2'!W77</f>
        <v>1</v>
      </c>
      <c r="X77" s="773" t="s">
        <v>245</v>
      </c>
      <c r="Y77" s="1476" t="s">
        <v>1061</v>
      </c>
    </row>
    <row r="78" spans="1:25" s="917" customFormat="1" ht="13.5" customHeight="1" thickBot="1" x14ac:dyDescent="0.25">
      <c r="A78" s="1491"/>
      <c r="B78" s="1492"/>
      <c r="C78" s="1475"/>
      <c r="D78" s="773" t="s">
        <v>246</v>
      </c>
      <c r="E78" s="774">
        <f t="shared" si="1"/>
        <v>20</v>
      </c>
      <c r="F78" s="773">
        <f>'D-13-1'!F78+'D-13-2'!F78</f>
        <v>0</v>
      </c>
      <c r="G78" s="773">
        <f>'D-13-1'!G78+'D-13-2'!G78</f>
        <v>0</v>
      </c>
      <c r="H78" s="773">
        <f>'D-13-1'!H78+'D-13-2'!H78</f>
        <v>0</v>
      </c>
      <c r="I78" s="773">
        <f>'D-13-1'!I78+'D-13-2'!I78</f>
        <v>0</v>
      </c>
      <c r="J78" s="773">
        <f>'D-13-1'!J78+'D-13-2'!J78</f>
        <v>0</v>
      </c>
      <c r="K78" s="773">
        <f>'D-13-1'!K78+'D-13-2'!K78</f>
        <v>0</v>
      </c>
      <c r="L78" s="773">
        <f>'D-13-1'!L78+'D-13-2'!L78</f>
        <v>0</v>
      </c>
      <c r="M78" s="773">
        <f>'D-13-1'!M78+'D-13-2'!M78</f>
        <v>0</v>
      </c>
      <c r="N78" s="773">
        <f>'D-13-1'!N78+'D-13-2'!N78</f>
        <v>3</v>
      </c>
      <c r="O78" s="773">
        <f>'D-13-1'!O78+'D-13-2'!O78</f>
        <v>2</v>
      </c>
      <c r="P78" s="773">
        <f>'D-13-1'!P78+'D-13-2'!P78</f>
        <v>0</v>
      </c>
      <c r="Q78" s="773">
        <f>'D-13-1'!Q78+'D-13-2'!Q78</f>
        <v>0</v>
      </c>
      <c r="R78" s="773">
        <f>'D-13-1'!R78+'D-13-2'!R78</f>
        <v>3</v>
      </c>
      <c r="S78" s="773">
        <f>'D-13-1'!S78+'D-13-2'!S78</f>
        <v>1</v>
      </c>
      <c r="T78" s="773">
        <f>'D-13-1'!T78+'D-13-2'!T78</f>
        <v>0</v>
      </c>
      <c r="U78" s="773">
        <f>'D-13-1'!U78+'D-13-2'!U78</f>
        <v>5</v>
      </c>
      <c r="V78" s="773">
        <f>'D-13-1'!V78+'D-13-2'!V78</f>
        <v>0</v>
      </c>
      <c r="W78" s="775">
        <f>'D-13-1'!W78+'D-13-2'!W78</f>
        <v>6</v>
      </c>
      <c r="X78" s="773" t="s">
        <v>771</v>
      </c>
      <c r="Y78" s="1476"/>
    </row>
    <row r="79" spans="1:25" s="916" customFormat="1" ht="13.5" customHeight="1" thickBot="1" x14ac:dyDescent="0.25">
      <c r="A79" s="1493" t="s">
        <v>881</v>
      </c>
      <c r="B79" s="1494" t="s">
        <v>882</v>
      </c>
      <c r="C79" s="1481" t="s">
        <v>820</v>
      </c>
      <c r="D79" s="776" t="s">
        <v>244</v>
      </c>
      <c r="E79" s="777">
        <f t="shared" si="1"/>
        <v>27</v>
      </c>
      <c r="F79" s="776">
        <f>'D-13-1'!F79+'D-13-2'!F79</f>
        <v>0</v>
      </c>
      <c r="G79" s="776">
        <f>'D-13-1'!G79+'D-13-2'!G79</f>
        <v>0</v>
      </c>
      <c r="H79" s="776">
        <f>'D-13-1'!H79+'D-13-2'!H79</f>
        <v>0</v>
      </c>
      <c r="I79" s="776">
        <f>'D-13-1'!I79+'D-13-2'!I79</f>
        <v>1</v>
      </c>
      <c r="J79" s="776">
        <f>'D-13-1'!J79+'D-13-2'!J79</f>
        <v>1</v>
      </c>
      <c r="K79" s="776">
        <f>'D-13-1'!K79+'D-13-2'!K79</f>
        <v>1</v>
      </c>
      <c r="L79" s="776">
        <f>'D-13-1'!L79+'D-13-2'!L79</f>
        <v>2</v>
      </c>
      <c r="M79" s="776">
        <f>'D-13-1'!M79+'D-13-2'!M79</f>
        <v>2</v>
      </c>
      <c r="N79" s="776">
        <f>'D-13-1'!N79+'D-13-2'!N79</f>
        <v>6</v>
      </c>
      <c r="O79" s="776">
        <f>'D-13-1'!O79+'D-13-2'!O79</f>
        <v>3</v>
      </c>
      <c r="P79" s="776">
        <f>'D-13-1'!P79+'D-13-2'!P79</f>
        <v>3</v>
      </c>
      <c r="Q79" s="776">
        <f>'D-13-1'!Q79+'D-13-2'!Q79</f>
        <v>4</v>
      </c>
      <c r="R79" s="776">
        <f>'D-13-1'!R79+'D-13-2'!R79</f>
        <v>2</v>
      </c>
      <c r="S79" s="776">
        <f>'D-13-1'!S79+'D-13-2'!S79</f>
        <v>2</v>
      </c>
      <c r="T79" s="776">
        <f>'D-13-1'!T79+'D-13-2'!T79</f>
        <v>0</v>
      </c>
      <c r="U79" s="776">
        <f>'D-13-1'!U79+'D-13-2'!U79</f>
        <v>0</v>
      </c>
      <c r="V79" s="776">
        <f>'D-13-1'!V79+'D-13-2'!V79</f>
        <v>0</v>
      </c>
      <c r="W79" s="778">
        <f>'D-13-1'!W79+'D-13-2'!W79</f>
        <v>0</v>
      </c>
      <c r="X79" s="776" t="s">
        <v>245</v>
      </c>
      <c r="Y79" s="1482" t="s">
        <v>1062</v>
      </c>
    </row>
    <row r="80" spans="1:25" s="916" customFormat="1" ht="13.5" customHeight="1" thickBot="1" x14ac:dyDescent="0.25">
      <c r="A80" s="1493"/>
      <c r="B80" s="1494"/>
      <c r="C80" s="1481"/>
      <c r="D80" s="776" t="s">
        <v>246</v>
      </c>
      <c r="E80" s="777">
        <f t="shared" si="1"/>
        <v>17</v>
      </c>
      <c r="F80" s="776">
        <f>'D-13-1'!F80+'D-13-2'!F80</f>
        <v>0</v>
      </c>
      <c r="G80" s="776">
        <f>'D-13-1'!G80+'D-13-2'!G80</f>
        <v>0</v>
      </c>
      <c r="H80" s="776">
        <f>'D-13-1'!H80+'D-13-2'!H80</f>
        <v>0</v>
      </c>
      <c r="I80" s="776">
        <f>'D-13-1'!I80+'D-13-2'!I80</f>
        <v>0</v>
      </c>
      <c r="J80" s="776">
        <f>'D-13-1'!J80+'D-13-2'!J80</f>
        <v>0</v>
      </c>
      <c r="K80" s="776">
        <f>'D-13-1'!K80+'D-13-2'!K80</f>
        <v>0</v>
      </c>
      <c r="L80" s="776">
        <f>'D-13-1'!L80+'D-13-2'!L80</f>
        <v>1</v>
      </c>
      <c r="M80" s="776">
        <f>'D-13-1'!M80+'D-13-2'!M80</f>
        <v>2</v>
      </c>
      <c r="N80" s="776">
        <f>'D-13-1'!N80+'D-13-2'!N80</f>
        <v>2</v>
      </c>
      <c r="O80" s="776">
        <f>'D-13-1'!O80+'D-13-2'!O80</f>
        <v>1</v>
      </c>
      <c r="P80" s="776">
        <f>'D-13-1'!P80+'D-13-2'!P80</f>
        <v>1</v>
      </c>
      <c r="Q80" s="776">
        <f>'D-13-1'!Q80+'D-13-2'!Q80</f>
        <v>1</v>
      </c>
      <c r="R80" s="776">
        <f>'D-13-1'!R80+'D-13-2'!R80</f>
        <v>0</v>
      </c>
      <c r="S80" s="776">
        <f>'D-13-1'!S80+'D-13-2'!S80</f>
        <v>1</v>
      </c>
      <c r="T80" s="776">
        <f>'D-13-1'!T80+'D-13-2'!T80</f>
        <v>3</v>
      </c>
      <c r="U80" s="776">
        <f>'D-13-1'!U80+'D-13-2'!U80</f>
        <v>1</v>
      </c>
      <c r="V80" s="776">
        <f>'D-13-1'!V80+'D-13-2'!V80</f>
        <v>2</v>
      </c>
      <c r="W80" s="778">
        <f>'D-13-1'!W80+'D-13-2'!W80</f>
        <v>2</v>
      </c>
      <c r="X80" s="776" t="s">
        <v>771</v>
      </c>
      <c r="Y80" s="1482"/>
    </row>
    <row r="81" spans="1:25" s="917" customFormat="1" ht="13.5" customHeight="1" thickBot="1" x14ac:dyDescent="0.25">
      <c r="A81" s="1491" t="s">
        <v>883</v>
      </c>
      <c r="B81" s="1492" t="s">
        <v>884</v>
      </c>
      <c r="C81" s="1475" t="s">
        <v>820</v>
      </c>
      <c r="D81" s="773" t="s">
        <v>244</v>
      </c>
      <c r="E81" s="774">
        <f t="shared" si="1"/>
        <v>0</v>
      </c>
      <c r="F81" s="773">
        <f>'D-13-1'!F81+'D-13-2'!F81</f>
        <v>0</v>
      </c>
      <c r="G81" s="773">
        <f>'D-13-1'!G81+'D-13-2'!G81</f>
        <v>0</v>
      </c>
      <c r="H81" s="773">
        <f>'D-13-1'!H81+'D-13-2'!H81</f>
        <v>0</v>
      </c>
      <c r="I81" s="773">
        <f>'D-13-1'!I81+'D-13-2'!I81</f>
        <v>0</v>
      </c>
      <c r="J81" s="773">
        <f>'D-13-1'!J81+'D-13-2'!J81</f>
        <v>0</v>
      </c>
      <c r="K81" s="773">
        <f>'D-13-1'!K81+'D-13-2'!K81</f>
        <v>0</v>
      </c>
      <c r="L81" s="773">
        <f>'D-13-1'!L81+'D-13-2'!L81</f>
        <v>0</v>
      </c>
      <c r="M81" s="773">
        <f>'D-13-1'!M81+'D-13-2'!M81</f>
        <v>0</v>
      </c>
      <c r="N81" s="773">
        <f>'D-13-1'!N81+'D-13-2'!N81</f>
        <v>0</v>
      </c>
      <c r="O81" s="773">
        <f>'D-13-1'!O81+'D-13-2'!O81</f>
        <v>0</v>
      </c>
      <c r="P81" s="773">
        <f>'D-13-1'!P81+'D-13-2'!P81</f>
        <v>0</v>
      </c>
      <c r="Q81" s="773">
        <f>'D-13-1'!Q81+'D-13-2'!Q81</f>
        <v>0</v>
      </c>
      <c r="R81" s="773">
        <f>'D-13-1'!R81+'D-13-2'!R81</f>
        <v>0</v>
      </c>
      <c r="S81" s="773">
        <f>'D-13-1'!S81+'D-13-2'!S81</f>
        <v>0</v>
      </c>
      <c r="T81" s="773">
        <f>'D-13-1'!T81+'D-13-2'!T81</f>
        <v>0</v>
      </c>
      <c r="U81" s="773">
        <f>'D-13-1'!U81+'D-13-2'!U81</f>
        <v>0</v>
      </c>
      <c r="V81" s="773">
        <f>'D-13-1'!V81+'D-13-2'!V81</f>
        <v>0</v>
      </c>
      <c r="W81" s="775">
        <f>'D-13-1'!W81+'D-13-2'!W81</f>
        <v>0</v>
      </c>
      <c r="X81" s="773" t="s">
        <v>245</v>
      </c>
      <c r="Y81" s="1476" t="s">
        <v>1063</v>
      </c>
    </row>
    <row r="82" spans="1:25" s="917" customFormat="1" ht="13.5" customHeight="1" thickBot="1" x14ac:dyDescent="0.25">
      <c r="A82" s="1491"/>
      <c r="B82" s="1492"/>
      <c r="C82" s="1475"/>
      <c r="D82" s="773" t="s">
        <v>246</v>
      </c>
      <c r="E82" s="774">
        <f t="shared" si="1"/>
        <v>3</v>
      </c>
      <c r="F82" s="773">
        <f>'D-13-1'!F82+'D-13-2'!F82</f>
        <v>0</v>
      </c>
      <c r="G82" s="773">
        <f>'D-13-1'!G82+'D-13-2'!G82</f>
        <v>0</v>
      </c>
      <c r="H82" s="773">
        <f>'D-13-1'!H82+'D-13-2'!H82</f>
        <v>0</v>
      </c>
      <c r="I82" s="773">
        <f>'D-13-1'!I82+'D-13-2'!I82</f>
        <v>0</v>
      </c>
      <c r="J82" s="773">
        <f>'D-13-1'!J82+'D-13-2'!J82</f>
        <v>0</v>
      </c>
      <c r="K82" s="773">
        <f>'D-13-1'!K82+'D-13-2'!K82</f>
        <v>0</v>
      </c>
      <c r="L82" s="773">
        <f>'D-13-1'!L82+'D-13-2'!L82</f>
        <v>0</v>
      </c>
      <c r="M82" s="773">
        <f>'D-13-1'!M82+'D-13-2'!M82</f>
        <v>0</v>
      </c>
      <c r="N82" s="773">
        <f>'D-13-1'!N82+'D-13-2'!N82</f>
        <v>0</v>
      </c>
      <c r="O82" s="773">
        <f>'D-13-1'!O82+'D-13-2'!O82</f>
        <v>0</v>
      </c>
      <c r="P82" s="773">
        <f>'D-13-1'!P82+'D-13-2'!P82</f>
        <v>0</v>
      </c>
      <c r="Q82" s="773">
        <f>'D-13-1'!Q82+'D-13-2'!Q82</f>
        <v>0</v>
      </c>
      <c r="R82" s="773">
        <f>'D-13-1'!R82+'D-13-2'!R82</f>
        <v>1</v>
      </c>
      <c r="S82" s="773">
        <f>'D-13-1'!S82+'D-13-2'!S82</f>
        <v>0</v>
      </c>
      <c r="T82" s="773">
        <f>'D-13-1'!T82+'D-13-2'!T82</f>
        <v>2</v>
      </c>
      <c r="U82" s="773">
        <f>'D-13-1'!U82+'D-13-2'!U82</f>
        <v>0</v>
      </c>
      <c r="V82" s="773">
        <f>'D-13-1'!V82+'D-13-2'!V82</f>
        <v>0</v>
      </c>
      <c r="W82" s="775">
        <f>'D-13-1'!W82+'D-13-2'!W82</f>
        <v>0</v>
      </c>
      <c r="X82" s="773" t="s">
        <v>771</v>
      </c>
      <c r="Y82" s="1476"/>
    </row>
    <row r="83" spans="1:25" s="916" customFormat="1" ht="13.5" customHeight="1" thickBot="1" x14ac:dyDescent="0.25">
      <c r="A83" s="1493" t="s">
        <v>885</v>
      </c>
      <c r="B83" s="1494" t="s">
        <v>1282</v>
      </c>
      <c r="C83" s="1481" t="s">
        <v>820</v>
      </c>
      <c r="D83" s="776" t="s">
        <v>244</v>
      </c>
      <c r="E83" s="777">
        <f t="shared" si="1"/>
        <v>6</v>
      </c>
      <c r="F83" s="776">
        <f>'D-13-1'!F83+'D-13-2'!F83</f>
        <v>0</v>
      </c>
      <c r="G83" s="776">
        <f>'D-13-1'!G83+'D-13-2'!G83</f>
        <v>0</v>
      </c>
      <c r="H83" s="776">
        <f>'D-13-1'!H83+'D-13-2'!H83</f>
        <v>0</v>
      </c>
      <c r="I83" s="776">
        <f>'D-13-1'!I83+'D-13-2'!I83</f>
        <v>0</v>
      </c>
      <c r="J83" s="776">
        <f>'D-13-1'!J83+'D-13-2'!J83</f>
        <v>1</v>
      </c>
      <c r="K83" s="776">
        <f>'D-13-1'!K83+'D-13-2'!K83</f>
        <v>0</v>
      </c>
      <c r="L83" s="776">
        <f>'D-13-1'!L83+'D-13-2'!L83</f>
        <v>0</v>
      </c>
      <c r="M83" s="776">
        <f>'D-13-1'!M83+'D-13-2'!M83</f>
        <v>0</v>
      </c>
      <c r="N83" s="776">
        <f>'D-13-1'!N83+'D-13-2'!N83</f>
        <v>3</v>
      </c>
      <c r="O83" s="776">
        <f>'D-13-1'!O83+'D-13-2'!O83</f>
        <v>0</v>
      </c>
      <c r="P83" s="776">
        <f>'D-13-1'!P83+'D-13-2'!P83</f>
        <v>0</v>
      </c>
      <c r="Q83" s="776">
        <f>'D-13-1'!Q83+'D-13-2'!Q83</f>
        <v>0</v>
      </c>
      <c r="R83" s="776">
        <f>'D-13-1'!R83+'D-13-2'!R83</f>
        <v>1</v>
      </c>
      <c r="S83" s="776">
        <f>'D-13-1'!S83+'D-13-2'!S83</f>
        <v>0</v>
      </c>
      <c r="T83" s="776">
        <f>'D-13-1'!T83+'D-13-2'!T83</f>
        <v>0</v>
      </c>
      <c r="U83" s="776">
        <f>'D-13-1'!U83+'D-13-2'!U83</f>
        <v>1</v>
      </c>
      <c r="V83" s="776">
        <f>'D-13-1'!V83+'D-13-2'!V83</f>
        <v>0</v>
      </c>
      <c r="W83" s="778">
        <f>'D-13-1'!W83+'D-13-2'!W83</f>
        <v>0</v>
      </c>
      <c r="X83" s="776" t="s">
        <v>245</v>
      </c>
      <c r="Y83" s="1482" t="s">
        <v>1064</v>
      </c>
    </row>
    <row r="84" spans="1:25" s="916" customFormat="1" ht="13.5" customHeight="1" thickBot="1" x14ac:dyDescent="0.25">
      <c r="A84" s="1493"/>
      <c r="B84" s="1494"/>
      <c r="C84" s="1481"/>
      <c r="D84" s="776" t="s">
        <v>246</v>
      </c>
      <c r="E84" s="777">
        <f t="shared" si="1"/>
        <v>3</v>
      </c>
      <c r="F84" s="776">
        <f>'D-13-1'!F84+'D-13-2'!F84</f>
        <v>0</v>
      </c>
      <c r="G84" s="776">
        <f>'D-13-1'!G84+'D-13-2'!G84</f>
        <v>0</v>
      </c>
      <c r="H84" s="776">
        <f>'D-13-1'!H84+'D-13-2'!H84</f>
        <v>0</v>
      </c>
      <c r="I84" s="776">
        <f>'D-13-1'!I84+'D-13-2'!I84</f>
        <v>0</v>
      </c>
      <c r="J84" s="776">
        <f>'D-13-1'!J84+'D-13-2'!J84</f>
        <v>0</v>
      </c>
      <c r="K84" s="776">
        <f>'D-13-1'!K84+'D-13-2'!K84</f>
        <v>0</v>
      </c>
      <c r="L84" s="776">
        <f>'D-13-1'!L84+'D-13-2'!L84</f>
        <v>0</v>
      </c>
      <c r="M84" s="776">
        <f>'D-13-1'!M84+'D-13-2'!M84</f>
        <v>1</v>
      </c>
      <c r="N84" s="776">
        <f>'D-13-1'!N84+'D-13-2'!N84</f>
        <v>0</v>
      </c>
      <c r="O84" s="776">
        <f>'D-13-1'!O84+'D-13-2'!O84</f>
        <v>0</v>
      </c>
      <c r="P84" s="776">
        <f>'D-13-1'!P84+'D-13-2'!P84</f>
        <v>0</v>
      </c>
      <c r="Q84" s="776">
        <f>'D-13-1'!Q84+'D-13-2'!Q84</f>
        <v>0</v>
      </c>
      <c r="R84" s="776">
        <f>'D-13-1'!R84+'D-13-2'!R84</f>
        <v>0</v>
      </c>
      <c r="S84" s="776">
        <f>'D-13-1'!S84+'D-13-2'!S84</f>
        <v>1</v>
      </c>
      <c r="T84" s="776">
        <f>'D-13-1'!T84+'D-13-2'!T84</f>
        <v>0</v>
      </c>
      <c r="U84" s="776">
        <f>'D-13-1'!U84+'D-13-2'!U84</f>
        <v>1</v>
      </c>
      <c r="V84" s="776">
        <f>'D-13-1'!V84+'D-13-2'!V84</f>
        <v>0</v>
      </c>
      <c r="W84" s="778">
        <f>'D-13-1'!W84+'D-13-2'!W84</f>
        <v>0</v>
      </c>
      <c r="X84" s="776" t="s">
        <v>771</v>
      </c>
      <c r="Y84" s="1482"/>
    </row>
    <row r="85" spans="1:25" s="917" customFormat="1" ht="13.5" customHeight="1" thickBot="1" x14ac:dyDescent="0.25">
      <c r="A85" s="1491" t="s">
        <v>886</v>
      </c>
      <c r="B85" s="1492" t="s">
        <v>887</v>
      </c>
      <c r="C85" s="1475" t="s">
        <v>820</v>
      </c>
      <c r="D85" s="773" t="s">
        <v>244</v>
      </c>
      <c r="E85" s="774">
        <f t="shared" si="1"/>
        <v>3</v>
      </c>
      <c r="F85" s="773">
        <f>'D-13-1'!F85+'D-13-2'!F85</f>
        <v>0</v>
      </c>
      <c r="G85" s="773">
        <f>'D-13-1'!G85+'D-13-2'!G85</f>
        <v>0</v>
      </c>
      <c r="H85" s="773">
        <f>'D-13-1'!H85+'D-13-2'!H85</f>
        <v>1</v>
      </c>
      <c r="I85" s="773">
        <f>'D-13-1'!I85+'D-13-2'!I85</f>
        <v>0</v>
      </c>
      <c r="J85" s="773">
        <f>'D-13-1'!J85+'D-13-2'!J85</f>
        <v>0</v>
      </c>
      <c r="K85" s="773">
        <f>'D-13-1'!K85+'D-13-2'!K85</f>
        <v>0</v>
      </c>
      <c r="L85" s="773">
        <f>'D-13-1'!L85+'D-13-2'!L85</f>
        <v>0</v>
      </c>
      <c r="M85" s="773">
        <f>'D-13-1'!M85+'D-13-2'!M85</f>
        <v>0</v>
      </c>
      <c r="N85" s="773">
        <f>'D-13-1'!N85+'D-13-2'!N85</f>
        <v>0</v>
      </c>
      <c r="O85" s="773">
        <f>'D-13-1'!O85+'D-13-2'!O85</f>
        <v>0</v>
      </c>
      <c r="P85" s="773">
        <f>'D-13-1'!P85+'D-13-2'!P85</f>
        <v>0</v>
      </c>
      <c r="Q85" s="773">
        <f>'D-13-1'!Q85+'D-13-2'!Q85</f>
        <v>0</v>
      </c>
      <c r="R85" s="773">
        <f>'D-13-1'!R85+'D-13-2'!R85</f>
        <v>0</v>
      </c>
      <c r="S85" s="773">
        <f>'D-13-1'!S85+'D-13-2'!S85</f>
        <v>0</v>
      </c>
      <c r="T85" s="773">
        <f>'D-13-1'!T85+'D-13-2'!T85</f>
        <v>2</v>
      </c>
      <c r="U85" s="773">
        <f>'D-13-1'!U85+'D-13-2'!U85</f>
        <v>0</v>
      </c>
      <c r="V85" s="773">
        <f>'D-13-1'!V85+'D-13-2'!V85</f>
        <v>0</v>
      </c>
      <c r="W85" s="775">
        <f>'D-13-1'!W85+'D-13-2'!W85</f>
        <v>0</v>
      </c>
      <c r="X85" s="773" t="s">
        <v>245</v>
      </c>
      <c r="Y85" s="1476" t="s">
        <v>1065</v>
      </c>
    </row>
    <row r="86" spans="1:25" s="917" customFormat="1" ht="13.5" customHeight="1" thickBot="1" x14ac:dyDescent="0.25">
      <c r="A86" s="1491"/>
      <c r="B86" s="1492"/>
      <c r="C86" s="1475"/>
      <c r="D86" s="773" t="s">
        <v>246</v>
      </c>
      <c r="E86" s="774">
        <f t="shared" si="1"/>
        <v>1</v>
      </c>
      <c r="F86" s="773">
        <f>'D-13-1'!F86+'D-13-2'!F86</f>
        <v>0</v>
      </c>
      <c r="G86" s="773">
        <f>'D-13-1'!G86+'D-13-2'!G86</f>
        <v>0</v>
      </c>
      <c r="H86" s="773">
        <f>'D-13-1'!H86+'D-13-2'!H86</f>
        <v>0</v>
      </c>
      <c r="I86" s="773">
        <f>'D-13-1'!I86+'D-13-2'!I86</f>
        <v>0</v>
      </c>
      <c r="J86" s="773">
        <f>'D-13-1'!J86+'D-13-2'!J86</f>
        <v>0</v>
      </c>
      <c r="K86" s="773">
        <f>'D-13-1'!K86+'D-13-2'!K86</f>
        <v>0</v>
      </c>
      <c r="L86" s="773">
        <f>'D-13-1'!L86+'D-13-2'!L86</f>
        <v>0</v>
      </c>
      <c r="M86" s="773">
        <f>'D-13-1'!M86+'D-13-2'!M86</f>
        <v>1</v>
      </c>
      <c r="N86" s="773">
        <f>'D-13-1'!N86+'D-13-2'!N86</f>
        <v>0</v>
      </c>
      <c r="O86" s="773">
        <f>'D-13-1'!O86+'D-13-2'!O86</f>
        <v>0</v>
      </c>
      <c r="P86" s="773">
        <f>'D-13-1'!P86+'D-13-2'!P86</f>
        <v>0</v>
      </c>
      <c r="Q86" s="773">
        <f>'D-13-1'!Q86+'D-13-2'!Q86</f>
        <v>0</v>
      </c>
      <c r="R86" s="773">
        <f>'D-13-1'!R86+'D-13-2'!R86</f>
        <v>0</v>
      </c>
      <c r="S86" s="773">
        <f>'D-13-1'!S86+'D-13-2'!S86</f>
        <v>0</v>
      </c>
      <c r="T86" s="773">
        <f>'D-13-1'!T86+'D-13-2'!T86</f>
        <v>0</v>
      </c>
      <c r="U86" s="773">
        <f>'D-13-1'!U86+'D-13-2'!U86</f>
        <v>0</v>
      </c>
      <c r="V86" s="773">
        <f>'D-13-1'!V86+'D-13-2'!V86</f>
        <v>0</v>
      </c>
      <c r="W86" s="775">
        <f>'D-13-1'!W86+'D-13-2'!W86</f>
        <v>0</v>
      </c>
      <c r="X86" s="773" t="s">
        <v>771</v>
      </c>
      <c r="Y86" s="1476"/>
    </row>
    <row r="87" spans="1:25" s="916" customFormat="1" ht="13.5" customHeight="1" thickBot="1" x14ac:dyDescent="0.25">
      <c r="A87" s="1493" t="s">
        <v>888</v>
      </c>
      <c r="B87" s="1494" t="s">
        <v>889</v>
      </c>
      <c r="C87" s="1481" t="s">
        <v>820</v>
      </c>
      <c r="D87" s="776" t="s">
        <v>244</v>
      </c>
      <c r="E87" s="777">
        <f t="shared" si="1"/>
        <v>48</v>
      </c>
      <c r="F87" s="776">
        <f>'D-13-1'!F87+'D-13-2'!F87</f>
        <v>7</v>
      </c>
      <c r="G87" s="776">
        <f>'D-13-1'!G87+'D-13-2'!G87</f>
        <v>2</v>
      </c>
      <c r="H87" s="776">
        <f>'D-13-1'!H87+'D-13-2'!H87</f>
        <v>1</v>
      </c>
      <c r="I87" s="776">
        <f>'D-13-1'!I87+'D-13-2'!I87</f>
        <v>2</v>
      </c>
      <c r="J87" s="776">
        <f>'D-13-1'!J87+'D-13-2'!J87</f>
        <v>1</v>
      </c>
      <c r="K87" s="776">
        <f>'D-13-1'!K87+'D-13-2'!K87</f>
        <v>5</v>
      </c>
      <c r="L87" s="776">
        <f>'D-13-1'!L87+'D-13-2'!L87</f>
        <v>3</v>
      </c>
      <c r="M87" s="776">
        <f>'D-13-1'!M87+'D-13-2'!M87</f>
        <v>1</v>
      </c>
      <c r="N87" s="776">
        <f>'D-13-1'!N87+'D-13-2'!N87</f>
        <v>0</v>
      </c>
      <c r="O87" s="776">
        <f>'D-13-1'!O87+'D-13-2'!O87</f>
        <v>3</v>
      </c>
      <c r="P87" s="776">
        <f>'D-13-1'!P87+'D-13-2'!P87</f>
        <v>0</v>
      </c>
      <c r="Q87" s="776">
        <f>'D-13-1'!Q87+'D-13-2'!Q87</f>
        <v>1</v>
      </c>
      <c r="R87" s="776">
        <f>'D-13-1'!R87+'D-13-2'!R87</f>
        <v>4</v>
      </c>
      <c r="S87" s="776">
        <f>'D-13-1'!S87+'D-13-2'!S87</f>
        <v>2</v>
      </c>
      <c r="T87" s="776">
        <f>'D-13-1'!T87+'D-13-2'!T87</f>
        <v>4</v>
      </c>
      <c r="U87" s="776">
        <f>'D-13-1'!U87+'D-13-2'!U87</f>
        <v>3</v>
      </c>
      <c r="V87" s="776">
        <f>'D-13-1'!V87+'D-13-2'!V87</f>
        <v>3</v>
      </c>
      <c r="W87" s="778">
        <f>'D-13-1'!W87+'D-13-2'!W87</f>
        <v>6</v>
      </c>
      <c r="X87" s="776" t="s">
        <v>245</v>
      </c>
      <c r="Y87" s="1482" t="s">
        <v>1066</v>
      </c>
    </row>
    <row r="88" spans="1:25" s="916" customFormat="1" ht="13.5" customHeight="1" thickBot="1" x14ac:dyDescent="0.25">
      <c r="A88" s="1493"/>
      <c r="B88" s="1494"/>
      <c r="C88" s="1481"/>
      <c r="D88" s="776" t="s">
        <v>246</v>
      </c>
      <c r="E88" s="777">
        <f t="shared" si="1"/>
        <v>22</v>
      </c>
      <c r="F88" s="776">
        <f>'D-13-1'!F88+'D-13-2'!F88</f>
        <v>6</v>
      </c>
      <c r="G88" s="776">
        <f>'D-13-1'!G88+'D-13-2'!G88</f>
        <v>0</v>
      </c>
      <c r="H88" s="776">
        <f>'D-13-1'!H88+'D-13-2'!H88</f>
        <v>0</v>
      </c>
      <c r="I88" s="776">
        <f>'D-13-1'!I88+'D-13-2'!I88</f>
        <v>1</v>
      </c>
      <c r="J88" s="776">
        <f>'D-13-1'!J88+'D-13-2'!J88</f>
        <v>0</v>
      </c>
      <c r="K88" s="776">
        <f>'D-13-1'!K88+'D-13-2'!K88</f>
        <v>0</v>
      </c>
      <c r="L88" s="776">
        <f>'D-13-1'!L88+'D-13-2'!L88</f>
        <v>1</v>
      </c>
      <c r="M88" s="776">
        <f>'D-13-1'!M88+'D-13-2'!M88</f>
        <v>1</v>
      </c>
      <c r="N88" s="776">
        <f>'D-13-1'!N88+'D-13-2'!N88</f>
        <v>0</v>
      </c>
      <c r="O88" s="776">
        <f>'D-13-1'!O88+'D-13-2'!O88</f>
        <v>1</v>
      </c>
      <c r="P88" s="776">
        <f>'D-13-1'!P88+'D-13-2'!P88</f>
        <v>0</v>
      </c>
      <c r="Q88" s="776">
        <f>'D-13-1'!Q88+'D-13-2'!Q88</f>
        <v>1</v>
      </c>
      <c r="R88" s="776">
        <f>'D-13-1'!R88+'D-13-2'!R88</f>
        <v>1</v>
      </c>
      <c r="S88" s="776">
        <f>'D-13-1'!S88+'D-13-2'!S88</f>
        <v>1</v>
      </c>
      <c r="T88" s="776">
        <f>'D-13-1'!T88+'D-13-2'!T88</f>
        <v>4</v>
      </c>
      <c r="U88" s="776">
        <f>'D-13-1'!U88+'D-13-2'!U88</f>
        <v>1</v>
      </c>
      <c r="V88" s="776">
        <f>'D-13-1'!V88+'D-13-2'!V88</f>
        <v>0</v>
      </c>
      <c r="W88" s="778">
        <f>'D-13-1'!W88+'D-13-2'!W88</f>
        <v>4</v>
      </c>
      <c r="X88" s="776" t="s">
        <v>771</v>
      </c>
      <c r="Y88" s="1482"/>
    </row>
    <row r="89" spans="1:25" s="917" customFormat="1" ht="13.5" customHeight="1" thickBot="1" x14ac:dyDescent="0.25">
      <c r="A89" s="1491" t="s">
        <v>890</v>
      </c>
      <c r="B89" s="1492" t="s">
        <v>891</v>
      </c>
      <c r="C89" s="1475" t="s">
        <v>820</v>
      </c>
      <c r="D89" s="773" t="s">
        <v>244</v>
      </c>
      <c r="E89" s="774">
        <f t="shared" si="1"/>
        <v>2</v>
      </c>
      <c r="F89" s="773">
        <f>'D-13-1'!F89+'D-13-2'!F89</f>
        <v>2</v>
      </c>
      <c r="G89" s="773">
        <f>'D-13-1'!G89+'D-13-2'!G89</f>
        <v>0</v>
      </c>
      <c r="H89" s="773">
        <f>'D-13-1'!H89+'D-13-2'!H89</f>
        <v>0</v>
      </c>
      <c r="I89" s="773">
        <f>'D-13-1'!I89+'D-13-2'!I89</f>
        <v>0</v>
      </c>
      <c r="J89" s="773">
        <f>'D-13-1'!J89+'D-13-2'!J89</f>
        <v>0</v>
      </c>
      <c r="K89" s="773">
        <f>'D-13-1'!K89+'D-13-2'!K89</f>
        <v>0</v>
      </c>
      <c r="L89" s="773">
        <f>'D-13-1'!L89+'D-13-2'!L89</f>
        <v>0</v>
      </c>
      <c r="M89" s="773">
        <f>'D-13-1'!M89+'D-13-2'!M89</f>
        <v>0</v>
      </c>
      <c r="N89" s="773">
        <f>'D-13-1'!N89+'D-13-2'!N89</f>
        <v>0</v>
      </c>
      <c r="O89" s="773">
        <f>'D-13-1'!O89+'D-13-2'!O89</f>
        <v>0</v>
      </c>
      <c r="P89" s="773">
        <f>'D-13-1'!P89+'D-13-2'!P89</f>
        <v>0</v>
      </c>
      <c r="Q89" s="773">
        <f>'D-13-1'!Q89+'D-13-2'!Q89</f>
        <v>0</v>
      </c>
      <c r="R89" s="773">
        <f>'D-13-1'!R89+'D-13-2'!R89</f>
        <v>0</v>
      </c>
      <c r="S89" s="773">
        <f>'D-13-1'!S89+'D-13-2'!S89</f>
        <v>0</v>
      </c>
      <c r="T89" s="773">
        <f>'D-13-1'!T89+'D-13-2'!T89</f>
        <v>0</v>
      </c>
      <c r="U89" s="773">
        <f>'D-13-1'!U89+'D-13-2'!U89</f>
        <v>0</v>
      </c>
      <c r="V89" s="773">
        <f>'D-13-1'!V89+'D-13-2'!V89</f>
        <v>0</v>
      </c>
      <c r="W89" s="775">
        <f>'D-13-1'!W89+'D-13-2'!W89</f>
        <v>0</v>
      </c>
      <c r="X89" s="773" t="s">
        <v>245</v>
      </c>
      <c r="Y89" s="1476" t="s">
        <v>1067</v>
      </c>
    </row>
    <row r="90" spans="1:25" s="917" customFormat="1" ht="12.75" customHeight="1" x14ac:dyDescent="0.2">
      <c r="A90" s="1503"/>
      <c r="B90" s="1504"/>
      <c r="C90" s="1505"/>
      <c r="D90" s="1035" t="s">
        <v>246</v>
      </c>
      <c r="E90" s="1036">
        <f t="shared" si="1"/>
        <v>0</v>
      </c>
      <c r="F90" s="1035">
        <f>'D-13-1'!F90+'D-13-2'!F90</f>
        <v>0</v>
      </c>
      <c r="G90" s="1035">
        <f>'D-13-1'!G90+'D-13-2'!G90</f>
        <v>0</v>
      </c>
      <c r="H90" s="1035">
        <f>'D-13-1'!H90+'D-13-2'!H90</f>
        <v>0</v>
      </c>
      <c r="I90" s="1035">
        <f>'D-13-1'!I90+'D-13-2'!I90</f>
        <v>0</v>
      </c>
      <c r="J90" s="1035">
        <f>'D-13-1'!J90+'D-13-2'!J90</f>
        <v>0</v>
      </c>
      <c r="K90" s="1035">
        <f>'D-13-1'!K90+'D-13-2'!K90</f>
        <v>0</v>
      </c>
      <c r="L90" s="1035">
        <f>'D-13-1'!L90+'D-13-2'!L90</f>
        <v>0</v>
      </c>
      <c r="M90" s="1035">
        <f>'D-13-1'!M90+'D-13-2'!M90</f>
        <v>0</v>
      </c>
      <c r="N90" s="1035">
        <f>'D-13-1'!N90+'D-13-2'!N90</f>
        <v>0</v>
      </c>
      <c r="O90" s="1035">
        <f>'D-13-1'!O90+'D-13-2'!O90</f>
        <v>0</v>
      </c>
      <c r="P90" s="1035">
        <f>'D-13-1'!P90+'D-13-2'!P90</f>
        <v>0</v>
      </c>
      <c r="Q90" s="1035">
        <f>'D-13-1'!Q90+'D-13-2'!Q90</f>
        <v>0</v>
      </c>
      <c r="R90" s="1035">
        <f>'D-13-1'!R90+'D-13-2'!R90</f>
        <v>0</v>
      </c>
      <c r="S90" s="1035">
        <f>'D-13-1'!S90+'D-13-2'!S90</f>
        <v>0</v>
      </c>
      <c r="T90" s="1035">
        <f>'D-13-1'!T90+'D-13-2'!T90</f>
        <v>0</v>
      </c>
      <c r="U90" s="1035">
        <f>'D-13-1'!U90+'D-13-2'!U90</f>
        <v>0</v>
      </c>
      <c r="V90" s="1035">
        <f>'D-13-1'!V90+'D-13-2'!V90</f>
        <v>0</v>
      </c>
      <c r="W90" s="1037">
        <f>'D-13-1'!W90+'D-13-2'!W90</f>
        <v>0</v>
      </c>
      <c r="X90" s="1035" t="s">
        <v>771</v>
      </c>
      <c r="Y90" s="1506"/>
    </row>
    <row r="91" spans="1:25" s="916" customFormat="1" ht="13.5" thickBot="1" x14ac:dyDescent="0.25">
      <c r="A91" s="1507" t="s">
        <v>892</v>
      </c>
      <c r="B91" s="1508" t="s">
        <v>893</v>
      </c>
      <c r="C91" s="1509" t="s">
        <v>820</v>
      </c>
      <c r="D91" s="1038" t="s">
        <v>244</v>
      </c>
      <c r="E91" s="1039">
        <f t="shared" si="1"/>
        <v>3</v>
      </c>
      <c r="F91" s="1038">
        <f>'D-13-1'!F91+'D-13-2'!F91</f>
        <v>0</v>
      </c>
      <c r="G91" s="1038">
        <f>'D-13-1'!G91+'D-13-2'!G91</f>
        <v>0</v>
      </c>
      <c r="H91" s="1038">
        <f>'D-13-1'!H91+'D-13-2'!H91</f>
        <v>0</v>
      </c>
      <c r="I91" s="1038">
        <f>'D-13-1'!I91+'D-13-2'!I91</f>
        <v>0</v>
      </c>
      <c r="J91" s="1038">
        <f>'D-13-1'!J91+'D-13-2'!J91</f>
        <v>1</v>
      </c>
      <c r="K91" s="1038">
        <f>'D-13-1'!K91+'D-13-2'!K91</f>
        <v>1</v>
      </c>
      <c r="L91" s="1038">
        <f>'D-13-1'!L91+'D-13-2'!L91</f>
        <v>0</v>
      </c>
      <c r="M91" s="1038">
        <f>'D-13-1'!M91+'D-13-2'!M91</f>
        <v>0</v>
      </c>
      <c r="N91" s="1038">
        <f>'D-13-1'!N91+'D-13-2'!N91</f>
        <v>0</v>
      </c>
      <c r="O91" s="1038">
        <f>'D-13-1'!O91+'D-13-2'!O91</f>
        <v>0</v>
      </c>
      <c r="P91" s="1038">
        <f>'D-13-1'!P91+'D-13-2'!P91</f>
        <v>0</v>
      </c>
      <c r="Q91" s="1038">
        <f>'D-13-1'!Q91+'D-13-2'!Q91</f>
        <v>1</v>
      </c>
      <c r="R91" s="1038">
        <f>'D-13-1'!R91+'D-13-2'!R91</f>
        <v>0</v>
      </c>
      <c r="S91" s="1038">
        <f>'D-13-1'!S91+'D-13-2'!S91</f>
        <v>0</v>
      </c>
      <c r="T91" s="1038">
        <f>'D-13-1'!T91+'D-13-2'!T91</f>
        <v>0</v>
      </c>
      <c r="U91" s="1038">
        <f>'D-13-1'!U91+'D-13-2'!U91</f>
        <v>0</v>
      </c>
      <c r="V91" s="1038">
        <f>'D-13-1'!V91+'D-13-2'!V91</f>
        <v>0</v>
      </c>
      <c r="W91" s="1040">
        <f>'D-13-1'!W91+'D-13-2'!W91</f>
        <v>0</v>
      </c>
      <c r="X91" s="1038" t="s">
        <v>245</v>
      </c>
      <c r="Y91" s="1510" t="s">
        <v>1068</v>
      </c>
    </row>
    <row r="92" spans="1:25" s="916" customFormat="1" ht="13.5" thickBot="1" x14ac:dyDescent="0.25">
      <c r="A92" s="1493"/>
      <c r="B92" s="1494"/>
      <c r="C92" s="1481"/>
      <c r="D92" s="776" t="s">
        <v>246</v>
      </c>
      <c r="E92" s="777">
        <f t="shared" si="1"/>
        <v>2</v>
      </c>
      <c r="F92" s="776">
        <f>'D-13-1'!F92+'D-13-2'!F92</f>
        <v>1</v>
      </c>
      <c r="G92" s="776">
        <f>'D-13-1'!G92+'D-13-2'!G92</f>
        <v>0</v>
      </c>
      <c r="H92" s="776">
        <f>'D-13-1'!H92+'D-13-2'!H92</f>
        <v>0</v>
      </c>
      <c r="I92" s="776">
        <f>'D-13-1'!I92+'D-13-2'!I92</f>
        <v>0</v>
      </c>
      <c r="J92" s="776">
        <f>'D-13-1'!J92+'D-13-2'!J92</f>
        <v>0</v>
      </c>
      <c r="K92" s="776">
        <f>'D-13-1'!K92+'D-13-2'!K92</f>
        <v>0</v>
      </c>
      <c r="L92" s="776">
        <f>'D-13-1'!L92+'D-13-2'!L92</f>
        <v>0</v>
      </c>
      <c r="M92" s="776">
        <f>'D-13-1'!M92+'D-13-2'!M92</f>
        <v>0</v>
      </c>
      <c r="N92" s="776">
        <f>'D-13-1'!N92+'D-13-2'!N92</f>
        <v>0</v>
      </c>
      <c r="O92" s="776">
        <f>'D-13-1'!O92+'D-13-2'!O92</f>
        <v>0</v>
      </c>
      <c r="P92" s="776">
        <f>'D-13-1'!P92+'D-13-2'!P92</f>
        <v>0</v>
      </c>
      <c r="Q92" s="776">
        <f>'D-13-1'!Q92+'D-13-2'!Q92</f>
        <v>0</v>
      </c>
      <c r="R92" s="776">
        <f>'D-13-1'!R92+'D-13-2'!R92</f>
        <v>0</v>
      </c>
      <c r="S92" s="776">
        <f>'D-13-1'!S92+'D-13-2'!S92</f>
        <v>0</v>
      </c>
      <c r="T92" s="776">
        <f>'D-13-1'!T92+'D-13-2'!T92</f>
        <v>0</v>
      </c>
      <c r="U92" s="776">
        <f>'D-13-1'!U92+'D-13-2'!U92</f>
        <v>0</v>
      </c>
      <c r="V92" s="776">
        <f>'D-13-1'!V92+'D-13-2'!V92</f>
        <v>0</v>
      </c>
      <c r="W92" s="778">
        <f>'D-13-1'!W92+'D-13-2'!W92</f>
        <v>1</v>
      </c>
      <c r="X92" s="776" t="s">
        <v>771</v>
      </c>
      <c r="Y92" s="1482"/>
    </row>
    <row r="93" spans="1:25" s="917" customFormat="1" ht="13.5" thickBot="1" x14ac:dyDescent="0.25">
      <c r="A93" s="1491" t="s">
        <v>894</v>
      </c>
      <c r="B93" s="1492" t="s">
        <v>895</v>
      </c>
      <c r="C93" s="1475" t="s">
        <v>820</v>
      </c>
      <c r="D93" s="773" t="s">
        <v>244</v>
      </c>
      <c r="E93" s="774">
        <f t="shared" si="1"/>
        <v>22</v>
      </c>
      <c r="F93" s="773">
        <f>'D-13-1'!F93+'D-13-2'!F93</f>
        <v>1</v>
      </c>
      <c r="G93" s="773">
        <f>'D-13-1'!G93+'D-13-2'!G93</f>
        <v>0</v>
      </c>
      <c r="H93" s="773">
        <f>'D-13-1'!H93+'D-13-2'!H93</f>
        <v>0</v>
      </c>
      <c r="I93" s="773">
        <f>'D-13-1'!I93+'D-13-2'!I93</f>
        <v>0</v>
      </c>
      <c r="J93" s="773">
        <f>'D-13-1'!J93+'D-13-2'!J93</f>
        <v>0</v>
      </c>
      <c r="K93" s="773">
        <f>'D-13-1'!K93+'D-13-2'!K93</f>
        <v>1</v>
      </c>
      <c r="L93" s="773">
        <f>'D-13-1'!L93+'D-13-2'!L93</f>
        <v>1</v>
      </c>
      <c r="M93" s="773">
        <f>'D-13-1'!M93+'D-13-2'!M93</f>
        <v>0</v>
      </c>
      <c r="N93" s="773">
        <f>'D-13-1'!N93+'D-13-2'!N93</f>
        <v>1</v>
      </c>
      <c r="O93" s="773">
        <f>'D-13-1'!O93+'D-13-2'!O93</f>
        <v>2</v>
      </c>
      <c r="P93" s="773">
        <f>'D-13-1'!P93+'D-13-2'!P93</f>
        <v>0</v>
      </c>
      <c r="Q93" s="773">
        <f>'D-13-1'!Q93+'D-13-2'!Q93</f>
        <v>1</v>
      </c>
      <c r="R93" s="773">
        <f>'D-13-1'!R93+'D-13-2'!R93</f>
        <v>1</v>
      </c>
      <c r="S93" s="773">
        <f>'D-13-1'!S93+'D-13-2'!S93</f>
        <v>0</v>
      </c>
      <c r="T93" s="773">
        <f>'D-13-1'!T93+'D-13-2'!T93</f>
        <v>1</v>
      </c>
      <c r="U93" s="773">
        <f>'D-13-1'!U93+'D-13-2'!U93</f>
        <v>5</v>
      </c>
      <c r="V93" s="773">
        <f>'D-13-1'!V93+'D-13-2'!V93</f>
        <v>4</v>
      </c>
      <c r="W93" s="775">
        <f>'D-13-1'!W93+'D-13-2'!W93</f>
        <v>4</v>
      </c>
      <c r="X93" s="773" t="s">
        <v>245</v>
      </c>
      <c r="Y93" s="1476" t="s">
        <v>1058</v>
      </c>
    </row>
    <row r="94" spans="1:25" s="917" customFormat="1" ht="13.5" thickBot="1" x14ac:dyDescent="0.25">
      <c r="A94" s="1491"/>
      <c r="B94" s="1492"/>
      <c r="C94" s="1475"/>
      <c r="D94" s="773" t="s">
        <v>246</v>
      </c>
      <c r="E94" s="774">
        <f t="shared" si="1"/>
        <v>12</v>
      </c>
      <c r="F94" s="773">
        <f>'D-13-1'!F94+'D-13-2'!F94</f>
        <v>2</v>
      </c>
      <c r="G94" s="773">
        <f>'D-13-1'!G94+'D-13-2'!G94</f>
        <v>0</v>
      </c>
      <c r="H94" s="773">
        <f>'D-13-1'!H94+'D-13-2'!H94</f>
        <v>0</v>
      </c>
      <c r="I94" s="773">
        <f>'D-13-1'!I94+'D-13-2'!I94</f>
        <v>0</v>
      </c>
      <c r="J94" s="773">
        <f>'D-13-1'!J94+'D-13-2'!J94</f>
        <v>1</v>
      </c>
      <c r="K94" s="773">
        <f>'D-13-1'!K94+'D-13-2'!K94</f>
        <v>0</v>
      </c>
      <c r="L94" s="773">
        <f>'D-13-1'!L94+'D-13-2'!L94</f>
        <v>1</v>
      </c>
      <c r="M94" s="773">
        <f>'D-13-1'!M94+'D-13-2'!M94</f>
        <v>0</v>
      </c>
      <c r="N94" s="773">
        <f>'D-13-1'!N94+'D-13-2'!N94</f>
        <v>0</v>
      </c>
      <c r="O94" s="773">
        <f>'D-13-1'!O94+'D-13-2'!O94</f>
        <v>0</v>
      </c>
      <c r="P94" s="773">
        <f>'D-13-1'!P94+'D-13-2'!P94</f>
        <v>0</v>
      </c>
      <c r="Q94" s="773">
        <f>'D-13-1'!Q94+'D-13-2'!Q94</f>
        <v>0</v>
      </c>
      <c r="R94" s="773">
        <f>'D-13-1'!R94+'D-13-2'!R94</f>
        <v>1</v>
      </c>
      <c r="S94" s="773">
        <f>'D-13-1'!S94+'D-13-2'!S94</f>
        <v>1</v>
      </c>
      <c r="T94" s="773">
        <f>'D-13-1'!T94+'D-13-2'!T94</f>
        <v>2</v>
      </c>
      <c r="U94" s="773">
        <f>'D-13-1'!U94+'D-13-2'!U94</f>
        <v>1</v>
      </c>
      <c r="V94" s="773">
        <f>'D-13-1'!V94+'D-13-2'!V94</f>
        <v>1</v>
      </c>
      <c r="W94" s="775">
        <f>'D-13-1'!W94+'D-13-2'!W94</f>
        <v>2</v>
      </c>
      <c r="X94" s="773" t="s">
        <v>771</v>
      </c>
      <c r="Y94" s="1476"/>
    </row>
    <row r="95" spans="1:25" s="916" customFormat="1" ht="13.5" thickBot="1" x14ac:dyDescent="0.25">
      <c r="A95" s="1493" t="s">
        <v>896</v>
      </c>
      <c r="B95" s="1494" t="s">
        <v>897</v>
      </c>
      <c r="C95" s="1481" t="s">
        <v>820</v>
      </c>
      <c r="D95" s="776" t="s">
        <v>244</v>
      </c>
      <c r="E95" s="777">
        <f t="shared" si="1"/>
        <v>21</v>
      </c>
      <c r="F95" s="776">
        <f>'D-13-1'!F95+'D-13-2'!F95</f>
        <v>2</v>
      </c>
      <c r="G95" s="776">
        <f>'D-13-1'!G95+'D-13-2'!G95</f>
        <v>0</v>
      </c>
      <c r="H95" s="776">
        <f>'D-13-1'!H95+'D-13-2'!H95</f>
        <v>0</v>
      </c>
      <c r="I95" s="776">
        <f>'D-13-1'!I95+'D-13-2'!I95</f>
        <v>0</v>
      </c>
      <c r="J95" s="776">
        <f>'D-13-1'!J95+'D-13-2'!J95</f>
        <v>1</v>
      </c>
      <c r="K95" s="776">
        <f>'D-13-1'!K95+'D-13-2'!K95</f>
        <v>0</v>
      </c>
      <c r="L95" s="776">
        <f>'D-13-1'!L95+'D-13-2'!L95</f>
        <v>0</v>
      </c>
      <c r="M95" s="776">
        <f>'D-13-1'!M95+'D-13-2'!M95</f>
        <v>1</v>
      </c>
      <c r="N95" s="776">
        <f>'D-13-1'!N95+'D-13-2'!N95</f>
        <v>1</v>
      </c>
      <c r="O95" s="776">
        <f>'D-13-1'!O95+'D-13-2'!O95</f>
        <v>5</v>
      </c>
      <c r="P95" s="776">
        <f>'D-13-1'!P95+'D-13-2'!P95</f>
        <v>1</v>
      </c>
      <c r="Q95" s="776">
        <f>'D-13-1'!Q95+'D-13-2'!Q95</f>
        <v>6</v>
      </c>
      <c r="R95" s="776">
        <f>'D-13-1'!R95+'D-13-2'!R95</f>
        <v>1</v>
      </c>
      <c r="S95" s="776">
        <f>'D-13-1'!S95+'D-13-2'!S95</f>
        <v>2</v>
      </c>
      <c r="T95" s="776">
        <f>'D-13-1'!T95+'D-13-2'!T95</f>
        <v>0</v>
      </c>
      <c r="U95" s="776">
        <f>'D-13-1'!U95+'D-13-2'!U95</f>
        <v>0</v>
      </c>
      <c r="V95" s="776">
        <f>'D-13-1'!V95+'D-13-2'!V95</f>
        <v>1</v>
      </c>
      <c r="W95" s="778">
        <f>'D-13-1'!W95+'D-13-2'!W95</f>
        <v>0</v>
      </c>
      <c r="X95" s="776" t="s">
        <v>245</v>
      </c>
      <c r="Y95" s="1482" t="s">
        <v>1069</v>
      </c>
    </row>
    <row r="96" spans="1:25" s="916" customFormat="1" ht="13.5" thickBot="1" x14ac:dyDescent="0.25">
      <c r="A96" s="1493"/>
      <c r="B96" s="1494"/>
      <c r="C96" s="1481"/>
      <c r="D96" s="776" t="s">
        <v>246</v>
      </c>
      <c r="E96" s="777">
        <f t="shared" si="1"/>
        <v>14</v>
      </c>
      <c r="F96" s="776">
        <f>'D-13-1'!F96+'D-13-2'!F96</f>
        <v>1</v>
      </c>
      <c r="G96" s="776">
        <f>'D-13-1'!G96+'D-13-2'!G96</f>
        <v>0</v>
      </c>
      <c r="H96" s="776">
        <f>'D-13-1'!H96+'D-13-2'!H96</f>
        <v>1</v>
      </c>
      <c r="I96" s="776">
        <f>'D-13-1'!I96+'D-13-2'!I96</f>
        <v>1</v>
      </c>
      <c r="J96" s="776">
        <f>'D-13-1'!J96+'D-13-2'!J96</f>
        <v>0</v>
      </c>
      <c r="K96" s="776">
        <f>'D-13-1'!K96+'D-13-2'!K96</f>
        <v>2</v>
      </c>
      <c r="L96" s="776">
        <f>'D-13-1'!L96+'D-13-2'!L96</f>
        <v>0</v>
      </c>
      <c r="M96" s="776">
        <f>'D-13-1'!M96+'D-13-2'!M96</f>
        <v>0</v>
      </c>
      <c r="N96" s="776">
        <f>'D-13-1'!N96+'D-13-2'!N96</f>
        <v>0</v>
      </c>
      <c r="O96" s="776">
        <f>'D-13-1'!O96+'D-13-2'!O96</f>
        <v>1</v>
      </c>
      <c r="P96" s="776">
        <f>'D-13-1'!P96+'D-13-2'!P96</f>
        <v>1</v>
      </c>
      <c r="Q96" s="776">
        <f>'D-13-1'!Q96+'D-13-2'!Q96</f>
        <v>0</v>
      </c>
      <c r="R96" s="776">
        <f>'D-13-1'!R96+'D-13-2'!R96</f>
        <v>2</v>
      </c>
      <c r="S96" s="776">
        <f>'D-13-1'!S96+'D-13-2'!S96</f>
        <v>2</v>
      </c>
      <c r="T96" s="776">
        <f>'D-13-1'!T96+'D-13-2'!T96</f>
        <v>1</v>
      </c>
      <c r="U96" s="776">
        <f>'D-13-1'!U96+'D-13-2'!U96</f>
        <v>0</v>
      </c>
      <c r="V96" s="776">
        <f>'D-13-1'!V96+'D-13-2'!V96</f>
        <v>2</v>
      </c>
      <c r="W96" s="778">
        <f>'D-13-1'!W96+'D-13-2'!W96</f>
        <v>0</v>
      </c>
      <c r="X96" s="776" t="s">
        <v>771</v>
      </c>
      <c r="Y96" s="1482"/>
    </row>
    <row r="97" spans="1:25" s="917" customFormat="1" ht="13.5" thickBot="1" x14ac:dyDescent="0.25">
      <c r="A97" s="1491" t="s">
        <v>898</v>
      </c>
      <c r="B97" s="1492" t="s">
        <v>899</v>
      </c>
      <c r="C97" s="1475" t="s">
        <v>820</v>
      </c>
      <c r="D97" s="773" t="s">
        <v>244</v>
      </c>
      <c r="E97" s="774">
        <f t="shared" si="1"/>
        <v>13</v>
      </c>
      <c r="F97" s="773">
        <f>'D-13-1'!F97+'D-13-2'!F97</f>
        <v>0</v>
      </c>
      <c r="G97" s="773">
        <f>'D-13-1'!G97+'D-13-2'!G97</f>
        <v>0</v>
      </c>
      <c r="H97" s="773">
        <f>'D-13-1'!H97+'D-13-2'!H97</f>
        <v>0</v>
      </c>
      <c r="I97" s="773">
        <f>'D-13-1'!I97+'D-13-2'!I97</f>
        <v>0</v>
      </c>
      <c r="J97" s="773">
        <f>'D-13-1'!J97+'D-13-2'!J97</f>
        <v>0</v>
      </c>
      <c r="K97" s="773">
        <f>'D-13-1'!K97+'D-13-2'!K97</f>
        <v>1</v>
      </c>
      <c r="L97" s="773">
        <f>'D-13-1'!L97+'D-13-2'!L97</f>
        <v>1</v>
      </c>
      <c r="M97" s="773">
        <f>'D-13-1'!M97+'D-13-2'!M97</f>
        <v>0</v>
      </c>
      <c r="N97" s="773">
        <f>'D-13-1'!N97+'D-13-2'!N97</f>
        <v>1</v>
      </c>
      <c r="O97" s="773">
        <f>'D-13-1'!O97+'D-13-2'!O97</f>
        <v>1</v>
      </c>
      <c r="P97" s="773">
        <f>'D-13-1'!P97+'D-13-2'!P97</f>
        <v>1</v>
      </c>
      <c r="Q97" s="773">
        <f>'D-13-1'!Q97+'D-13-2'!Q97</f>
        <v>2</v>
      </c>
      <c r="R97" s="773">
        <f>'D-13-1'!R97+'D-13-2'!R97</f>
        <v>1</v>
      </c>
      <c r="S97" s="773">
        <f>'D-13-1'!S97+'D-13-2'!S97</f>
        <v>0</v>
      </c>
      <c r="T97" s="773">
        <f>'D-13-1'!T97+'D-13-2'!T97</f>
        <v>1</v>
      </c>
      <c r="U97" s="773">
        <f>'D-13-1'!U97+'D-13-2'!U97</f>
        <v>0</v>
      </c>
      <c r="V97" s="773">
        <f>'D-13-1'!V97+'D-13-2'!V97</f>
        <v>3</v>
      </c>
      <c r="W97" s="775">
        <f>'D-13-1'!W97+'D-13-2'!W97</f>
        <v>1</v>
      </c>
      <c r="X97" s="773" t="s">
        <v>245</v>
      </c>
      <c r="Y97" s="1476" t="s">
        <v>1070</v>
      </c>
    </row>
    <row r="98" spans="1:25" s="917" customFormat="1" ht="13.5" thickBot="1" x14ac:dyDescent="0.25">
      <c r="A98" s="1491"/>
      <c r="B98" s="1492"/>
      <c r="C98" s="1475"/>
      <c r="D98" s="773" t="s">
        <v>246</v>
      </c>
      <c r="E98" s="774">
        <f t="shared" si="1"/>
        <v>12</v>
      </c>
      <c r="F98" s="773">
        <f>'D-13-1'!F98+'D-13-2'!F98</f>
        <v>2</v>
      </c>
      <c r="G98" s="773">
        <f>'D-13-1'!G98+'D-13-2'!G98</f>
        <v>0</v>
      </c>
      <c r="H98" s="773">
        <f>'D-13-1'!H98+'D-13-2'!H98</f>
        <v>1</v>
      </c>
      <c r="I98" s="773">
        <f>'D-13-1'!I98+'D-13-2'!I98</f>
        <v>0</v>
      </c>
      <c r="J98" s="773">
        <f>'D-13-1'!J98+'D-13-2'!J98</f>
        <v>0</v>
      </c>
      <c r="K98" s="773">
        <f>'D-13-1'!K98+'D-13-2'!K98</f>
        <v>0</v>
      </c>
      <c r="L98" s="773">
        <f>'D-13-1'!L98+'D-13-2'!L98</f>
        <v>0</v>
      </c>
      <c r="M98" s="773">
        <f>'D-13-1'!M98+'D-13-2'!M98</f>
        <v>1</v>
      </c>
      <c r="N98" s="773">
        <f>'D-13-1'!N98+'D-13-2'!N98</f>
        <v>1</v>
      </c>
      <c r="O98" s="773">
        <f>'D-13-1'!O98+'D-13-2'!O98</f>
        <v>0</v>
      </c>
      <c r="P98" s="773">
        <f>'D-13-1'!P98+'D-13-2'!P98</f>
        <v>1</v>
      </c>
      <c r="Q98" s="773">
        <f>'D-13-1'!Q98+'D-13-2'!Q98</f>
        <v>3</v>
      </c>
      <c r="R98" s="773">
        <f>'D-13-1'!R98+'D-13-2'!R98</f>
        <v>0</v>
      </c>
      <c r="S98" s="773">
        <f>'D-13-1'!S98+'D-13-2'!S98</f>
        <v>1</v>
      </c>
      <c r="T98" s="773">
        <f>'D-13-1'!T98+'D-13-2'!T98</f>
        <v>0</v>
      </c>
      <c r="U98" s="773">
        <f>'D-13-1'!U98+'D-13-2'!U98</f>
        <v>1</v>
      </c>
      <c r="V98" s="773">
        <f>'D-13-1'!V98+'D-13-2'!V98</f>
        <v>0</v>
      </c>
      <c r="W98" s="775">
        <f>'D-13-1'!W98+'D-13-2'!W98</f>
        <v>1</v>
      </c>
      <c r="X98" s="773" t="s">
        <v>771</v>
      </c>
      <c r="Y98" s="1476"/>
    </row>
    <row r="99" spans="1:25" s="916" customFormat="1" ht="13.5" customHeight="1" thickBot="1" x14ac:dyDescent="0.25">
      <c r="A99" s="1478" t="s">
        <v>900</v>
      </c>
      <c r="B99" s="1480" t="s">
        <v>646</v>
      </c>
      <c r="C99" s="1488" t="s">
        <v>820</v>
      </c>
      <c r="D99" s="918" t="s">
        <v>244</v>
      </c>
      <c r="E99" s="919">
        <f t="shared" si="1"/>
        <v>1</v>
      </c>
      <c r="F99" s="918">
        <f>'D-13-1'!F99+'D-13-2'!F99</f>
        <v>1</v>
      </c>
      <c r="G99" s="918">
        <f>'D-13-1'!G99+'D-13-2'!G99</f>
        <v>0</v>
      </c>
      <c r="H99" s="918">
        <f>'D-13-1'!H99+'D-13-2'!H99</f>
        <v>0</v>
      </c>
      <c r="I99" s="918">
        <f>'D-13-1'!I99+'D-13-2'!I99</f>
        <v>0</v>
      </c>
      <c r="J99" s="918">
        <f>'D-13-1'!J99+'D-13-2'!J99</f>
        <v>0</v>
      </c>
      <c r="K99" s="918">
        <f>'D-13-1'!K99+'D-13-2'!K99</f>
        <v>0</v>
      </c>
      <c r="L99" s="918">
        <f>'D-13-1'!L99+'D-13-2'!L99</f>
        <v>0</v>
      </c>
      <c r="M99" s="918">
        <f>'D-13-1'!M99+'D-13-2'!M99</f>
        <v>0</v>
      </c>
      <c r="N99" s="918">
        <f>'D-13-1'!N99+'D-13-2'!N99</f>
        <v>0</v>
      </c>
      <c r="O99" s="918">
        <f>'D-13-1'!O99+'D-13-2'!O99</f>
        <v>0</v>
      </c>
      <c r="P99" s="918">
        <f>'D-13-1'!P99+'D-13-2'!P99</f>
        <v>0</v>
      </c>
      <c r="Q99" s="918">
        <f>'D-13-1'!Q99+'D-13-2'!Q99</f>
        <v>0</v>
      </c>
      <c r="R99" s="918">
        <f>'D-13-1'!R99+'D-13-2'!R99</f>
        <v>0</v>
      </c>
      <c r="S99" s="918">
        <f>'D-13-1'!S99+'D-13-2'!S99</f>
        <v>0</v>
      </c>
      <c r="T99" s="918">
        <f>'D-13-1'!T99+'D-13-2'!T99</f>
        <v>0</v>
      </c>
      <c r="U99" s="918">
        <f>'D-13-1'!U99+'D-13-2'!U99</f>
        <v>0</v>
      </c>
      <c r="V99" s="918">
        <f>'D-13-1'!V99+'D-13-2'!V99</f>
        <v>0</v>
      </c>
      <c r="W99" s="920">
        <f>'D-13-1'!W99+'D-13-2'!W99</f>
        <v>0</v>
      </c>
      <c r="X99" s="918" t="s">
        <v>245</v>
      </c>
      <c r="Y99" s="1490" t="s">
        <v>1071</v>
      </c>
    </row>
    <row r="100" spans="1:25" s="916" customFormat="1" ht="13.5" thickBot="1" x14ac:dyDescent="0.25">
      <c r="A100" s="1493"/>
      <c r="B100" s="1494"/>
      <c r="C100" s="1481"/>
      <c r="D100" s="776" t="s">
        <v>246</v>
      </c>
      <c r="E100" s="777">
        <f t="shared" si="1"/>
        <v>1</v>
      </c>
      <c r="F100" s="776">
        <f>'D-13-1'!F100+'D-13-2'!F100</f>
        <v>0</v>
      </c>
      <c r="G100" s="776">
        <f>'D-13-1'!G100+'D-13-2'!G100</f>
        <v>0</v>
      </c>
      <c r="H100" s="776">
        <f>'D-13-1'!H100+'D-13-2'!H100</f>
        <v>0</v>
      </c>
      <c r="I100" s="776">
        <f>'D-13-1'!I100+'D-13-2'!I100</f>
        <v>0</v>
      </c>
      <c r="J100" s="776">
        <f>'D-13-1'!J100+'D-13-2'!J100</f>
        <v>0</v>
      </c>
      <c r="K100" s="776">
        <f>'D-13-1'!K100+'D-13-2'!K100</f>
        <v>0</v>
      </c>
      <c r="L100" s="776">
        <f>'D-13-1'!L100+'D-13-2'!L100</f>
        <v>0</v>
      </c>
      <c r="M100" s="776">
        <f>'D-13-1'!M100+'D-13-2'!M100</f>
        <v>0</v>
      </c>
      <c r="N100" s="776">
        <f>'D-13-1'!N100+'D-13-2'!N100</f>
        <v>0</v>
      </c>
      <c r="O100" s="776">
        <f>'D-13-1'!O100+'D-13-2'!O100</f>
        <v>0</v>
      </c>
      <c r="P100" s="776">
        <f>'D-13-1'!P100+'D-13-2'!P100</f>
        <v>0</v>
      </c>
      <c r="Q100" s="776">
        <f>'D-13-1'!Q100+'D-13-2'!Q100</f>
        <v>0</v>
      </c>
      <c r="R100" s="776">
        <f>'D-13-1'!R100+'D-13-2'!R100</f>
        <v>0</v>
      </c>
      <c r="S100" s="776">
        <f>'D-13-1'!S100+'D-13-2'!S100</f>
        <v>0</v>
      </c>
      <c r="T100" s="776">
        <f>'D-13-1'!T100+'D-13-2'!T100</f>
        <v>0</v>
      </c>
      <c r="U100" s="776">
        <f>'D-13-1'!U100+'D-13-2'!U100</f>
        <v>0</v>
      </c>
      <c r="V100" s="776">
        <f>'D-13-1'!V100+'D-13-2'!V100</f>
        <v>1</v>
      </c>
      <c r="W100" s="778">
        <f>'D-13-1'!W100+'D-13-2'!W100</f>
        <v>0</v>
      </c>
      <c r="X100" s="776" t="s">
        <v>771</v>
      </c>
      <c r="Y100" s="1482"/>
    </row>
    <row r="101" spans="1:25" s="917" customFormat="1" ht="13.5" customHeight="1" thickBot="1" x14ac:dyDescent="0.25">
      <c r="A101" s="1491" t="s">
        <v>1292</v>
      </c>
      <c r="B101" s="1492" t="s">
        <v>1283</v>
      </c>
      <c r="C101" s="1475" t="s">
        <v>820</v>
      </c>
      <c r="D101" s="773" t="s">
        <v>244</v>
      </c>
      <c r="E101" s="774">
        <f t="shared" si="1"/>
        <v>0</v>
      </c>
      <c r="F101" s="773">
        <f>'D-13-1'!F101+'D-13-2'!F101</f>
        <v>0</v>
      </c>
      <c r="G101" s="773">
        <f>'D-13-1'!G101+'D-13-2'!G101</f>
        <v>0</v>
      </c>
      <c r="H101" s="773">
        <f>'D-13-1'!H101+'D-13-2'!H101</f>
        <v>0</v>
      </c>
      <c r="I101" s="773">
        <f>'D-13-1'!I101+'D-13-2'!I101</f>
        <v>0</v>
      </c>
      <c r="J101" s="773">
        <f>'D-13-1'!J101+'D-13-2'!J101</f>
        <v>0</v>
      </c>
      <c r="K101" s="773">
        <f>'D-13-1'!K101+'D-13-2'!K101</f>
        <v>0</v>
      </c>
      <c r="L101" s="773">
        <f>'D-13-1'!L101+'D-13-2'!L101</f>
        <v>0</v>
      </c>
      <c r="M101" s="773">
        <f>'D-13-1'!M101+'D-13-2'!M101</f>
        <v>0</v>
      </c>
      <c r="N101" s="773">
        <f>'D-13-1'!N101+'D-13-2'!N101</f>
        <v>0</v>
      </c>
      <c r="O101" s="773">
        <f>'D-13-1'!O101+'D-13-2'!O101</f>
        <v>0</v>
      </c>
      <c r="P101" s="773">
        <f>'D-13-1'!P101+'D-13-2'!P101</f>
        <v>0</v>
      </c>
      <c r="Q101" s="773">
        <f>'D-13-1'!Q101+'D-13-2'!Q101</f>
        <v>0</v>
      </c>
      <c r="R101" s="773">
        <f>'D-13-1'!R101+'D-13-2'!R101</f>
        <v>0</v>
      </c>
      <c r="S101" s="773">
        <f>'D-13-1'!S101+'D-13-2'!S101</f>
        <v>0</v>
      </c>
      <c r="T101" s="773">
        <f>'D-13-1'!T101+'D-13-2'!T101</f>
        <v>0</v>
      </c>
      <c r="U101" s="773">
        <f>'D-13-1'!U101+'D-13-2'!U101</f>
        <v>0</v>
      </c>
      <c r="V101" s="773">
        <f>'D-13-1'!V101+'D-13-2'!V101</f>
        <v>0</v>
      </c>
      <c r="W101" s="775">
        <f>'D-13-1'!W101+'D-13-2'!W101</f>
        <v>0</v>
      </c>
      <c r="X101" s="773" t="s">
        <v>245</v>
      </c>
      <c r="Y101" s="1476" t="s">
        <v>1318</v>
      </c>
    </row>
    <row r="102" spans="1:25" s="917" customFormat="1" ht="13.5" thickBot="1" x14ac:dyDescent="0.25">
      <c r="A102" s="1491"/>
      <c r="B102" s="1492"/>
      <c r="C102" s="1475"/>
      <c r="D102" s="773" t="s">
        <v>246</v>
      </c>
      <c r="E102" s="774">
        <f t="shared" si="1"/>
        <v>0</v>
      </c>
      <c r="F102" s="773">
        <f>'D-13-1'!F102+'D-13-2'!F102</f>
        <v>0</v>
      </c>
      <c r="G102" s="773">
        <f>'D-13-1'!G102+'D-13-2'!G102</f>
        <v>0</v>
      </c>
      <c r="H102" s="773">
        <f>'D-13-1'!H102+'D-13-2'!H102</f>
        <v>0</v>
      </c>
      <c r="I102" s="773">
        <f>'D-13-1'!I102+'D-13-2'!I102</f>
        <v>0</v>
      </c>
      <c r="J102" s="773">
        <f>'D-13-1'!J102+'D-13-2'!J102</f>
        <v>0</v>
      </c>
      <c r="K102" s="773">
        <f>'D-13-1'!K102+'D-13-2'!K102</f>
        <v>0</v>
      </c>
      <c r="L102" s="773">
        <f>'D-13-1'!L102+'D-13-2'!L102</f>
        <v>0</v>
      </c>
      <c r="M102" s="773">
        <f>'D-13-1'!M102+'D-13-2'!M102</f>
        <v>0</v>
      </c>
      <c r="N102" s="773">
        <f>'D-13-1'!N102+'D-13-2'!N102</f>
        <v>0</v>
      </c>
      <c r="O102" s="773">
        <f>'D-13-1'!O102+'D-13-2'!O102</f>
        <v>0</v>
      </c>
      <c r="P102" s="773">
        <f>'D-13-1'!P102+'D-13-2'!P102</f>
        <v>0</v>
      </c>
      <c r="Q102" s="773">
        <f>'D-13-1'!Q102+'D-13-2'!Q102</f>
        <v>0</v>
      </c>
      <c r="R102" s="773">
        <f>'D-13-1'!R102+'D-13-2'!R102</f>
        <v>0</v>
      </c>
      <c r="S102" s="773">
        <f>'D-13-1'!S102+'D-13-2'!S102</f>
        <v>0</v>
      </c>
      <c r="T102" s="773">
        <f>'D-13-1'!T102+'D-13-2'!T102</f>
        <v>0</v>
      </c>
      <c r="U102" s="773">
        <f>'D-13-1'!U102+'D-13-2'!U102</f>
        <v>0</v>
      </c>
      <c r="V102" s="773">
        <f>'D-13-1'!V102+'D-13-2'!V102</f>
        <v>0</v>
      </c>
      <c r="W102" s="775">
        <f>'D-13-1'!W102+'D-13-2'!W102</f>
        <v>0</v>
      </c>
      <c r="X102" s="773" t="s">
        <v>771</v>
      </c>
      <c r="Y102" s="1476"/>
    </row>
    <row r="103" spans="1:25" s="916" customFormat="1" ht="13.5" customHeight="1" thickBot="1" x14ac:dyDescent="0.25">
      <c r="A103" s="1493" t="s">
        <v>1293</v>
      </c>
      <c r="B103" s="1494" t="s">
        <v>1284</v>
      </c>
      <c r="C103" s="1481" t="s">
        <v>820</v>
      </c>
      <c r="D103" s="776" t="s">
        <v>244</v>
      </c>
      <c r="E103" s="777">
        <f t="shared" si="1"/>
        <v>1</v>
      </c>
      <c r="F103" s="776">
        <f>'D-13-1'!F103+'D-13-2'!F103</f>
        <v>0</v>
      </c>
      <c r="G103" s="776">
        <f>'D-13-1'!G103+'D-13-2'!G103</f>
        <v>0</v>
      </c>
      <c r="H103" s="776">
        <f>'D-13-1'!H103+'D-13-2'!H103</f>
        <v>0</v>
      </c>
      <c r="I103" s="776">
        <f>'D-13-1'!I103+'D-13-2'!I103</f>
        <v>0</v>
      </c>
      <c r="J103" s="776">
        <f>'D-13-1'!J103+'D-13-2'!J103</f>
        <v>0</v>
      </c>
      <c r="K103" s="776">
        <f>'D-13-1'!K103+'D-13-2'!K103</f>
        <v>0</v>
      </c>
      <c r="L103" s="776">
        <f>'D-13-1'!L103+'D-13-2'!L103</f>
        <v>0</v>
      </c>
      <c r="M103" s="776">
        <f>'D-13-1'!M103+'D-13-2'!M103</f>
        <v>0</v>
      </c>
      <c r="N103" s="776">
        <f>'D-13-1'!N103+'D-13-2'!N103</f>
        <v>1</v>
      </c>
      <c r="O103" s="776">
        <f>'D-13-1'!O103+'D-13-2'!O103</f>
        <v>0</v>
      </c>
      <c r="P103" s="776">
        <f>'D-13-1'!P103+'D-13-2'!P103</f>
        <v>0</v>
      </c>
      <c r="Q103" s="776">
        <f>'D-13-1'!Q103+'D-13-2'!Q103</f>
        <v>0</v>
      </c>
      <c r="R103" s="776">
        <f>'D-13-1'!R103+'D-13-2'!R103</f>
        <v>0</v>
      </c>
      <c r="S103" s="776">
        <f>'D-13-1'!S103+'D-13-2'!S103</f>
        <v>0</v>
      </c>
      <c r="T103" s="776">
        <f>'D-13-1'!T103+'D-13-2'!T103</f>
        <v>0</v>
      </c>
      <c r="U103" s="776">
        <f>'D-13-1'!U103+'D-13-2'!U103</f>
        <v>0</v>
      </c>
      <c r="V103" s="776">
        <f>'D-13-1'!V103+'D-13-2'!V103</f>
        <v>0</v>
      </c>
      <c r="W103" s="778">
        <f>'D-13-1'!W103+'D-13-2'!W103</f>
        <v>0</v>
      </c>
      <c r="X103" s="776" t="s">
        <v>245</v>
      </c>
      <c r="Y103" s="1482" t="s">
        <v>1085</v>
      </c>
    </row>
    <row r="104" spans="1:25" s="916" customFormat="1" ht="13.5" thickBot="1" x14ac:dyDescent="0.25">
      <c r="A104" s="1493"/>
      <c r="B104" s="1494"/>
      <c r="C104" s="1481"/>
      <c r="D104" s="776" t="s">
        <v>246</v>
      </c>
      <c r="E104" s="777">
        <f t="shared" si="1"/>
        <v>0</v>
      </c>
      <c r="F104" s="776">
        <f>'D-13-1'!F104+'D-13-2'!F104</f>
        <v>0</v>
      </c>
      <c r="G104" s="776">
        <f>'D-13-1'!G104+'D-13-2'!G104</f>
        <v>0</v>
      </c>
      <c r="H104" s="776">
        <f>'D-13-1'!H104+'D-13-2'!H104</f>
        <v>0</v>
      </c>
      <c r="I104" s="776">
        <f>'D-13-1'!I104+'D-13-2'!I104</f>
        <v>0</v>
      </c>
      <c r="J104" s="776">
        <f>'D-13-1'!J104+'D-13-2'!J104</f>
        <v>0</v>
      </c>
      <c r="K104" s="776">
        <f>'D-13-1'!K104+'D-13-2'!K104</f>
        <v>0</v>
      </c>
      <c r="L104" s="776">
        <f>'D-13-1'!L104+'D-13-2'!L104</f>
        <v>0</v>
      </c>
      <c r="M104" s="776">
        <f>'D-13-1'!M104+'D-13-2'!M104</f>
        <v>0</v>
      </c>
      <c r="N104" s="776">
        <f>'D-13-1'!N104+'D-13-2'!N104</f>
        <v>0</v>
      </c>
      <c r="O104" s="776">
        <f>'D-13-1'!O104+'D-13-2'!O104</f>
        <v>0</v>
      </c>
      <c r="P104" s="776">
        <f>'D-13-1'!P104+'D-13-2'!P104</f>
        <v>0</v>
      </c>
      <c r="Q104" s="776">
        <f>'D-13-1'!Q104+'D-13-2'!Q104</f>
        <v>0</v>
      </c>
      <c r="R104" s="776">
        <f>'D-13-1'!R104+'D-13-2'!R104</f>
        <v>0</v>
      </c>
      <c r="S104" s="776">
        <f>'D-13-1'!S104+'D-13-2'!S104</f>
        <v>0</v>
      </c>
      <c r="T104" s="776">
        <f>'D-13-1'!T104+'D-13-2'!T104</f>
        <v>0</v>
      </c>
      <c r="U104" s="776">
        <f>'D-13-1'!U104+'D-13-2'!U104</f>
        <v>0</v>
      </c>
      <c r="V104" s="776">
        <f>'D-13-1'!V104+'D-13-2'!V104</f>
        <v>0</v>
      </c>
      <c r="W104" s="778">
        <f>'D-13-1'!W104+'D-13-2'!W104</f>
        <v>0</v>
      </c>
      <c r="X104" s="776" t="s">
        <v>771</v>
      </c>
      <c r="Y104" s="1482"/>
    </row>
    <row r="105" spans="1:25" s="917" customFormat="1" ht="13.5" thickBot="1" x14ac:dyDescent="0.25">
      <c r="A105" s="1491" t="s">
        <v>901</v>
      </c>
      <c r="B105" s="1492" t="s">
        <v>902</v>
      </c>
      <c r="C105" s="1475" t="s">
        <v>820</v>
      </c>
      <c r="D105" s="773" t="s">
        <v>244</v>
      </c>
      <c r="E105" s="774">
        <f t="shared" si="1"/>
        <v>30</v>
      </c>
      <c r="F105" s="773">
        <f>'D-13-1'!F105+'D-13-2'!F105</f>
        <v>0</v>
      </c>
      <c r="G105" s="773">
        <f>'D-13-1'!G105+'D-13-2'!G105</f>
        <v>1</v>
      </c>
      <c r="H105" s="773">
        <f>'D-13-1'!H105+'D-13-2'!H105</f>
        <v>0</v>
      </c>
      <c r="I105" s="773">
        <f>'D-13-1'!I105+'D-13-2'!I105</f>
        <v>0</v>
      </c>
      <c r="J105" s="773">
        <f>'D-13-1'!J105+'D-13-2'!J105</f>
        <v>0</v>
      </c>
      <c r="K105" s="773">
        <f>'D-13-1'!K105+'D-13-2'!K105</f>
        <v>2</v>
      </c>
      <c r="L105" s="773">
        <f>'D-13-1'!L105+'D-13-2'!L105</f>
        <v>0</v>
      </c>
      <c r="M105" s="773">
        <f>'D-13-1'!M105+'D-13-2'!M105</f>
        <v>1</v>
      </c>
      <c r="N105" s="773">
        <f>'D-13-1'!N105+'D-13-2'!N105</f>
        <v>3</v>
      </c>
      <c r="O105" s="773">
        <f>'D-13-1'!O105+'D-13-2'!O105</f>
        <v>0</v>
      </c>
      <c r="P105" s="773">
        <f>'D-13-1'!P105+'D-13-2'!P105</f>
        <v>3</v>
      </c>
      <c r="Q105" s="773">
        <f>'D-13-1'!Q105+'D-13-2'!Q105</f>
        <v>2</v>
      </c>
      <c r="R105" s="773">
        <f>'D-13-1'!R105+'D-13-2'!R105</f>
        <v>3</v>
      </c>
      <c r="S105" s="773">
        <f>'D-13-1'!S105+'D-13-2'!S105</f>
        <v>3</v>
      </c>
      <c r="T105" s="773">
        <f>'D-13-1'!T105+'D-13-2'!T105</f>
        <v>4</v>
      </c>
      <c r="U105" s="773">
        <f>'D-13-1'!U105+'D-13-2'!U105</f>
        <v>3</v>
      </c>
      <c r="V105" s="773">
        <f>'D-13-1'!V105+'D-13-2'!V105</f>
        <v>2</v>
      </c>
      <c r="W105" s="775">
        <f>'D-13-1'!W105+'D-13-2'!W105</f>
        <v>3</v>
      </c>
      <c r="X105" s="773" t="s">
        <v>245</v>
      </c>
      <c r="Y105" s="1476" t="s">
        <v>1072</v>
      </c>
    </row>
    <row r="106" spans="1:25" s="917" customFormat="1" ht="13.5" thickBot="1" x14ac:dyDescent="0.25">
      <c r="A106" s="1491"/>
      <c r="B106" s="1492"/>
      <c r="C106" s="1475"/>
      <c r="D106" s="773" t="s">
        <v>246</v>
      </c>
      <c r="E106" s="774">
        <f t="shared" si="1"/>
        <v>34</v>
      </c>
      <c r="F106" s="773">
        <f>'D-13-1'!F106+'D-13-2'!F106</f>
        <v>0</v>
      </c>
      <c r="G106" s="773">
        <f>'D-13-1'!G106+'D-13-2'!G106</f>
        <v>0</v>
      </c>
      <c r="H106" s="773">
        <f>'D-13-1'!H106+'D-13-2'!H106</f>
        <v>0</v>
      </c>
      <c r="I106" s="773">
        <f>'D-13-1'!I106+'D-13-2'!I106</f>
        <v>0</v>
      </c>
      <c r="J106" s="773">
        <f>'D-13-1'!J106+'D-13-2'!J106</f>
        <v>0</v>
      </c>
      <c r="K106" s="773">
        <f>'D-13-1'!K106+'D-13-2'!K106</f>
        <v>1</v>
      </c>
      <c r="L106" s="773">
        <f>'D-13-1'!L106+'D-13-2'!L106</f>
        <v>0</v>
      </c>
      <c r="M106" s="773">
        <f>'D-13-1'!M106+'D-13-2'!M106</f>
        <v>0</v>
      </c>
      <c r="N106" s="773">
        <f>'D-13-1'!N106+'D-13-2'!N106</f>
        <v>0</v>
      </c>
      <c r="O106" s="773">
        <f>'D-13-1'!O106+'D-13-2'!O106</f>
        <v>1</v>
      </c>
      <c r="P106" s="773">
        <f>'D-13-1'!P106+'D-13-2'!P106</f>
        <v>5</v>
      </c>
      <c r="Q106" s="773">
        <f>'D-13-1'!Q106+'D-13-2'!Q106</f>
        <v>1</v>
      </c>
      <c r="R106" s="773">
        <f>'D-13-1'!R106+'D-13-2'!R106</f>
        <v>4</v>
      </c>
      <c r="S106" s="773">
        <f>'D-13-1'!S106+'D-13-2'!S106</f>
        <v>5</v>
      </c>
      <c r="T106" s="773">
        <f>'D-13-1'!T106+'D-13-2'!T106</f>
        <v>4</v>
      </c>
      <c r="U106" s="773">
        <f>'D-13-1'!U106+'D-13-2'!U106</f>
        <v>6</v>
      </c>
      <c r="V106" s="773">
        <f>'D-13-1'!V106+'D-13-2'!V106</f>
        <v>2</v>
      </c>
      <c r="W106" s="775">
        <f>'D-13-1'!W106+'D-13-2'!W106</f>
        <v>5</v>
      </c>
      <c r="X106" s="773" t="s">
        <v>771</v>
      </c>
      <c r="Y106" s="1476"/>
    </row>
    <row r="107" spans="1:25" s="916" customFormat="1" ht="13.5" customHeight="1" thickBot="1" x14ac:dyDescent="0.25">
      <c r="A107" s="1493" t="s">
        <v>1294</v>
      </c>
      <c r="B107" s="1494" t="s">
        <v>1285</v>
      </c>
      <c r="C107" s="1481" t="s">
        <v>820</v>
      </c>
      <c r="D107" s="776" t="s">
        <v>244</v>
      </c>
      <c r="E107" s="777">
        <f t="shared" si="1"/>
        <v>0</v>
      </c>
      <c r="F107" s="776">
        <f>'D-13-1'!F107+'D-13-2'!F107</f>
        <v>0</v>
      </c>
      <c r="G107" s="776">
        <f>'D-13-1'!G107+'D-13-2'!G107</f>
        <v>0</v>
      </c>
      <c r="H107" s="776">
        <f>'D-13-1'!H107+'D-13-2'!H107</f>
        <v>0</v>
      </c>
      <c r="I107" s="776">
        <f>'D-13-1'!I107+'D-13-2'!I107</f>
        <v>0</v>
      </c>
      <c r="J107" s="776">
        <f>'D-13-1'!J107+'D-13-2'!J107</f>
        <v>0</v>
      </c>
      <c r="K107" s="776">
        <f>'D-13-1'!K107+'D-13-2'!K107</f>
        <v>0</v>
      </c>
      <c r="L107" s="776">
        <f>'D-13-1'!L107+'D-13-2'!L107</f>
        <v>0</v>
      </c>
      <c r="M107" s="776">
        <f>'D-13-1'!M107+'D-13-2'!M107</f>
        <v>0</v>
      </c>
      <c r="N107" s="776">
        <f>'D-13-1'!N107+'D-13-2'!N107</f>
        <v>0</v>
      </c>
      <c r="O107" s="776">
        <f>'D-13-1'!O107+'D-13-2'!O107</f>
        <v>0</v>
      </c>
      <c r="P107" s="776">
        <f>'D-13-1'!P107+'D-13-2'!P107</f>
        <v>0</v>
      </c>
      <c r="Q107" s="776">
        <f>'D-13-1'!Q107+'D-13-2'!Q107</f>
        <v>0</v>
      </c>
      <c r="R107" s="776">
        <f>'D-13-1'!R107+'D-13-2'!R107</f>
        <v>0</v>
      </c>
      <c r="S107" s="776">
        <f>'D-13-1'!S107+'D-13-2'!S107</f>
        <v>0</v>
      </c>
      <c r="T107" s="776">
        <f>'D-13-1'!T107+'D-13-2'!T107</f>
        <v>0</v>
      </c>
      <c r="U107" s="776">
        <f>'D-13-1'!U107+'D-13-2'!U107</f>
        <v>0</v>
      </c>
      <c r="V107" s="776">
        <f>'D-13-1'!V107+'D-13-2'!V107</f>
        <v>0</v>
      </c>
      <c r="W107" s="778">
        <f>'D-13-1'!W107+'D-13-2'!W107</f>
        <v>0</v>
      </c>
      <c r="X107" s="776" t="s">
        <v>245</v>
      </c>
      <c r="Y107" s="1482" t="s">
        <v>1319</v>
      </c>
    </row>
    <row r="108" spans="1:25" s="916" customFormat="1" ht="13.5" thickBot="1" x14ac:dyDescent="0.25">
      <c r="A108" s="1493"/>
      <c r="B108" s="1494"/>
      <c r="C108" s="1481"/>
      <c r="D108" s="776" t="s">
        <v>246</v>
      </c>
      <c r="E108" s="777">
        <f t="shared" si="1"/>
        <v>1</v>
      </c>
      <c r="F108" s="776">
        <f>'D-13-1'!F108+'D-13-2'!F108</f>
        <v>0</v>
      </c>
      <c r="G108" s="776">
        <f>'D-13-1'!G108+'D-13-2'!G108</f>
        <v>0</v>
      </c>
      <c r="H108" s="776">
        <f>'D-13-1'!H108+'D-13-2'!H108</f>
        <v>0</v>
      </c>
      <c r="I108" s="776">
        <f>'D-13-1'!I108+'D-13-2'!I108</f>
        <v>0</v>
      </c>
      <c r="J108" s="776">
        <f>'D-13-1'!J108+'D-13-2'!J108</f>
        <v>1</v>
      </c>
      <c r="K108" s="776">
        <f>'D-13-1'!K108+'D-13-2'!K108</f>
        <v>0</v>
      </c>
      <c r="L108" s="776">
        <f>'D-13-1'!L108+'D-13-2'!L108</f>
        <v>0</v>
      </c>
      <c r="M108" s="776">
        <f>'D-13-1'!M108+'D-13-2'!M108</f>
        <v>0</v>
      </c>
      <c r="N108" s="776">
        <f>'D-13-1'!N108+'D-13-2'!N108</f>
        <v>0</v>
      </c>
      <c r="O108" s="776">
        <f>'D-13-1'!O108+'D-13-2'!O108</f>
        <v>0</v>
      </c>
      <c r="P108" s="776">
        <f>'D-13-1'!P108+'D-13-2'!P108</f>
        <v>0</v>
      </c>
      <c r="Q108" s="776">
        <f>'D-13-1'!Q108+'D-13-2'!Q108</f>
        <v>0</v>
      </c>
      <c r="R108" s="776">
        <f>'D-13-1'!R108+'D-13-2'!R108</f>
        <v>0</v>
      </c>
      <c r="S108" s="776">
        <f>'D-13-1'!S108+'D-13-2'!S108</f>
        <v>0</v>
      </c>
      <c r="T108" s="776">
        <f>'D-13-1'!T108+'D-13-2'!T108</f>
        <v>0</v>
      </c>
      <c r="U108" s="776">
        <f>'D-13-1'!U108+'D-13-2'!U108</f>
        <v>0</v>
      </c>
      <c r="V108" s="776">
        <f>'D-13-1'!V108+'D-13-2'!V108</f>
        <v>0</v>
      </c>
      <c r="W108" s="778">
        <f>'D-13-1'!W108+'D-13-2'!W108</f>
        <v>0</v>
      </c>
      <c r="X108" s="776" t="s">
        <v>771</v>
      </c>
      <c r="Y108" s="1482"/>
    </row>
    <row r="109" spans="1:25" s="917" customFormat="1" ht="13.5" thickBot="1" x14ac:dyDescent="0.25">
      <c r="A109" s="1491" t="s">
        <v>903</v>
      </c>
      <c r="B109" s="1492" t="s">
        <v>649</v>
      </c>
      <c r="C109" s="1475" t="s">
        <v>820</v>
      </c>
      <c r="D109" s="773" t="s">
        <v>244</v>
      </c>
      <c r="E109" s="774">
        <f>SUM(F109:W109)</f>
        <v>24</v>
      </c>
      <c r="F109" s="773">
        <f>'D-13-1'!F109+'D-13-2'!F109</f>
        <v>24</v>
      </c>
      <c r="G109" s="773">
        <f>'D-13-1'!G109+'D-13-2'!G109</f>
        <v>0</v>
      </c>
      <c r="H109" s="773">
        <f>'D-13-1'!H109+'D-13-2'!H109</f>
        <v>0</v>
      </c>
      <c r="I109" s="773">
        <f>'D-13-1'!I109+'D-13-2'!I109</f>
        <v>0</v>
      </c>
      <c r="J109" s="773">
        <f>'D-13-1'!J109+'D-13-2'!J109</f>
        <v>0</v>
      </c>
      <c r="K109" s="773">
        <f>'D-13-1'!K109+'D-13-2'!K109</f>
        <v>0</v>
      </c>
      <c r="L109" s="773">
        <f>'D-13-1'!L109+'D-13-2'!L109</f>
        <v>0</v>
      </c>
      <c r="M109" s="773">
        <f>'D-13-1'!M109+'D-13-2'!M109</f>
        <v>0</v>
      </c>
      <c r="N109" s="773">
        <f>'D-13-1'!N109+'D-13-2'!N109</f>
        <v>0</v>
      </c>
      <c r="O109" s="773">
        <f>'D-13-1'!O109+'D-13-2'!O109</f>
        <v>0</v>
      </c>
      <c r="P109" s="773">
        <f>'D-13-1'!P109+'D-13-2'!P109</f>
        <v>0</v>
      </c>
      <c r="Q109" s="773">
        <f>'D-13-1'!Q109+'D-13-2'!Q109</f>
        <v>0</v>
      </c>
      <c r="R109" s="773">
        <f>'D-13-1'!R109+'D-13-2'!R109</f>
        <v>0</v>
      </c>
      <c r="S109" s="773">
        <f>'D-13-1'!S109+'D-13-2'!S109</f>
        <v>0</v>
      </c>
      <c r="T109" s="773">
        <f>'D-13-1'!T109+'D-13-2'!T109</f>
        <v>0</v>
      </c>
      <c r="U109" s="773">
        <f>'D-13-1'!U109+'D-13-2'!U109</f>
        <v>0</v>
      </c>
      <c r="V109" s="773">
        <f>'D-13-1'!V109+'D-13-2'!V109</f>
        <v>0</v>
      </c>
      <c r="W109" s="775">
        <f>'D-13-1'!W109+'D-13-2'!W109</f>
        <v>0</v>
      </c>
      <c r="X109" s="773" t="s">
        <v>245</v>
      </c>
      <c r="Y109" s="1476" t="s">
        <v>1032</v>
      </c>
    </row>
    <row r="110" spans="1:25" s="917" customFormat="1" ht="13.5" thickBot="1" x14ac:dyDescent="0.25">
      <c r="A110" s="1491"/>
      <c r="B110" s="1492"/>
      <c r="C110" s="1475"/>
      <c r="D110" s="773" t="s">
        <v>246</v>
      </c>
      <c r="E110" s="774">
        <f t="shared" si="1"/>
        <v>28</v>
      </c>
      <c r="F110" s="773">
        <f>'D-13-1'!F110+'D-13-2'!F110</f>
        <v>28</v>
      </c>
      <c r="G110" s="773">
        <f>'D-13-1'!G110+'D-13-2'!G110</f>
        <v>0</v>
      </c>
      <c r="H110" s="773">
        <f>'D-13-1'!H110+'D-13-2'!H110</f>
        <v>0</v>
      </c>
      <c r="I110" s="773">
        <f>'D-13-1'!I110+'D-13-2'!I110</f>
        <v>0</v>
      </c>
      <c r="J110" s="773">
        <f>'D-13-1'!J110+'D-13-2'!J110</f>
        <v>0</v>
      </c>
      <c r="K110" s="773">
        <f>'D-13-1'!K110+'D-13-2'!K110</f>
        <v>0</v>
      </c>
      <c r="L110" s="773">
        <f>'D-13-1'!L110+'D-13-2'!L110</f>
        <v>0</v>
      </c>
      <c r="M110" s="773">
        <f>'D-13-1'!M110+'D-13-2'!M110</f>
        <v>0</v>
      </c>
      <c r="N110" s="773">
        <f>'D-13-1'!N110+'D-13-2'!N110</f>
        <v>0</v>
      </c>
      <c r="O110" s="773">
        <f>'D-13-1'!O110+'D-13-2'!O110</f>
        <v>0</v>
      </c>
      <c r="P110" s="773">
        <f>'D-13-1'!P110+'D-13-2'!P110</f>
        <v>0</v>
      </c>
      <c r="Q110" s="773">
        <f>'D-13-1'!Q110+'D-13-2'!Q110</f>
        <v>0</v>
      </c>
      <c r="R110" s="773">
        <f>'D-13-1'!R110+'D-13-2'!R110</f>
        <v>0</v>
      </c>
      <c r="S110" s="773">
        <f>'D-13-1'!S110+'D-13-2'!S110</f>
        <v>0</v>
      </c>
      <c r="T110" s="773">
        <f>'D-13-1'!T110+'D-13-2'!T110</f>
        <v>0</v>
      </c>
      <c r="U110" s="773">
        <f>'D-13-1'!U110+'D-13-2'!U110</f>
        <v>0</v>
      </c>
      <c r="V110" s="773">
        <f>'D-13-1'!V110+'D-13-2'!V110</f>
        <v>0</v>
      </c>
      <c r="W110" s="775">
        <f>'D-13-1'!W110+'D-13-2'!W110</f>
        <v>0</v>
      </c>
      <c r="X110" s="773" t="s">
        <v>771</v>
      </c>
      <c r="Y110" s="1476"/>
    </row>
    <row r="111" spans="1:25" s="916" customFormat="1" ht="18.75" customHeight="1" thickBot="1" x14ac:dyDescent="0.25">
      <c r="A111" s="1493" t="s">
        <v>904</v>
      </c>
      <c r="B111" s="1494" t="s">
        <v>905</v>
      </c>
      <c r="C111" s="1481" t="s">
        <v>820</v>
      </c>
      <c r="D111" s="776" t="s">
        <v>244</v>
      </c>
      <c r="E111" s="777">
        <f t="shared" si="1"/>
        <v>35</v>
      </c>
      <c r="F111" s="776">
        <f>'D-13-1'!F111+'D-13-2'!F111</f>
        <v>33</v>
      </c>
      <c r="G111" s="776">
        <f>'D-13-1'!G111+'D-13-2'!G111</f>
        <v>0</v>
      </c>
      <c r="H111" s="776">
        <f>'D-13-1'!H111+'D-13-2'!H111</f>
        <v>1</v>
      </c>
      <c r="I111" s="776">
        <f>'D-13-1'!I111+'D-13-2'!I111</f>
        <v>0</v>
      </c>
      <c r="J111" s="776">
        <f>'D-13-1'!J111+'D-13-2'!J111</f>
        <v>0</v>
      </c>
      <c r="K111" s="776">
        <f>'D-13-1'!K111+'D-13-2'!K111</f>
        <v>0</v>
      </c>
      <c r="L111" s="776">
        <f>'D-13-1'!L111+'D-13-2'!L111</f>
        <v>0</v>
      </c>
      <c r="M111" s="776">
        <f>'D-13-1'!M111+'D-13-2'!M111</f>
        <v>0</v>
      </c>
      <c r="N111" s="776">
        <f>'D-13-1'!N111+'D-13-2'!N111</f>
        <v>0</v>
      </c>
      <c r="O111" s="776">
        <f>'D-13-1'!O111+'D-13-2'!O111</f>
        <v>0</v>
      </c>
      <c r="P111" s="776">
        <f>'D-13-1'!P111+'D-13-2'!P111</f>
        <v>1</v>
      </c>
      <c r="Q111" s="776">
        <f>'D-13-1'!Q111+'D-13-2'!Q111</f>
        <v>0</v>
      </c>
      <c r="R111" s="776">
        <f>'D-13-1'!R111+'D-13-2'!R111</f>
        <v>0</v>
      </c>
      <c r="S111" s="776">
        <f>'D-13-1'!S111+'D-13-2'!S111</f>
        <v>0</v>
      </c>
      <c r="T111" s="776">
        <f>'D-13-1'!T111+'D-13-2'!T111</f>
        <v>0</v>
      </c>
      <c r="U111" s="776">
        <f>'D-13-1'!U111+'D-13-2'!U111</f>
        <v>0</v>
      </c>
      <c r="V111" s="776">
        <f>'D-13-1'!V111+'D-13-2'!V111</f>
        <v>0</v>
      </c>
      <c r="W111" s="778">
        <f>'D-13-1'!W111+'D-13-2'!W111</f>
        <v>0</v>
      </c>
      <c r="X111" s="776" t="s">
        <v>245</v>
      </c>
      <c r="Y111" s="1482" t="s">
        <v>1085</v>
      </c>
    </row>
    <row r="112" spans="1:25" s="916" customFormat="1" ht="18.75" customHeight="1" thickBot="1" x14ac:dyDescent="0.25">
      <c r="A112" s="1493"/>
      <c r="B112" s="1494"/>
      <c r="C112" s="1481"/>
      <c r="D112" s="776" t="s">
        <v>246</v>
      </c>
      <c r="E112" s="777">
        <f t="shared" si="1"/>
        <v>32</v>
      </c>
      <c r="F112" s="776">
        <f>'D-13-1'!F112+'D-13-2'!F112</f>
        <v>28</v>
      </c>
      <c r="G112" s="776">
        <f>'D-13-1'!G112+'D-13-2'!G112</f>
        <v>3</v>
      </c>
      <c r="H112" s="776">
        <f>'D-13-1'!H112+'D-13-2'!H112</f>
        <v>1</v>
      </c>
      <c r="I112" s="776">
        <f>'D-13-1'!I112+'D-13-2'!I112</f>
        <v>0</v>
      </c>
      <c r="J112" s="776">
        <f>'D-13-1'!J112+'D-13-2'!J112</f>
        <v>0</v>
      </c>
      <c r="K112" s="776">
        <f>'D-13-1'!K112+'D-13-2'!K112</f>
        <v>0</v>
      </c>
      <c r="L112" s="776">
        <f>'D-13-1'!L112+'D-13-2'!L112</f>
        <v>0</v>
      </c>
      <c r="M112" s="776">
        <f>'D-13-1'!M112+'D-13-2'!M112</f>
        <v>0</v>
      </c>
      <c r="N112" s="776">
        <f>'D-13-1'!N112+'D-13-2'!N112</f>
        <v>0</v>
      </c>
      <c r="O112" s="776">
        <f>'D-13-1'!O112+'D-13-2'!O112</f>
        <v>0</v>
      </c>
      <c r="P112" s="776">
        <f>'D-13-1'!P112+'D-13-2'!P112</f>
        <v>0</v>
      </c>
      <c r="Q112" s="776">
        <f>'D-13-1'!Q112+'D-13-2'!Q112</f>
        <v>0</v>
      </c>
      <c r="R112" s="776">
        <f>'D-13-1'!R112+'D-13-2'!R112</f>
        <v>0</v>
      </c>
      <c r="S112" s="776">
        <f>'D-13-1'!S112+'D-13-2'!S112</f>
        <v>0</v>
      </c>
      <c r="T112" s="776">
        <f>'D-13-1'!T112+'D-13-2'!T112</f>
        <v>0</v>
      </c>
      <c r="U112" s="776">
        <f>'D-13-1'!U112+'D-13-2'!U112</f>
        <v>0</v>
      </c>
      <c r="V112" s="776">
        <f>'D-13-1'!V112+'D-13-2'!V112</f>
        <v>0</v>
      </c>
      <c r="W112" s="778">
        <f>'D-13-1'!W112+'D-13-2'!W112</f>
        <v>0</v>
      </c>
      <c r="X112" s="776" t="s">
        <v>771</v>
      </c>
      <c r="Y112" s="1482"/>
    </row>
    <row r="113" spans="1:25" s="917" customFormat="1" ht="19.5" customHeight="1" thickBot="1" x14ac:dyDescent="0.25">
      <c r="A113" s="1491" t="s">
        <v>906</v>
      </c>
      <c r="B113" s="1492" t="s">
        <v>907</v>
      </c>
      <c r="C113" s="1475" t="s">
        <v>820</v>
      </c>
      <c r="D113" s="773" t="s">
        <v>244</v>
      </c>
      <c r="E113" s="774">
        <f t="shared" si="1"/>
        <v>551</v>
      </c>
      <c r="F113" s="773">
        <f>'D-13-1'!F113+'D-13-2'!F113</f>
        <v>21</v>
      </c>
      <c r="G113" s="773">
        <f>'D-13-1'!G113+'D-13-2'!G113</f>
        <v>1</v>
      </c>
      <c r="H113" s="773">
        <f>'D-13-1'!H113+'D-13-2'!H113</f>
        <v>1</v>
      </c>
      <c r="I113" s="773">
        <f>'D-13-1'!I113+'D-13-2'!I113</f>
        <v>4</v>
      </c>
      <c r="J113" s="773">
        <f>'D-13-1'!J113+'D-13-2'!J113</f>
        <v>22</v>
      </c>
      <c r="K113" s="773">
        <f>'D-13-1'!K113+'D-13-2'!K113</f>
        <v>46</v>
      </c>
      <c r="L113" s="773">
        <f>'D-13-1'!L113+'D-13-2'!L113</f>
        <v>40</v>
      </c>
      <c r="M113" s="773">
        <f>'D-13-1'!M113+'D-13-2'!M113</f>
        <v>47</v>
      </c>
      <c r="N113" s="773">
        <f>'D-13-1'!N113+'D-13-2'!N113</f>
        <v>63</v>
      </c>
      <c r="O113" s="773">
        <f>'D-13-1'!O113+'D-13-2'!O113</f>
        <v>53</v>
      </c>
      <c r="P113" s="773">
        <f>'D-13-1'!P113+'D-13-2'!P113</f>
        <v>49</v>
      </c>
      <c r="Q113" s="773">
        <f>'D-13-1'!Q113+'D-13-2'!Q113</f>
        <v>55</v>
      </c>
      <c r="R113" s="773">
        <f>'D-13-1'!R113+'D-13-2'!R113</f>
        <v>43</v>
      </c>
      <c r="S113" s="773">
        <f>'D-13-1'!S113+'D-13-2'!S113</f>
        <v>36</v>
      </c>
      <c r="T113" s="773">
        <f>'D-13-1'!T113+'D-13-2'!T113</f>
        <v>11</v>
      </c>
      <c r="U113" s="773">
        <f>'D-13-1'!U113+'D-13-2'!U113</f>
        <v>21</v>
      </c>
      <c r="V113" s="773">
        <f>'D-13-1'!V113+'D-13-2'!V113</f>
        <v>23</v>
      </c>
      <c r="W113" s="775">
        <f>'D-13-1'!W113+'D-13-2'!W113</f>
        <v>15</v>
      </c>
      <c r="X113" s="773" t="s">
        <v>245</v>
      </c>
      <c r="Y113" s="1476" t="s">
        <v>1084</v>
      </c>
    </row>
    <row r="114" spans="1:25" s="917" customFormat="1" ht="19.5" customHeight="1" thickBot="1" x14ac:dyDescent="0.25">
      <c r="A114" s="1491"/>
      <c r="B114" s="1492"/>
      <c r="C114" s="1475"/>
      <c r="D114" s="773" t="s">
        <v>246</v>
      </c>
      <c r="E114" s="774">
        <f t="shared" si="1"/>
        <v>115</v>
      </c>
      <c r="F114" s="773">
        <f>'D-13-1'!F114+'D-13-2'!F114</f>
        <v>14</v>
      </c>
      <c r="G114" s="773">
        <f>'D-13-1'!G114+'D-13-2'!G114</f>
        <v>2</v>
      </c>
      <c r="H114" s="773">
        <f>'D-13-1'!H114+'D-13-2'!H114</f>
        <v>1</v>
      </c>
      <c r="I114" s="773">
        <f>'D-13-1'!I114+'D-13-2'!I114</f>
        <v>1</v>
      </c>
      <c r="J114" s="773">
        <f>'D-13-1'!J114+'D-13-2'!J114</f>
        <v>1</v>
      </c>
      <c r="K114" s="773">
        <f>'D-13-1'!K114+'D-13-2'!K114</f>
        <v>6</v>
      </c>
      <c r="L114" s="773">
        <f>'D-13-1'!L114+'D-13-2'!L114</f>
        <v>1</v>
      </c>
      <c r="M114" s="773">
        <f>'D-13-1'!M114+'D-13-2'!M114</f>
        <v>4</v>
      </c>
      <c r="N114" s="773">
        <f>'D-13-1'!N114+'D-13-2'!N114</f>
        <v>3</v>
      </c>
      <c r="O114" s="773">
        <f>'D-13-1'!O114+'D-13-2'!O114</f>
        <v>2</v>
      </c>
      <c r="P114" s="773">
        <f>'D-13-1'!P114+'D-13-2'!P114</f>
        <v>7</v>
      </c>
      <c r="Q114" s="773">
        <f>'D-13-1'!Q114+'D-13-2'!Q114</f>
        <v>10</v>
      </c>
      <c r="R114" s="773">
        <f>'D-13-1'!R114+'D-13-2'!R114</f>
        <v>10</v>
      </c>
      <c r="S114" s="773">
        <f>'D-13-1'!S114+'D-13-2'!S114</f>
        <v>13</v>
      </c>
      <c r="T114" s="773">
        <f>'D-13-1'!T114+'D-13-2'!T114</f>
        <v>10</v>
      </c>
      <c r="U114" s="773">
        <f>'D-13-1'!U114+'D-13-2'!U114</f>
        <v>10</v>
      </c>
      <c r="V114" s="773">
        <f>'D-13-1'!V114+'D-13-2'!V114</f>
        <v>8</v>
      </c>
      <c r="W114" s="775">
        <f>'D-13-1'!W114+'D-13-2'!W114</f>
        <v>12</v>
      </c>
      <c r="X114" s="773" t="s">
        <v>771</v>
      </c>
      <c r="Y114" s="1476"/>
    </row>
    <row r="115" spans="1:25" s="916" customFormat="1" ht="13.5" thickBot="1" x14ac:dyDescent="0.25">
      <c r="A115" s="1493" t="s">
        <v>908</v>
      </c>
      <c r="B115" s="1494" t="s">
        <v>909</v>
      </c>
      <c r="C115" s="1481" t="s">
        <v>820</v>
      </c>
      <c r="D115" s="776" t="s">
        <v>244</v>
      </c>
      <c r="E115" s="777">
        <f t="shared" si="1"/>
        <v>242</v>
      </c>
      <c r="F115" s="776">
        <f>'D-13-1'!F115+'D-13-2'!F115</f>
        <v>6</v>
      </c>
      <c r="G115" s="776">
        <f>'D-13-1'!G115+'D-13-2'!G115</f>
        <v>3</v>
      </c>
      <c r="H115" s="776">
        <f>'D-13-1'!H115+'D-13-2'!H115</f>
        <v>4</v>
      </c>
      <c r="I115" s="776">
        <f>'D-13-1'!I115+'D-13-2'!I115</f>
        <v>25</v>
      </c>
      <c r="J115" s="776">
        <f>'D-13-1'!J115+'D-13-2'!J115</f>
        <v>33</v>
      </c>
      <c r="K115" s="776">
        <f>'D-13-1'!K115+'D-13-2'!K115</f>
        <v>44</v>
      </c>
      <c r="L115" s="776">
        <f>'D-13-1'!L115+'D-13-2'!L115</f>
        <v>30</v>
      </c>
      <c r="M115" s="776">
        <f>'D-13-1'!M115+'D-13-2'!M115</f>
        <v>25</v>
      </c>
      <c r="N115" s="776">
        <f>'D-13-1'!N115+'D-13-2'!N115</f>
        <v>19</v>
      </c>
      <c r="O115" s="776">
        <f>'D-13-1'!O115+'D-13-2'!O115</f>
        <v>10</v>
      </c>
      <c r="P115" s="776">
        <f>'D-13-1'!P115+'D-13-2'!P115</f>
        <v>14</v>
      </c>
      <c r="Q115" s="776">
        <f>'D-13-1'!Q115+'D-13-2'!Q115</f>
        <v>8</v>
      </c>
      <c r="R115" s="776">
        <f>'D-13-1'!R115+'D-13-2'!R115</f>
        <v>9</v>
      </c>
      <c r="S115" s="776">
        <f>'D-13-1'!S115+'D-13-2'!S115</f>
        <v>5</v>
      </c>
      <c r="T115" s="776">
        <f>'D-13-1'!T115+'D-13-2'!T115</f>
        <v>5</v>
      </c>
      <c r="U115" s="776">
        <f>'D-13-1'!U115+'D-13-2'!U115</f>
        <v>1</v>
      </c>
      <c r="V115" s="776">
        <f>'D-13-1'!V115+'D-13-2'!V115</f>
        <v>0</v>
      </c>
      <c r="W115" s="778">
        <f>'D-13-1'!W115+'D-13-2'!W115</f>
        <v>1</v>
      </c>
      <c r="X115" s="776" t="s">
        <v>245</v>
      </c>
      <c r="Y115" s="1482" t="s">
        <v>1073</v>
      </c>
    </row>
    <row r="116" spans="1:25" s="916" customFormat="1" ht="13.5" thickBot="1" x14ac:dyDescent="0.25">
      <c r="A116" s="1493"/>
      <c r="B116" s="1494"/>
      <c r="C116" s="1481"/>
      <c r="D116" s="776" t="s">
        <v>246</v>
      </c>
      <c r="E116" s="777">
        <f t="shared" si="1"/>
        <v>27</v>
      </c>
      <c r="F116" s="776">
        <f>'D-13-1'!F116+'D-13-2'!F116</f>
        <v>4</v>
      </c>
      <c r="G116" s="776">
        <f>'D-13-1'!G116+'D-13-2'!G116</f>
        <v>2</v>
      </c>
      <c r="H116" s="776">
        <f>'D-13-1'!H116+'D-13-2'!H116</f>
        <v>1</v>
      </c>
      <c r="I116" s="776">
        <f>'D-13-1'!I116+'D-13-2'!I116</f>
        <v>1</v>
      </c>
      <c r="J116" s="776">
        <f>'D-13-1'!J116+'D-13-2'!J116</f>
        <v>1</v>
      </c>
      <c r="K116" s="776">
        <f>'D-13-1'!K116+'D-13-2'!K116</f>
        <v>2</v>
      </c>
      <c r="L116" s="776">
        <f>'D-13-1'!L116+'D-13-2'!L116</f>
        <v>4</v>
      </c>
      <c r="M116" s="776">
        <f>'D-13-1'!M116+'D-13-2'!M116</f>
        <v>3</v>
      </c>
      <c r="N116" s="776">
        <f>'D-13-1'!N116+'D-13-2'!N116</f>
        <v>2</v>
      </c>
      <c r="O116" s="776">
        <f>'D-13-1'!O116+'D-13-2'!O116</f>
        <v>4</v>
      </c>
      <c r="P116" s="776">
        <f>'D-13-1'!P116+'D-13-2'!P116</f>
        <v>0</v>
      </c>
      <c r="Q116" s="776">
        <f>'D-13-1'!Q116+'D-13-2'!Q116</f>
        <v>1</v>
      </c>
      <c r="R116" s="776">
        <f>'D-13-1'!R116+'D-13-2'!R116</f>
        <v>0</v>
      </c>
      <c r="S116" s="776">
        <f>'D-13-1'!S116+'D-13-2'!S116</f>
        <v>1</v>
      </c>
      <c r="T116" s="776">
        <f>'D-13-1'!T116+'D-13-2'!T116</f>
        <v>1</v>
      </c>
      <c r="U116" s="776">
        <f>'D-13-1'!U116+'D-13-2'!U116</f>
        <v>0</v>
      </c>
      <c r="V116" s="776">
        <f>'D-13-1'!V116+'D-13-2'!V116</f>
        <v>0</v>
      </c>
      <c r="W116" s="778">
        <f>'D-13-1'!W116+'D-13-2'!W116</f>
        <v>0</v>
      </c>
      <c r="X116" s="776" t="s">
        <v>771</v>
      </c>
      <c r="Y116" s="1482"/>
    </row>
    <row r="117" spans="1:25" s="917" customFormat="1" ht="13.5" thickBot="1" x14ac:dyDescent="0.25">
      <c r="A117" s="1491" t="s">
        <v>910</v>
      </c>
      <c r="B117" s="1492" t="s">
        <v>911</v>
      </c>
      <c r="C117" s="1475" t="s">
        <v>820</v>
      </c>
      <c r="D117" s="773" t="s">
        <v>244</v>
      </c>
      <c r="E117" s="774">
        <f t="shared" si="1"/>
        <v>40</v>
      </c>
      <c r="F117" s="773">
        <f>'D-13-1'!F117+'D-13-2'!F117</f>
        <v>1</v>
      </c>
      <c r="G117" s="773">
        <f>'D-13-1'!G117+'D-13-2'!G117</f>
        <v>0</v>
      </c>
      <c r="H117" s="773">
        <f>'D-13-1'!H117+'D-13-2'!H117</f>
        <v>1</v>
      </c>
      <c r="I117" s="773">
        <f>'D-13-1'!I117+'D-13-2'!I117</f>
        <v>2</v>
      </c>
      <c r="J117" s="773">
        <f>'D-13-1'!J117+'D-13-2'!J117</f>
        <v>5</v>
      </c>
      <c r="K117" s="773">
        <f>'D-13-1'!K117+'D-13-2'!K117</f>
        <v>8</v>
      </c>
      <c r="L117" s="773">
        <f>'D-13-1'!L117+'D-13-2'!L117</f>
        <v>6</v>
      </c>
      <c r="M117" s="773">
        <f>'D-13-1'!M117+'D-13-2'!M117</f>
        <v>7</v>
      </c>
      <c r="N117" s="773">
        <f>'D-13-1'!N117+'D-13-2'!N117</f>
        <v>2</v>
      </c>
      <c r="O117" s="773">
        <f>'D-13-1'!O117+'D-13-2'!O117</f>
        <v>3</v>
      </c>
      <c r="P117" s="773">
        <f>'D-13-1'!P117+'D-13-2'!P117</f>
        <v>1</v>
      </c>
      <c r="Q117" s="773">
        <f>'D-13-1'!Q117+'D-13-2'!Q117</f>
        <v>1</v>
      </c>
      <c r="R117" s="773">
        <f>'D-13-1'!R117+'D-13-2'!R117</f>
        <v>2</v>
      </c>
      <c r="S117" s="773">
        <f>'D-13-1'!S117+'D-13-2'!S117</f>
        <v>0</v>
      </c>
      <c r="T117" s="773">
        <f>'D-13-1'!T117+'D-13-2'!T117</f>
        <v>0</v>
      </c>
      <c r="U117" s="773">
        <f>'D-13-1'!U117+'D-13-2'!U117</f>
        <v>0</v>
      </c>
      <c r="V117" s="773">
        <f>'D-13-1'!V117+'D-13-2'!V117</f>
        <v>1</v>
      </c>
      <c r="W117" s="775">
        <f>'D-13-1'!W117+'D-13-2'!W117</f>
        <v>0</v>
      </c>
      <c r="X117" s="773" t="s">
        <v>245</v>
      </c>
      <c r="Y117" s="1476" t="s">
        <v>1074</v>
      </c>
    </row>
    <row r="118" spans="1:25" s="917" customFormat="1" ht="13.5" thickBot="1" x14ac:dyDescent="0.25">
      <c r="A118" s="1491"/>
      <c r="B118" s="1492"/>
      <c r="C118" s="1475"/>
      <c r="D118" s="773" t="s">
        <v>246</v>
      </c>
      <c r="E118" s="774">
        <f t="shared" si="1"/>
        <v>2</v>
      </c>
      <c r="F118" s="773">
        <f>'D-13-1'!F118+'D-13-2'!F118</f>
        <v>0</v>
      </c>
      <c r="G118" s="773">
        <f>'D-13-1'!G118+'D-13-2'!G118</f>
        <v>0</v>
      </c>
      <c r="H118" s="773">
        <f>'D-13-1'!H118+'D-13-2'!H118</f>
        <v>0</v>
      </c>
      <c r="I118" s="773">
        <f>'D-13-1'!I118+'D-13-2'!I118</f>
        <v>0</v>
      </c>
      <c r="J118" s="773">
        <f>'D-13-1'!J118+'D-13-2'!J118</f>
        <v>0</v>
      </c>
      <c r="K118" s="773">
        <f>'D-13-1'!K118+'D-13-2'!K118</f>
        <v>0</v>
      </c>
      <c r="L118" s="773">
        <f>'D-13-1'!L118+'D-13-2'!L118</f>
        <v>2</v>
      </c>
      <c r="M118" s="773">
        <f>'D-13-1'!M118+'D-13-2'!M118</f>
        <v>0</v>
      </c>
      <c r="N118" s="773">
        <f>'D-13-1'!N118+'D-13-2'!N118</f>
        <v>0</v>
      </c>
      <c r="O118" s="773">
        <f>'D-13-1'!O118+'D-13-2'!O118</f>
        <v>0</v>
      </c>
      <c r="P118" s="773">
        <f>'D-13-1'!P118+'D-13-2'!P118</f>
        <v>0</v>
      </c>
      <c r="Q118" s="773">
        <f>'D-13-1'!Q118+'D-13-2'!Q118</f>
        <v>0</v>
      </c>
      <c r="R118" s="773">
        <f>'D-13-1'!R118+'D-13-2'!R118</f>
        <v>0</v>
      </c>
      <c r="S118" s="773">
        <f>'D-13-1'!S118+'D-13-2'!S118</f>
        <v>0</v>
      </c>
      <c r="T118" s="773">
        <f>'D-13-1'!T118+'D-13-2'!T118</f>
        <v>0</v>
      </c>
      <c r="U118" s="773">
        <f>'D-13-1'!U118+'D-13-2'!U118</f>
        <v>0</v>
      </c>
      <c r="V118" s="773">
        <f>'D-13-1'!V118+'D-13-2'!V118</f>
        <v>0</v>
      </c>
      <c r="W118" s="775">
        <f>'D-13-1'!W118+'D-13-2'!W118</f>
        <v>0</v>
      </c>
      <c r="X118" s="773" t="s">
        <v>771</v>
      </c>
      <c r="Y118" s="1476"/>
    </row>
    <row r="119" spans="1:25" s="916" customFormat="1" ht="13.5" thickBot="1" x14ac:dyDescent="0.25">
      <c r="A119" s="1493" t="s">
        <v>912</v>
      </c>
      <c r="B119" s="1494" t="s">
        <v>913</v>
      </c>
      <c r="C119" s="1481" t="s">
        <v>820</v>
      </c>
      <c r="D119" s="776" t="s">
        <v>244</v>
      </c>
      <c r="E119" s="777">
        <f t="shared" si="1"/>
        <v>18</v>
      </c>
      <c r="F119" s="776">
        <f>'D-13-1'!F119+'D-13-2'!F119</f>
        <v>1</v>
      </c>
      <c r="G119" s="776">
        <f>'D-13-1'!G119+'D-13-2'!G119</f>
        <v>2</v>
      </c>
      <c r="H119" s="776">
        <f>'D-13-1'!H119+'D-13-2'!H119</f>
        <v>0</v>
      </c>
      <c r="I119" s="776">
        <f>'D-13-1'!I119+'D-13-2'!I119</f>
        <v>1</v>
      </c>
      <c r="J119" s="776">
        <f>'D-13-1'!J119+'D-13-2'!J119</f>
        <v>0</v>
      </c>
      <c r="K119" s="776">
        <f>'D-13-1'!K119+'D-13-2'!K119</f>
        <v>7</v>
      </c>
      <c r="L119" s="776">
        <f>'D-13-1'!L119+'D-13-2'!L119</f>
        <v>2</v>
      </c>
      <c r="M119" s="776">
        <f>'D-13-1'!M119+'D-13-2'!M119</f>
        <v>0</v>
      </c>
      <c r="N119" s="776">
        <f>'D-13-1'!N119+'D-13-2'!N119</f>
        <v>0</v>
      </c>
      <c r="O119" s="776">
        <f>'D-13-1'!O119+'D-13-2'!O119</f>
        <v>3</v>
      </c>
      <c r="P119" s="776">
        <f>'D-13-1'!P119+'D-13-2'!P119</f>
        <v>2</v>
      </c>
      <c r="Q119" s="776">
        <f>'D-13-1'!Q119+'D-13-2'!Q119</f>
        <v>0</v>
      </c>
      <c r="R119" s="776">
        <f>'D-13-1'!R119+'D-13-2'!R119</f>
        <v>0</v>
      </c>
      <c r="S119" s="776">
        <f>'D-13-1'!S119+'D-13-2'!S119</f>
        <v>0</v>
      </c>
      <c r="T119" s="776">
        <f>'D-13-1'!T119+'D-13-2'!T119</f>
        <v>0</v>
      </c>
      <c r="U119" s="776">
        <f>'D-13-1'!U119+'D-13-2'!U119</f>
        <v>0</v>
      </c>
      <c r="V119" s="776">
        <f>'D-13-1'!V119+'D-13-2'!V119</f>
        <v>0</v>
      </c>
      <c r="W119" s="778">
        <f>'D-13-1'!W119+'D-13-2'!W119</f>
        <v>0</v>
      </c>
      <c r="X119" s="776" t="s">
        <v>245</v>
      </c>
      <c r="Y119" s="1482" t="s">
        <v>1075</v>
      </c>
    </row>
    <row r="120" spans="1:25" s="916" customFormat="1" ht="13.5" thickBot="1" x14ac:dyDescent="0.25">
      <c r="A120" s="1493"/>
      <c r="B120" s="1494"/>
      <c r="C120" s="1481"/>
      <c r="D120" s="776" t="s">
        <v>246</v>
      </c>
      <c r="E120" s="777">
        <f t="shared" si="1"/>
        <v>3</v>
      </c>
      <c r="F120" s="776">
        <f>'D-13-1'!F120+'D-13-2'!F120</f>
        <v>0</v>
      </c>
      <c r="G120" s="776">
        <f>'D-13-1'!G120+'D-13-2'!G120</f>
        <v>1</v>
      </c>
      <c r="H120" s="776">
        <f>'D-13-1'!H120+'D-13-2'!H120</f>
        <v>0</v>
      </c>
      <c r="I120" s="776">
        <f>'D-13-1'!I120+'D-13-2'!I120</f>
        <v>0</v>
      </c>
      <c r="J120" s="776">
        <f>'D-13-1'!J120+'D-13-2'!J120</f>
        <v>0</v>
      </c>
      <c r="K120" s="776">
        <f>'D-13-1'!K120+'D-13-2'!K120</f>
        <v>0</v>
      </c>
      <c r="L120" s="776">
        <f>'D-13-1'!L120+'D-13-2'!L120</f>
        <v>1</v>
      </c>
      <c r="M120" s="776">
        <f>'D-13-1'!M120+'D-13-2'!M120</f>
        <v>0</v>
      </c>
      <c r="N120" s="776">
        <f>'D-13-1'!N120+'D-13-2'!N120</f>
        <v>1</v>
      </c>
      <c r="O120" s="776">
        <f>'D-13-1'!O120+'D-13-2'!O120</f>
        <v>0</v>
      </c>
      <c r="P120" s="776">
        <f>'D-13-1'!P120+'D-13-2'!P120</f>
        <v>0</v>
      </c>
      <c r="Q120" s="776">
        <f>'D-13-1'!Q120+'D-13-2'!Q120</f>
        <v>0</v>
      </c>
      <c r="R120" s="776">
        <f>'D-13-1'!R120+'D-13-2'!R120</f>
        <v>0</v>
      </c>
      <c r="S120" s="776">
        <f>'D-13-1'!S120+'D-13-2'!S120</f>
        <v>0</v>
      </c>
      <c r="T120" s="776">
        <f>'D-13-1'!T120+'D-13-2'!T120</f>
        <v>0</v>
      </c>
      <c r="U120" s="776">
        <f>'D-13-1'!U120+'D-13-2'!U120</f>
        <v>0</v>
      </c>
      <c r="V120" s="776">
        <f>'D-13-1'!V120+'D-13-2'!V120</f>
        <v>0</v>
      </c>
      <c r="W120" s="778">
        <f>'D-13-1'!W120+'D-13-2'!W120</f>
        <v>0</v>
      </c>
      <c r="X120" s="776" t="s">
        <v>771</v>
      </c>
      <c r="Y120" s="1482"/>
    </row>
    <row r="121" spans="1:25" s="917" customFormat="1" ht="13.5" thickBot="1" x14ac:dyDescent="0.25">
      <c r="A121" s="1471" t="s">
        <v>914</v>
      </c>
      <c r="B121" s="1524" t="s">
        <v>915</v>
      </c>
      <c r="C121" s="1023"/>
      <c r="D121" s="773" t="s">
        <v>244</v>
      </c>
      <c r="E121" s="774">
        <f t="shared" si="1"/>
        <v>6</v>
      </c>
      <c r="F121" s="773">
        <f>'D-13-1'!F121+'D-13-2'!F121</f>
        <v>1</v>
      </c>
      <c r="G121" s="773">
        <f>'D-13-1'!G121+'D-13-2'!G121</f>
        <v>0</v>
      </c>
      <c r="H121" s="773">
        <f>'D-13-1'!H121+'D-13-2'!H121</f>
        <v>0</v>
      </c>
      <c r="I121" s="773">
        <f>'D-13-1'!I121+'D-13-2'!I121</f>
        <v>0</v>
      </c>
      <c r="J121" s="773">
        <f>'D-13-1'!J121+'D-13-2'!J121</f>
        <v>0</v>
      </c>
      <c r="K121" s="773">
        <f>'D-13-1'!K121+'D-13-2'!K121</f>
        <v>0</v>
      </c>
      <c r="L121" s="773">
        <f>'D-13-1'!L121+'D-13-2'!L121</f>
        <v>1</v>
      </c>
      <c r="M121" s="773">
        <f>'D-13-1'!M121+'D-13-2'!M121</f>
        <v>0</v>
      </c>
      <c r="N121" s="773">
        <f>'D-13-1'!N121+'D-13-2'!N121</f>
        <v>0</v>
      </c>
      <c r="O121" s="773">
        <f>'D-13-1'!O121+'D-13-2'!O121</f>
        <v>0</v>
      </c>
      <c r="P121" s="773">
        <f>'D-13-1'!P121+'D-13-2'!P121</f>
        <v>1</v>
      </c>
      <c r="Q121" s="773">
        <f>'D-13-1'!Q121+'D-13-2'!Q121</f>
        <v>2</v>
      </c>
      <c r="R121" s="773">
        <f>'D-13-1'!R121+'D-13-2'!R121</f>
        <v>0</v>
      </c>
      <c r="S121" s="773">
        <f>'D-13-1'!S121+'D-13-2'!S121</f>
        <v>1</v>
      </c>
      <c r="T121" s="773">
        <f>'D-13-1'!T121+'D-13-2'!T121</f>
        <v>0</v>
      </c>
      <c r="U121" s="773">
        <f>'D-13-1'!U121+'D-13-2'!U121</f>
        <v>0</v>
      </c>
      <c r="V121" s="773">
        <f>'D-13-1'!V121+'D-13-2'!V121</f>
        <v>0</v>
      </c>
      <c r="W121" s="775">
        <f>'D-13-1'!W121+'D-13-2'!W121</f>
        <v>0</v>
      </c>
      <c r="X121" s="773" t="s">
        <v>245</v>
      </c>
      <c r="Y121" s="1512" t="s">
        <v>1076</v>
      </c>
    </row>
    <row r="122" spans="1:25" s="917" customFormat="1" ht="13.5" thickBot="1" x14ac:dyDescent="0.25">
      <c r="A122" s="1472"/>
      <c r="B122" s="1525"/>
      <c r="C122" s="1023"/>
      <c r="D122" s="773" t="s">
        <v>246</v>
      </c>
      <c r="E122" s="774">
        <f t="shared" si="1"/>
        <v>2</v>
      </c>
      <c r="F122" s="773">
        <f>'D-13-1'!F122+'D-13-2'!F122</f>
        <v>0</v>
      </c>
      <c r="G122" s="773">
        <f>'D-13-1'!G122+'D-13-2'!G122</f>
        <v>0</v>
      </c>
      <c r="H122" s="773">
        <f>'D-13-1'!H122+'D-13-2'!H122</f>
        <v>0</v>
      </c>
      <c r="I122" s="773">
        <f>'D-13-1'!I122+'D-13-2'!I122</f>
        <v>1</v>
      </c>
      <c r="J122" s="773">
        <f>'D-13-1'!J122+'D-13-2'!J122</f>
        <v>1</v>
      </c>
      <c r="K122" s="773">
        <f>'D-13-1'!K122+'D-13-2'!K122</f>
        <v>0</v>
      </c>
      <c r="L122" s="773">
        <f>'D-13-1'!L122+'D-13-2'!L122</f>
        <v>0</v>
      </c>
      <c r="M122" s="773">
        <f>'D-13-1'!M122+'D-13-2'!M122</f>
        <v>0</v>
      </c>
      <c r="N122" s="773">
        <f>'D-13-1'!N122+'D-13-2'!N122</f>
        <v>0</v>
      </c>
      <c r="O122" s="773">
        <f>'D-13-1'!O122+'D-13-2'!O122</f>
        <v>0</v>
      </c>
      <c r="P122" s="773">
        <f>'D-13-1'!P122+'D-13-2'!P122</f>
        <v>0</v>
      </c>
      <c r="Q122" s="773">
        <f>'D-13-1'!Q122+'D-13-2'!Q122</f>
        <v>0</v>
      </c>
      <c r="R122" s="773">
        <f>'D-13-1'!R122+'D-13-2'!R122</f>
        <v>0</v>
      </c>
      <c r="S122" s="773">
        <f>'D-13-1'!S122+'D-13-2'!S122</f>
        <v>0</v>
      </c>
      <c r="T122" s="773">
        <f>'D-13-1'!T122+'D-13-2'!T122</f>
        <v>0</v>
      </c>
      <c r="U122" s="773">
        <f>'D-13-1'!U122+'D-13-2'!U122</f>
        <v>0</v>
      </c>
      <c r="V122" s="773">
        <f>'D-13-1'!V122+'D-13-2'!V122</f>
        <v>0</v>
      </c>
      <c r="W122" s="775">
        <f>'D-13-1'!W122+'D-13-2'!W122</f>
        <v>0</v>
      </c>
      <c r="X122" s="773" t="s">
        <v>771</v>
      </c>
      <c r="Y122" s="1513"/>
    </row>
    <row r="123" spans="1:25" s="916" customFormat="1" ht="13.5" thickBot="1" x14ac:dyDescent="0.25">
      <c r="A123" s="1477" t="s">
        <v>916</v>
      </c>
      <c r="B123" s="1528" t="s">
        <v>917</v>
      </c>
      <c r="C123" s="1024"/>
      <c r="D123" s="776" t="s">
        <v>244</v>
      </c>
      <c r="E123" s="777">
        <f t="shared" si="1"/>
        <v>16</v>
      </c>
      <c r="F123" s="776">
        <f>'D-13-1'!F123+'D-13-2'!F123</f>
        <v>0</v>
      </c>
      <c r="G123" s="776">
        <f>'D-13-1'!G123+'D-13-2'!G123</f>
        <v>0</v>
      </c>
      <c r="H123" s="776">
        <f>'D-13-1'!H123+'D-13-2'!H123</f>
        <v>0</v>
      </c>
      <c r="I123" s="776">
        <f>'D-13-1'!I123+'D-13-2'!I123</f>
        <v>0</v>
      </c>
      <c r="J123" s="776">
        <f>'D-13-1'!J123+'D-13-2'!J123</f>
        <v>3</v>
      </c>
      <c r="K123" s="776">
        <f>'D-13-1'!K123+'D-13-2'!K123</f>
        <v>8</v>
      </c>
      <c r="L123" s="776">
        <f>'D-13-1'!L123+'D-13-2'!L123</f>
        <v>3</v>
      </c>
      <c r="M123" s="776">
        <f>'D-13-1'!M123+'D-13-2'!M123</f>
        <v>1</v>
      </c>
      <c r="N123" s="776">
        <f>'D-13-1'!N123+'D-13-2'!N123</f>
        <v>1</v>
      </c>
      <c r="O123" s="776">
        <f>'D-13-1'!O123+'D-13-2'!O123</f>
        <v>0</v>
      </c>
      <c r="P123" s="776">
        <f>'D-13-1'!P123+'D-13-2'!P123</f>
        <v>0</v>
      </c>
      <c r="Q123" s="776">
        <f>'D-13-1'!Q123+'D-13-2'!Q123</f>
        <v>0</v>
      </c>
      <c r="R123" s="776">
        <f>'D-13-1'!R123+'D-13-2'!R123</f>
        <v>0</v>
      </c>
      <c r="S123" s="776">
        <f>'D-13-1'!S123+'D-13-2'!S123</f>
        <v>0</v>
      </c>
      <c r="T123" s="776">
        <f>'D-13-1'!T123+'D-13-2'!T123</f>
        <v>0</v>
      </c>
      <c r="U123" s="776">
        <f>'D-13-1'!U123+'D-13-2'!U123</f>
        <v>0</v>
      </c>
      <c r="V123" s="776">
        <f>'D-13-1'!V123+'D-13-2'!V123</f>
        <v>0</v>
      </c>
      <c r="W123" s="778">
        <f>'D-13-1'!W123+'D-13-2'!W123</f>
        <v>0</v>
      </c>
      <c r="X123" s="776" t="s">
        <v>245</v>
      </c>
      <c r="Y123" s="1511" t="s">
        <v>1077</v>
      </c>
    </row>
    <row r="124" spans="1:25" s="916" customFormat="1" ht="13.5" thickBot="1" x14ac:dyDescent="0.25">
      <c r="A124" s="1478"/>
      <c r="B124" s="1529"/>
      <c r="C124" s="1024"/>
      <c r="D124" s="776" t="s">
        <v>246</v>
      </c>
      <c r="E124" s="777">
        <f t="shared" si="1"/>
        <v>1</v>
      </c>
      <c r="F124" s="776">
        <f>'D-13-1'!F124+'D-13-2'!F124</f>
        <v>0</v>
      </c>
      <c r="G124" s="776">
        <f>'D-13-1'!G124+'D-13-2'!G124</f>
        <v>0</v>
      </c>
      <c r="H124" s="776">
        <f>'D-13-1'!H124+'D-13-2'!H124</f>
        <v>0</v>
      </c>
      <c r="I124" s="776">
        <f>'D-13-1'!I124+'D-13-2'!I124</f>
        <v>0</v>
      </c>
      <c r="J124" s="776">
        <f>'D-13-1'!J124+'D-13-2'!J124</f>
        <v>0</v>
      </c>
      <c r="K124" s="776">
        <f>'D-13-1'!K124+'D-13-2'!K124</f>
        <v>0</v>
      </c>
      <c r="L124" s="776">
        <f>'D-13-1'!L124+'D-13-2'!L124</f>
        <v>0</v>
      </c>
      <c r="M124" s="776">
        <f>'D-13-1'!M124+'D-13-2'!M124</f>
        <v>1</v>
      </c>
      <c r="N124" s="776">
        <f>'D-13-1'!N124+'D-13-2'!N124</f>
        <v>0</v>
      </c>
      <c r="O124" s="776">
        <f>'D-13-1'!O124+'D-13-2'!O124</f>
        <v>0</v>
      </c>
      <c r="P124" s="776">
        <f>'D-13-1'!P124+'D-13-2'!P124</f>
        <v>0</v>
      </c>
      <c r="Q124" s="776">
        <f>'D-13-1'!Q124+'D-13-2'!Q124</f>
        <v>0</v>
      </c>
      <c r="R124" s="776">
        <f>'D-13-1'!R124+'D-13-2'!R124</f>
        <v>0</v>
      </c>
      <c r="S124" s="776">
        <f>'D-13-1'!S124+'D-13-2'!S124</f>
        <v>0</v>
      </c>
      <c r="T124" s="776">
        <f>'D-13-1'!T124+'D-13-2'!T124</f>
        <v>0</v>
      </c>
      <c r="U124" s="776">
        <f>'D-13-1'!U124+'D-13-2'!U124</f>
        <v>0</v>
      </c>
      <c r="V124" s="776">
        <f>'D-13-1'!V124+'D-13-2'!V124</f>
        <v>0</v>
      </c>
      <c r="W124" s="778">
        <f>'D-13-1'!W124+'D-13-2'!W124</f>
        <v>0</v>
      </c>
      <c r="X124" s="776" t="s">
        <v>771</v>
      </c>
      <c r="Y124" s="1490"/>
    </row>
    <row r="125" spans="1:25" s="917" customFormat="1" ht="13.5" thickBot="1" x14ac:dyDescent="0.25">
      <c r="A125" s="1471" t="s">
        <v>918</v>
      </c>
      <c r="B125" s="1524" t="s">
        <v>919</v>
      </c>
      <c r="C125" s="1023"/>
      <c r="D125" s="773" t="s">
        <v>244</v>
      </c>
      <c r="E125" s="774">
        <f t="shared" si="1"/>
        <v>52</v>
      </c>
      <c r="F125" s="773">
        <f>'D-13-1'!F125+'D-13-2'!F125</f>
        <v>0</v>
      </c>
      <c r="G125" s="773">
        <f>'D-13-1'!G125+'D-13-2'!G125</f>
        <v>0</v>
      </c>
      <c r="H125" s="773">
        <f>'D-13-1'!H125+'D-13-2'!H125</f>
        <v>0</v>
      </c>
      <c r="I125" s="773">
        <f>'D-13-1'!I125+'D-13-2'!I125</f>
        <v>1</v>
      </c>
      <c r="J125" s="773">
        <f>'D-13-1'!J125+'D-13-2'!J125</f>
        <v>11</v>
      </c>
      <c r="K125" s="773">
        <f>'D-13-1'!K125+'D-13-2'!K125</f>
        <v>7</v>
      </c>
      <c r="L125" s="773">
        <f>'D-13-1'!L125+'D-13-2'!L125</f>
        <v>8</v>
      </c>
      <c r="M125" s="773">
        <f>'D-13-1'!M125+'D-13-2'!M125</f>
        <v>6</v>
      </c>
      <c r="N125" s="773">
        <f>'D-13-1'!N125+'D-13-2'!N125</f>
        <v>7</v>
      </c>
      <c r="O125" s="773">
        <f>'D-13-1'!O125+'D-13-2'!O125</f>
        <v>6</v>
      </c>
      <c r="P125" s="773">
        <f>'D-13-1'!P125+'D-13-2'!P125</f>
        <v>4</v>
      </c>
      <c r="Q125" s="773">
        <f>'D-13-1'!Q125+'D-13-2'!Q125</f>
        <v>0</v>
      </c>
      <c r="R125" s="773">
        <f>'D-13-1'!R125+'D-13-2'!R125</f>
        <v>1</v>
      </c>
      <c r="S125" s="773">
        <f>'D-13-1'!S125+'D-13-2'!S125</f>
        <v>1</v>
      </c>
      <c r="T125" s="773">
        <f>'D-13-1'!T125+'D-13-2'!T125</f>
        <v>0</v>
      </c>
      <c r="U125" s="773">
        <f>'D-13-1'!U125+'D-13-2'!U125</f>
        <v>0</v>
      </c>
      <c r="V125" s="773">
        <f>'D-13-1'!V125+'D-13-2'!V125</f>
        <v>0</v>
      </c>
      <c r="W125" s="775">
        <f>'D-13-1'!W125+'D-13-2'!W125</f>
        <v>0</v>
      </c>
      <c r="X125" s="773" t="s">
        <v>245</v>
      </c>
      <c r="Y125" s="1512" t="s">
        <v>1078</v>
      </c>
    </row>
    <row r="126" spans="1:25" s="917" customFormat="1" ht="13.5" thickBot="1" x14ac:dyDescent="0.25">
      <c r="A126" s="1472"/>
      <c r="B126" s="1525"/>
      <c r="C126" s="1023"/>
      <c r="D126" s="773" t="s">
        <v>246</v>
      </c>
      <c r="E126" s="774">
        <f t="shared" si="1"/>
        <v>3</v>
      </c>
      <c r="F126" s="773">
        <f>'D-13-1'!F126+'D-13-2'!F126</f>
        <v>0</v>
      </c>
      <c r="G126" s="773">
        <f>'D-13-1'!G126+'D-13-2'!G126</f>
        <v>0</v>
      </c>
      <c r="H126" s="773">
        <f>'D-13-1'!H126+'D-13-2'!H126</f>
        <v>0</v>
      </c>
      <c r="I126" s="773">
        <f>'D-13-1'!I126+'D-13-2'!I126</f>
        <v>0</v>
      </c>
      <c r="J126" s="773">
        <f>'D-13-1'!J126+'D-13-2'!J126</f>
        <v>1</v>
      </c>
      <c r="K126" s="773">
        <f>'D-13-1'!K126+'D-13-2'!K126</f>
        <v>1</v>
      </c>
      <c r="L126" s="773">
        <f>'D-13-1'!L126+'D-13-2'!L126</f>
        <v>0</v>
      </c>
      <c r="M126" s="773">
        <f>'D-13-1'!M126+'D-13-2'!M126</f>
        <v>0</v>
      </c>
      <c r="N126" s="773">
        <f>'D-13-1'!N126+'D-13-2'!N126</f>
        <v>0</v>
      </c>
      <c r="O126" s="773">
        <f>'D-13-1'!O126+'D-13-2'!O126</f>
        <v>0</v>
      </c>
      <c r="P126" s="773">
        <f>'D-13-1'!P126+'D-13-2'!P126</f>
        <v>0</v>
      </c>
      <c r="Q126" s="773">
        <f>'D-13-1'!Q126+'D-13-2'!Q126</f>
        <v>0</v>
      </c>
      <c r="R126" s="773">
        <f>'D-13-1'!R126+'D-13-2'!R126</f>
        <v>0</v>
      </c>
      <c r="S126" s="773">
        <f>'D-13-1'!S126+'D-13-2'!S126</f>
        <v>1</v>
      </c>
      <c r="T126" s="773">
        <f>'D-13-1'!T126+'D-13-2'!T126</f>
        <v>0</v>
      </c>
      <c r="U126" s="773">
        <f>'D-13-1'!U126+'D-13-2'!U126</f>
        <v>0</v>
      </c>
      <c r="V126" s="773">
        <f>'D-13-1'!V126+'D-13-2'!V126</f>
        <v>0</v>
      </c>
      <c r="W126" s="775">
        <f>'D-13-1'!W126+'D-13-2'!W126</f>
        <v>0</v>
      </c>
      <c r="X126" s="773" t="s">
        <v>771</v>
      </c>
      <c r="Y126" s="1513"/>
    </row>
    <row r="127" spans="1:25" s="916" customFormat="1" ht="13.5" thickBot="1" x14ac:dyDescent="0.25">
      <c r="A127" s="1477" t="s">
        <v>920</v>
      </c>
      <c r="B127" s="1528" t="s">
        <v>921</v>
      </c>
      <c r="C127" s="1024"/>
      <c r="D127" s="776" t="s">
        <v>244</v>
      </c>
      <c r="E127" s="777">
        <f t="shared" si="1"/>
        <v>7</v>
      </c>
      <c r="F127" s="776">
        <f>'D-13-1'!F127+'D-13-2'!F127</f>
        <v>1</v>
      </c>
      <c r="G127" s="776">
        <f>'D-13-1'!G127+'D-13-2'!G127</f>
        <v>0</v>
      </c>
      <c r="H127" s="776">
        <f>'D-13-1'!H127+'D-13-2'!H127</f>
        <v>0</v>
      </c>
      <c r="I127" s="776">
        <f>'D-13-1'!I127+'D-13-2'!I127</f>
        <v>0</v>
      </c>
      <c r="J127" s="776">
        <f>'D-13-1'!J127+'D-13-2'!J127</f>
        <v>0</v>
      </c>
      <c r="K127" s="776">
        <f>'D-13-1'!K127+'D-13-2'!K127</f>
        <v>0</v>
      </c>
      <c r="L127" s="776">
        <f>'D-13-1'!L127+'D-13-2'!L127</f>
        <v>1</v>
      </c>
      <c r="M127" s="776">
        <f>'D-13-1'!M127+'D-13-2'!M127</f>
        <v>1</v>
      </c>
      <c r="N127" s="776">
        <f>'D-13-1'!N127+'D-13-2'!N127</f>
        <v>0</v>
      </c>
      <c r="O127" s="776">
        <f>'D-13-1'!O127+'D-13-2'!O127</f>
        <v>1</v>
      </c>
      <c r="P127" s="776">
        <f>'D-13-1'!P127+'D-13-2'!P127</f>
        <v>1</v>
      </c>
      <c r="Q127" s="776">
        <f>'D-13-1'!Q127+'D-13-2'!Q127</f>
        <v>2</v>
      </c>
      <c r="R127" s="776">
        <f>'D-13-1'!R127+'D-13-2'!R127</f>
        <v>0</v>
      </c>
      <c r="S127" s="776">
        <f>'D-13-1'!S127+'D-13-2'!S127</f>
        <v>0</v>
      </c>
      <c r="T127" s="776">
        <f>'D-13-1'!T127+'D-13-2'!T127</f>
        <v>0</v>
      </c>
      <c r="U127" s="776">
        <f>'D-13-1'!U127+'D-13-2'!U127</f>
        <v>0</v>
      </c>
      <c r="V127" s="776">
        <f>'D-13-1'!V127+'D-13-2'!V127</f>
        <v>0</v>
      </c>
      <c r="W127" s="778">
        <f>'D-13-1'!W127+'D-13-2'!W127</f>
        <v>0</v>
      </c>
      <c r="X127" s="776" t="s">
        <v>245</v>
      </c>
      <c r="Y127" s="1511" t="s">
        <v>1079</v>
      </c>
    </row>
    <row r="128" spans="1:25" s="916" customFormat="1" ht="13.5" thickBot="1" x14ac:dyDescent="0.25">
      <c r="A128" s="1478"/>
      <c r="B128" s="1529"/>
      <c r="C128" s="1024"/>
      <c r="D128" s="776" t="s">
        <v>246</v>
      </c>
      <c r="E128" s="777">
        <f t="shared" si="1"/>
        <v>2</v>
      </c>
      <c r="F128" s="776">
        <f>'D-13-1'!F128+'D-13-2'!F128</f>
        <v>0</v>
      </c>
      <c r="G128" s="776">
        <f>'D-13-1'!G128+'D-13-2'!G128</f>
        <v>0</v>
      </c>
      <c r="H128" s="776">
        <f>'D-13-1'!H128+'D-13-2'!H128</f>
        <v>0</v>
      </c>
      <c r="I128" s="776">
        <f>'D-13-1'!I128+'D-13-2'!I128</f>
        <v>0</v>
      </c>
      <c r="J128" s="776">
        <f>'D-13-1'!J128+'D-13-2'!J128</f>
        <v>0</v>
      </c>
      <c r="K128" s="776">
        <f>'D-13-1'!K128+'D-13-2'!K128</f>
        <v>1</v>
      </c>
      <c r="L128" s="776">
        <f>'D-13-1'!L128+'D-13-2'!L128</f>
        <v>0</v>
      </c>
      <c r="M128" s="776">
        <f>'D-13-1'!M128+'D-13-2'!M128</f>
        <v>1</v>
      </c>
      <c r="N128" s="776">
        <f>'D-13-1'!N128+'D-13-2'!N128</f>
        <v>0</v>
      </c>
      <c r="O128" s="776">
        <f>'D-13-1'!O128+'D-13-2'!O128</f>
        <v>0</v>
      </c>
      <c r="P128" s="776">
        <f>'D-13-1'!P128+'D-13-2'!P128</f>
        <v>0</v>
      </c>
      <c r="Q128" s="776">
        <f>'D-13-1'!Q128+'D-13-2'!Q128</f>
        <v>0</v>
      </c>
      <c r="R128" s="776">
        <f>'D-13-1'!R128+'D-13-2'!R128</f>
        <v>0</v>
      </c>
      <c r="S128" s="776">
        <f>'D-13-1'!S128+'D-13-2'!S128</f>
        <v>0</v>
      </c>
      <c r="T128" s="776">
        <f>'D-13-1'!T128+'D-13-2'!T128</f>
        <v>0</v>
      </c>
      <c r="U128" s="776">
        <f>'D-13-1'!U128+'D-13-2'!U128</f>
        <v>0</v>
      </c>
      <c r="V128" s="776">
        <f>'D-13-1'!V128+'D-13-2'!V128</f>
        <v>0</v>
      </c>
      <c r="W128" s="778">
        <f>'D-13-1'!W128+'D-13-2'!W128</f>
        <v>0</v>
      </c>
      <c r="X128" s="776" t="s">
        <v>771</v>
      </c>
      <c r="Y128" s="1490"/>
    </row>
    <row r="129" spans="1:25" s="917" customFormat="1" ht="13.5" thickBot="1" x14ac:dyDescent="0.25">
      <c r="A129" s="1471" t="s">
        <v>922</v>
      </c>
      <c r="B129" s="1524" t="s">
        <v>923</v>
      </c>
      <c r="C129" s="1023"/>
      <c r="D129" s="773" t="s">
        <v>244</v>
      </c>
      <c r="E129" s="774">
        <f t="shared" si="1"/>
        <v>45</v>
      </c>
      <c r="F129" s="773">
        <f>'D-13-1'!F129+'D-13-2'!F129</f>
        <v>0</v>
      </c>
      <c r="G129" s="773">
        <f>'D-13-1'!G129+'D-13-2'!G129</f>
        <v>0</v>
      </c>
      <c r="H129" s="773">
        <f>'D-13-1'!H129+'D-13-2'!H129</f>
        <v>0</v>
      </c>
      <c r="I129" s="773">
        <f>'D-13-1'!I129+'D-13-2'!I129</f>
        <v>0</v>
      </c>
      <c r="J129" s="773">
        <f>'D-13-1'!J129+'D-13-2'!J129</f>
        <v>7</v>
      </c>
      <c r="K129" s="773">
        <f>'D-13-1'!K129+'D-13-2'!K129</f>
        <v>8</v>
      </c>
      <c r="L129" s="773">
        <f>'D-13-1'!L129+'D-13-2'!L129</f>
        <v>10</v>
      </c>
      <c r="M129" s="773">
        <f>'D-13-1'!M129+'D-13-2'!M129</f>
        <v>7</v>
      </c>
      <c r="N129" s="773">
        <f>'D-13-1'!N129+'D-13-2'!N129</f>
        <v>6</v>
      </c>
      <c r="O129" s="773">
        <f>'D-13-1'!O129+'D-13-2'!O129</f>
        <v>5</v>
      </c>
      <c r="P129" s="773">
        <f>'D-13-1'!P129+'D-13-2'!P129</f>
        <v>1</v>
      </c>
      <c r="Q129" s="773">
        <f>'D-13-1'!Q129+'D-13-2'!Q129</f>
        <v>1</v>
      </c>
      <c r="R129" s="773">
        <f>'D-13-1'!R129+'D-13-2'!R129</f>
        <v>0</v>
      </c>
      <c r="S129" s="773">
        <f>'D-13-1'!S129+'D-13-2'!S129</f>
        <v>0</v>
      </c>
      <c r="T129" s="773">
        <f>'D-13-1'!T129+'D-13-2'!T129</f>
        <v>0</v>
      </c>
      <c r="U129" s="773">
        <f>'D-13-1'!U129+'D-13-2'!U129</f>
        <v>0</v>
      </c>
      <c r="V129" s="773">
        <f>'D-13-1'!V129+'D-13-2'!V129</f>
        <v>0</v>
      </c>
      <c r="W129" s="775">
        <f>'D-13-1'!W129+'D-13-2'!W129</f>
        <v>0</v>
      </c>
      <c r="X129" s="773" t="s">
        <v>245</v>
      </c>
      <c r="Y129" s="1512" t="s">
        <v>1316</v>
      </c>
    </row>
    <row r="130" spans="1:25" s="917" customFormat="1" ht="12.75" x14ac:dyDescent="0.2">
      <c r="A130" s="1526"/>
      <c r="B130" s="1527"/>
      <c r="C130" s="1026"/>
      <c r="D130" s="779" t="s">
        <v>246</v>
      </c>
      <c r="E130" s="780">
        <f t="shared" si="1"/>
        <v>2</v>
      </c>
      <c r="F130" s="779">
        <f>'D-13-1'!F130+'D-13-2'!F130</f>
        <v>2</v>
      </c>
      <c r="G130" s="779">
        <f>'D-13-1'!G130+'D-13-2'!G130</f>
        <v>0</v>
      </c>
      <c r="H130" s="779">
        <f>'D-13-1'!H130+'D-13-2'!H130</f>
        <v>0</v>
      </c>
      <c r="I130" s="779">
        <f>'D-13-1'!I130+'D-13-2'!I130</f>
        <v>0</v>
      </c>
      <c r="J130" s="779">
        <f>'D-13-1'!J130+'D-13-2'!J130</f>
        <v>0</v>
      </c>
      <c r="K130" s="779">
        <f>'D-13-1'!K130+'D-13-2'!K130</f>
        <v>0</v>
      </c>
      <c r="L130" s="779">
        <f>'D-13-1'!L130+'D-13-2'!L130</f>
        <v>0</v>
      </c>
      <c r="M130" s="779">
        <f>'D-13-1'!M130+'D-13-2'!M130</f>
        <v>0</v>
      </c>
      <c r="N130" s="779">
        <f>'D-13-1'!N130+'D-13-2'!N130</f>
        <v>0</v>
      </c>
      <c r="O130" s="779">
        <f>'D-13-1'!O130+'D-13-2'!O130</f>
        <v>0</v>
      </c>
      <c r="P130" s="779">
        <f>'D-13-1'!P130+'D-13-2'!P130</f>
        <v>0</v>
      </c>
      <c r="Q130" s="779">
        <f>'D-13-1'!Q130+'D-13-2'!Q130</f>
        <v>0</v>
      </c>
      <c r="R130" s="779">
        <f>'D-13-1'!R130+'D-13-2'!R130</f>
        <v>0</v>
      </c>
      <c r="S130" s="779">
        <f>'D-13-1'!S130+'D-13-2'!S130</f>
        <v>0</v>
      </c>
      <c r="T130" s="779">
        <f>'D-13-1'!T130+'D-13-2'!T130</f>
        <v>0</v>
      </c>
      <c r="U130" s="779">
        <f>'D-13-1'!U130+'D-13-2'!U130</f>
        <v>0</v>
      </c>
      <c r="V130" s="779">
        <f>'D-13-1'!V130+'D-13-2'!V130</f>
        <v>0</v>
      </c>
      <c r="W130" s="781">
        <f>'D-13-1'!W130+'D-13-2'!W130</f>
        <v>0</v>
      </c>
      <c r="X130" s="779" t="s">
        <v>771</v>
      </c>
      <c r="Y130" s="1530"/>
    </row>
    <row r="131" spans="1:25" s="922" customFormat="1" ht="13.5" thickBot="1" x14ac:dyDescent="0.25">
      <c r="A131" s="1515" t="s">
        <v>438</v>
      </c>
      <c r="B131" s="1515"/>
      <c r="C131" s="1516"/>
      <c r="D131" s="1022" t="s">
        <v>244</v>
      </c>
      <c r="E131" s="919">
        <f>E7+E9+E11+E13+E15+E17+E19+E21+E23+E25+E27+E29+E31+E33+E35+E37+E39+E41+E43+E45+E47+E49+E51+E53+E55+E57+E59+E61+E63+E65+E67+E69+E71+E73+E75+E77+E79+E81+E83+E85+E87+E89+E91+E93+E95+E97+E99+E101+E103+E105+E107+E109+E111+E113+E115+E117+E119+E121+E123+E125+E127+E129</f>
        <v>1726</v>
      </c>
      <c r="F131" s="1029">
        <f t="shared" ref="F131:W132" si="2">F7+F9+F11+F13+F15+F17+F19+F21+F23+F25+F27+F29+F31+F33+F35+F37+F39+F41+F43+F45+F47+F49+F51+F53+F55+F57+F59+F61+F63+F65+F67+F69+F71+F73+F75+F77+F79+F81+F83+F85+F87+F89+F91+F93+F95+F97+F99+F101+F103+F105+F107+F109+F111+F113+F115+F117+F119+F121+F123+F125+F127+F129</f>
        <v>111</v>
      </c>
      <c r="G131" s="1029">
        <f t="shared" si="2"/>
        <v>12</v>
      </c>
      <c r="H131" s="1029">
        <f t="shared" si="2"/>
        <v>9</v>
      </c>
      <c r="I131" s="1029">
        <f t="shared" si="2"/>
        <v>40</v>
      </c>
      <c r="J131" s="1029">
        <f t="shared" si="2"/>
        <v>93</v>
      </c>
      <c r="K131" s="1029">
        <f t="shared" si="2"/>
        <v>160</v>
      </c>
      <c r="L131" s="1029">
        <f t="shared" si="2"/>
        <v>132</v>
      </c>
      <c r="M131" s="1029">
        <f t="shared" si="2"/>
        <v>117</v>
      </c>
      <c r="N131" s="1029">
        <f t="shared" si="2"/>
        <v>144</v>
      </c>
      <c r="O131" s="1029">
        <f t="shared" si="2"/>
        <v>137</v>
      </c>
      <c r="P131" s="1029">
        <f t="shared" si="2"/>
        <v>142</v>
      </c>
      <c r="Q131" s="1029">
        <f t="shared" si="2"/>
        <v>140</v>
      </c>
      <c r="R131" s="1029">
        <f t="shared" si="2"/>
        <v>122</v>
      </c>
      <c r="S131" s="1029">
        <f t="shared" si="2"/>
        <v>90</v>
      </c>
      <c r="T131" s="1029">
        <f t="shared" si="2"/>
        <v>72</v>
      </c>
      <c r="U131" s="1029">
        <f t="shared" si="2"/>
        <v>77</v>
      </c>
      <c r="V131" s="1029">
        <f t="shared" si="2"/>
        <v>70</v>
      </c>
      <c r="W131" s="1029">
        <f t="shared" si="2"/>
        <v>58</v>
      </c>
      <c r="X131" s="1022" t="s">
        <v>245</v>
      </c>
      <c r="Y131" s="1521" t="s">
        <v>943</v>
      </c>
    </row>
    <row r="132" spans="1:25" s="922" customFormat="1" ht="13.5" thickBot="1" x14ac:dyDescent="0.25">
      <c r="A132" s="1517"/>
      <c r="B132" s="1517"/>
      <c r="C132" s="1518"/>
      <c r="D132" s="945" t="s">
        <v>246</v>
      </c>
      <c r="E132" s="777">
        <f>E8+E10+E12+E14+E16+E18+E20+E22+E24+E26+E28+E30+E32+E34+E36+E38+E40+E42+E44+E46+E48+E50+E52+E54+E56+E58+E60+E62+E64+E66+E68+E70+E72+E74+E76+E78+E80+E82+E84+E86+E88+E90+E92+E94+E96+E98+E100+E102+E104+E106+E108+E110+E112+E114+E116+E118+E120+E122+E124+E126+E128+E130</f>
        <v>640</v>
      </c>
      <c r="F132" s="1030">
        <f t="shared" si="2"/>
        <v>97</v>
      </c>
      <c r="G132" s="1030">
        <f t="shared" si="2"/>
        <v>13</v>
      </c>
      <c r="H132" s="1030">
        <f t="shared" si="2"/>
        <v>6</v>
      </c>
      <c r="I132" s="1030">
        <f t="shared" si="2"/>
        <v>8</v>
      </c>
      <c r="J132" s="1030">
        <f t="shared" si="2"/>
        <v>9</v>
      </c>
      <c r="K132" s="1030">
        <f t="shared" si="2"/>
        <v>16</v>
      </c>
      <c r="L132" s="1030">
        <f t="shared" si="2"/>
        <v>15</v>
      </c>
      <c r="M132" s="1030">
        <f t="shared" si="2"/>
        <v>23</v>
      </c>
      <c r="N132" s="1030">
        <f t="shared" si="2"/>
        <v>21</v>
      </c>
      <c r="O132" s="1030">
        <f t="shared" si="2"/>
        <v>28</v>
      </c>
      <c r="P132" s="1030">
        <f t="shared" si="2"/>
        <v>30</v>
      </c>
      <c r="Q132" s="1030">
        <f t="shared" si="2"/>
        <v>35</v>
      </c>
      <c r="R132" s="1030">
        <f t="shared" si="2"/>
        <v>54</v>
      </c>
      <c r="S132" s="1030">
        <f t="shared" si="2"/>
        <v>66</v>
      </c>
      <c r="T132" s="1030">
        <f t="shared" si="2"/>
        <v>60</v>
      </c>
      <c r="U132" s="1030">
        <f t="shared" si="2"/>
        <v>65</v>
      </c>
      <c r="V132" s="1030">
        <f t="shared" si="2"/>
        <v>35</v>
      </c>
      <c r="W132" s="1030">
        <f t="shared" si="2"/>
        <v>59</v>
      </c>
      <c r="X132" s="945" t="s">
        <v>771</v>
      </c>
      <c r="Y132" s="1522"/>
    </row>
    <row r="133" spans="1:25" s="921" customFormat="1" ht="12.75" x14ac:dyDescent="0.2">
      <c r="A133" s="1519"/>
      <c r="B133" s="1519"/>
      <c r="C133" s="1520"/>
      <c r="D133" s="946" t="s">
        <v>66</v>
      </c>
      <c r="E133" s="1027">
        <f>E131+E132</f>
        <v>2366</v>
      </c>
      <c r="F133" s="1028">
        <f t="shared" ref="F133:W133" si="3">F131+F132</f>
        <v>208</v>
      </c>
      <c r="G133" s="1028">
        <f t="shared" si="3"/>
        <v>25</v>
      </c>
      <c r="H133" s="1028">
        <f t="shared" si="3"/>
        <v>15</v>
      </c>
      <c r="I133" s="1028">
        <f t="shared" si="3"/>
        <v>48</v>
      </c>
      <c r="J133" s="1028">
        <f t="shared" si="3"/>
        <v>102</v>
      </c>
      <c r="K133" s="1028">
        <f t="shared" si="3"/>
        <v>176</v>
      </c>
      <c r="L133" s="1028">
        <f t="shared" si="3"/>
        <v>147</v>
      </c>
      <c r="M133" s="1028">
        <f t="shared" si="3"/>
        <v>140</v>
      </c>
      <c r="N133" s="1028">
        <f t="shared" si="3"/>
        <v>165</v>
      </c>
      <c r="O133" s="1028">
        <f t="shared" si="3"/>
        <v>165</v>
      </c>
      <c r="P133" s="1028">
        <f t="shared" si="3"/>
        <v>172</v>
      </c>
      <c r="Q133" s="1028">
        <f t="shared" si="3"/>
        <v>175</v>
      </c>
      <c r="R133" s="1028">
        <f t="shared" si="3"/>
        <v>176</v>
      </c>
      <c r="S133" s="1028">
        <f t="shared" si="3"/>
        <v>156</v>
      </c>
      <c r="T133" s="1028">
        <f t="shared" si="3"/>
        <v>132</v>
      </c>
      <c r="U133" s="1028">
        <f t="shared" si="3"/>
        <v>142</v>
      </c>
      <c r="V133" s="1028">
        <f t="shared" si="3"/>
        <v>105</v>
      </c>
      <c r="W133" s="1028">
        <f t="shared" si="3"/>
        <v>117</v>
      </c>
      <c r="X133" s="946" t="s">
        <v>66</v>
      </c>
      <c r="Y133" s="1523" t="s">
        <v>943</v>
      </c>
    </row>
    <row r="134" spans="1:25" ht="19.5" customHeight="1" x14ac:dyDescent="0.2">
      <c r="A134" s="1514" t="s">
        <v>1412</v>
      </c>
      <c r="B134" s="1514"/>
      <c r="Y134" s="767" t="s">
        <v>1411</v>
      </c>
    </row>
  </sheetData>
  <mergeCells count="249">
    <mergeCell ref="A134:B134"/>
    <mergeCell ref="A123:A124"/>
    <mergeCell ref="B123:B124"/>
    <mergeCell ref="A125:A126"/>
    <mergeCell ref="B125:B126"/>
    <mergeCell ref="A121:A122"/>
    <mergeCell ref="B121:B122"/>
    <mergeCell ref="A117:A118"/>
    <mergeCell ref="B117:B118"/>
    <mergeCell ref="A127:A128"/>
    <mergeCell ref="B127:B128"/>
    <mergeCell ref="A129:A130"/>
    <mergeCell ref="B129:B130"/>
    <mergeCell ref="A131:C133"/>
    <mergeCell ref="C117:C118"/>
    <mergeCell ref="Y117:Y118"/>
    <mergeCell ref="A119:A120"/>
    <mergeCell ref="B119:B120"/>
    <mergeCell ref="C119:C120"/>
    <mergeCell ref="Y119:Y120"/>
    <mergeCell ref="A113:A114"/>
    <mergeCell ref="B113:B114"/>
    <mergeCell ref="C113:C114"/>
    <mergeCell ref="Y113:Y114"/>
    <mergeCell ref="A115:A116"/>
    <mergeCell ref="B115:B116"/>
    <mergeCell ref="C115:C116"/>
    <mergeCell ref="Y115:Y116"/>
    <mergeCell ref="A109:A110"/>
    <mergeCell ref="B109:B110"/>
    <mergeCell ref="C109:C110"/>
    <mergeCell ref="Y109:Y110"/>
    <mergeCell ref="A111:A112"/>
    <mergeCell ref="B111:B112"/>
    <mergeCell ref="C111:C112"/>
    <mergeCell ref="Y111:Y112"/>
    <mergeCell ref="A105:A106"/>
    <mergeCell ref="B105:B106"/>
    <mergeCell ref="C105:C106"/>
    <mergeCell ref="Y105:Y106"/>
    <mergeCell ref="A107:A108"/>
    <mergeCell ref="B107:B108"/>
    <mergeCell ref="C107:C108"/>
    <mergeCell ref="Y107:Y108"/>
    <mergeCell ref="A101:A102"/>
    <mergeCell ref="B101:B102"/>
    <mergeCell ref="C101:C102"/>
    <mergeCell ref="Y101:Y102"/>
    <mergeCell ref="A103:A104"/>
    <mergeCell ref="B103:B104"/>
    <mergeCell ref="C103:C104"/>
    <mergeCell ref="Y103:Y104"/>
    <mergeCell ref="A97:A98"/>
    <mergeCell ref="B97:B98"/>
    <mergeCell ref="C97:C98"/>
    <mergeCell ref="Y97:Y98"/>
    <mergeCell ref="A99:A100"/>
    <mergeCell ref="B99:B100"/>
    <mergeCell ref="C99:C100"/>
    <mergeCell ref="Y99:Y100"/>
    <mergeCell ref="A93:A94"/>
    <mergeCell ref="B93:B94"/>
    <mergeCell ref="C93:C94"/>
    <mergeCell ref="Y93:Y94"/>
    <mergeCell ref="A95:A96"/>
    <mergeCell ref="B95:B96"/>
    <mergeCell ref="C95:C96"/>
    <mergeCell ref="Y95:Y96"/>
    <mergeCell ref="A89:A90"/>
    <mergeCell ref="B89:B90"/>
    <mergeCell ref="C89:C90"/>
    <mergeCell ref="Y89:Y90"/>
    <mergeCell ref="A91:A92"/>
    <mergeCell ref="B91:B92"/>
    <mergeCell ref="C91:C92"/>
    <mergeCell ref="Y91:Y92"/>
    <mergeCell ref="A85:A86"/>
    <mergeCell ref="B85:B86"/>
    <mergeCell ref="C85:C86"/>
    <mergeCell ref="Y85:Y86"/>
    <mergeCell ref="A87:A88"/>
    <mergeCell ref="B87:B88"/>
    <mergeCell ref="C87:C88"/>
    <mergeCell ref="Y87:Y88"/>
    <mergeCell ref="A81:A82"/>
    <mergeCell ref="B81:B82"/>
    <mergeCell ref="C81:C82"/>
    <mergeCell ref="Y81:Y82"/>
    <mergeCell ref="A83:A84"/>
    <mergeCell ref="B83:B84"/>
    <mergeCell ref="C83:C84"/>
    <mergeCell ref="Y83:Y84"/>
    <mergeCell ref="A77:A78"/>
    <mergeCell ref="B77:B78"/>
    <mergeCell ref="C77:C78"/>
    <mergeCell ref="Y77:Y78"/>
    <mergeCell ref="A79:A80"/>
    <mergeCell ref="B79:B80"/>
    <mergeCell ref="C79:C80"/>
    <mergeCell ref="Y79:Y80"/>
    <mergeCell ref="A73:A74"/>
    <mergeCell ref="B73:B74"/>
    <mergeCell ref="C73:C74"/>
    <mergeCell ref="Y73:Y74"/>
    <mergeCell ref="A75:A76"/>
    <mergeCell ref="B75:B76"/>
    <mergeCell ref="C75:C76"/>
    <mergeCell ref="Y75:Y76"/>
    <mergeCell ref="A69:A70"/>
    <mergeCell ref="B69:B70"/>
    <mergeCell ref="C69:C70"/>
    <mergeCell ref="Y69:Y70"/>
    <mergeCell ref="A71:A72"/>
    <mergeCell ref="B71:B72"/>
    <mergeCell ref="C71:C72"/>
    <mergeCell ref="Y71:Y72"/>
    <mergeCell ref="A65:A66"/>
    <mergeCell ref="B65:B66"/>
    <mergeCell ref="C65:C66"/>
    <mergeCell ref="Y65:Y66"/>
    <mergeCell ref="A67:A68"/>
    <mergeCell ref="B67:B68"/>
    <mergeCell ref="C67:C68"/>
    <mergeCell ref="Y67:Y68"/>
    <mergeCell ref="A61:A62"/>
    <mergeCell ref="B61:B62"/>
    <mergeCell ref="C61:C62"/>
    <mergeCell ref="Y61:Y62"/>
    <mergeCell ref="A63:A64"/>
    <mergeCell ref="B63:B64"/>
    <mergeCell ref="C63:C64"/>
    <mergeCell ref="Y63:Y64"/>
    <mergeCell ref="A57:A58"/>
    <mergeCell ref="B57:B58"/>
    <mergeCell ref="C57:C58"/>
    <mergeCell ref="Y57:Y58"/>
    <mergeCell ref="A59:A60"/>
    <mergeCell ref="B59:B60"/>
    <mergeCell ref="C59:C60"/>
    <mergeCell ref="Y59:Y60"/>
    <mergeCell ref="A53:A54"/>
    <mergeCell ref="B53:B54"/>
    <mergeCell ref="C53:C54"/>
    <mergeCell ref="Y53:Y54"/>
    <mergeCell ref="A55:A56"/>
    <mergeCell ref="B55:B56"/>
    <mergeCell ref="C55:C56"/>
    <mergeCell ref="Y55:Y56"/>
    <mergeCell ref="A49:A50"/>
    <mergeCell ref="B49:B50"/>
    <mergeCell ref="C49:C50"/>
    <mergeCell ref="Y49:Y50"/>
    <mergeCell ref="A51:A52"/>
    <mergeCell ref="B51:B52"/>
    <mergeCell ref="C51:C52"/>
    <mergeCell ref="Y51:Y52"/>
    <mergeCell ref="A45:A46"/>
    <mergeCell ref="B45:B46"/>
    <mergeCell ref="C45:C46"/>
    <mergeCell ref="Y45:Y46"/>
    <mergeCell ref="A47:A48"/>
    <mergeCell ref="B47:B48"/>
    <mergeCell ref="C47:C48"/>
    <mergeCell ref="Y47:Y48"/>
    <mergeCell ref="A41:A42"/>
    <mergeCell ref="B41:B42"/>
    <mergeCell ref="C41:C42"/>
    <mergeCell ref="Y41:Y42"/>
    <mergeCell ref="A43:A44"/>
    <mergeCell ref="B43:B44"/>
    <mergeCell ref="C43:C44"/>
    <mergeCell ref="Y43:Y44"/>
    <mergeCell ref="C37:C38"/>
    <mergeCell ref="Y37:Y38"/>
    <mergeCell ref="A39:A40"/>
    <mergeCell ref="B39:B40"/>
    <mergeCell ref="C39:C40"/>
    <mergeCell ref="Y39:Y40"/>
    <mergeCell ref="A33:A34"/>
    <mergeCell ref="B33:B34"/>
    <mergeCell ref="Y33:Y34"/>
    <mergeCell ref="A35:A36"/>
    <mergeCell ref="B35:B36"/>
    <mergeCell ref="C35:C36"/>
    <mergeCell ref="Y35:Y36"/>
    <mergeCell ref="A21:A22"/>
    <mergeCell ref="B21:B22"/>
    <mergeCell ref="C21:C22"/>
    <mergeCell ref="Y21:Y22"/>
    <mergeCell ref="A23:A24"/>
    <mergeCell ref="B23:B24"/>
    <mergeCell ref="C23:C24"/>
    <mergeCell ref="Y23:Y24"/>
    <mergeCell ref="A1:Y1"/>
    <mergeCell ref="A2:Y2"/>
    <mergeCell ref="A3:Y3"/>
    <mergeCell ref="A4:Y4"/>
    <mergeCell ref="A7:A8"/>
    <mergeCell ref="B7:B8"/>
    <mergeCell ref="C7:C8"/>
    <mergeCell ref="Y7:Y8"/>
    <mergeCell ref="A17:A18"/>
    <mergeCell ref="B17:B18"/>
    <mergeCell ref="C17:C18"/>
    <mergeCell ref="Y17:Y18"/>
    <mergeCell ref="A13:A14"/>
    <mergeCell ref="B13:B14"/>
    <mergeCell ref="C13:C14"/>
    <mergeCell ref="Y13:Y14"/>
    <mergeCell ref="Y131:Y133"/>
    <mergeCell ref="A25:A26"/>
    <mergeCell ref="B25:B26"/>
    <mergeCell ref="C25:C26"/>
    <mergeCell ref="Y25:Y26"/>
    <mergeCell ref="A27:A28"/>
    <mergeCell ref="B27:B28"/>
    <mergeCell ref="Y129:Y130"/>
    <mergeCell ref="Y127:Y128"/>
    <mergeCell ref="Y125:Y126"/>
    <mergeCell ref="Y123:Y124"/>
    <mergeCell ref="Y121:Y122"/>
    <mergeCell ref="A29:A30"/>
    <mergeCell ref="B29:B30"/>
    <mergeCell ref="C29:C30"/>
    <mergeCell ref="Y29:Y30"/>
    <mergeCell ref="A31:A32"/>
    <mergeCell ref="B31:B32"/>
    <mergeCell ref="C31:C32"/>
    <mergeCell ref="Y31:Y32"/>
    <mergeCell ref="C27:C28"/>
    <mergeCell ref="Y27:Y28"/>
    <mergeCell ref="A37:A38"/>
    <mergeCell ref="B37:B38"/>
    <mergeCell ref="A9:A10"/>
    <mergeCell ref="B9:B10"/>
    <mergeCell ref="C9:C10"/>
    <mergeCell ref="Y9:Y10"/>
    <mergeCell ref="A11:A12"/>
    <mergeCell ref="B11:B12"/>
    <mergeCell ref="C11:C12"/>
    <mergeCell ref="Y11:Y12"/>
    <mergeCell ref="A19:A20"/>
    <mergeCell ref="B19:B20"/>
    <mergeCell ref="C19:C20"/>
    <mergeCell ref="Y19:Y20"/>
    <mergeCell ref="A15:A16"/>
    <mergeCell ref="B15:B16"/>
    <mergeCell ref="C15:C16"/>
    <mergeCell ref="Y15:Y16"/>
  </mergeCells>
  <printOptions horizontalCentered="1" verticalCentered="1"/>
  <pageMargins left="0" right="0" top="0.39370078740157483" bottom="0" header="0" footer="0"/>
  <pageSetup paperSize="9" scale="75" orientation="landscape" r:id="rId1"/>
  <rowBreaks count="2" manualBreakCount="2">
    <brk id="50" max="24" man="1"/>
    <brk id="90" max="24" man="1"/>
  </rowBreaks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view="pageBreakPreview" zoomScale="60" zoomScaleNormal="100" workbookViewId="0"/>
  </sheetViews>
  <sheetFormatPr defaultRowHeight="12.75" x14ac:dyDescent="0.2"/>
  <cols>
    <col min="1" max="1" width="62.7109375" style="40" customWidth="1"/>
    <col min="2" max="256" width="9.140625" style="40"/>
    <col min="257" max="257" width="62.7109375" style="40" customWidth="1"/>
    <col min="258" max="512" width="9.140625" style="40"/>
    <col min="513" max="513" width="62.7109375" style="40" customWidth="1"/>
    <col min="514" max="768" width="9.140625" style="40"/>
    <col min="769" max="769" width="62.7109375" style="40" customWidth="1"/>
    <col min="770" max="1024" width="9.140625" style="40"/>
    <col min="1025" max="1025" width="62.7109375" style="40" customWidth="1"/>
    <col min="1026" max="1280" width="9.140625" style="40"/>
    <col min="1281" max="1281" width="62.7109375" style="40" customWidth="1"/>
    <col min="1282" max="1536" width="9.140625" style="40"/>
    <col min="1537" max="1537" width="62.7109375" style="40" customWidth="1"/>
    <col min="1538" max="1792" width="9.140625" style="40"/>
    <col min="1793" max="1793" width="62.7109375" style="40" customWidth="1"/>
    <col min="1794" max="2048" width="9.140625" style="40"/>
    <col min="2049" max="2049" width="62.7109375" style="40" customWidth="1"/>
    <col min="2050" max="2304" width="9.140625" style="40"/>
    <col min="2305" max="2305" width="62.7109375" style="40" customWidth="1"/>
    <col min="2306" max="2560" width="9.140625" style="40"/>
    <col min="2561" max="2561" width="62.7109375" style="40" customWidth="1"/>
    <col min="2562" max="2816" width="9.140625" style="40"/>
    <col min="2817" max="2817" width="62.7109375" style="40" customWidth="1"/>
    <col min="2818" max="3072" width="9.140625" style="40"/>
    <col min="3073" max="3073" width="62.7109375" style="40" customWidth="1"/>
    <col min="3074" max="3328" width="9.140625" style="40"/>
    <col min="3329" max="3329" width="62.7109375" style="40" customWidth="1"/>
    <col min="3330" max="3584" width="9.140625" style="40"/>
    <col min="3585" max="3585" width="62.7109375" style="40" customWidth="1"/>
    <col min="3586" max="3840" width="9.140625" style="40"/>
    <col min="3841" max="3841" width="62.7109375" style="40" customWidth="1"/>
    <col min="3842" max="4096" width="9.140625" style="40"/>
    <col min="4097" max="4097" width="62.7109375" style="40" customWidth="1"/>
    <col min="4098" max="4352" width="9.140625" style="40"/>
    <col min="4353" max="4353" width="62.7109375" style="40" customWidth="1"/>
    <col min="4354" max="4608" width="9.140625" style="40"/>
    <col min="4609" max="4609" width="62.7109375" style="40" customWidth="1"/>
    <col min="4610" max="4864" width="9.140625" style="40"/>
    <col min="4865" max="4865" width="62.7109375" style="40" customWidth="1"/>
    <col min="4866" max="5120" width="9.140625" style="40"/>
    <col min="5121" max="5121" width="62.7109375" style="40" customWidth="1"/>
    <col min="5122" max="5376" width="9.140625" style="40"/>
    <col min="5377" max="5377" width="62.7109375" style="40" customWidth="1"/>
    <col min="5378" max="5632" width="9.140625" style="40"/>
    <col min="5633" max="5633" width="62.7109375" style="40" customWidth="1"/>
    <col min="5634" max="5888" width="9.140625" style="40"/>
    <col min="5889" max="5889" width="62.7109375" style="40" customWidth="1"/>
    <col min="5890" max="6144" width="9.140625" style="40"/>
    <col min="6145" max="6145" width="62.7109375" style="40" customWidth="1"/>
    <col min="6146" max="6400" width="9.140625" style="40"/>
    <col min="6401" max="6401" width="62.7109375" style="40" customWidth="1"/>
    <col min="6402" max="6656" width="9.140625" style="40"/>
    <col min="6657" max="6657" width="62.7109375" style="40" customWidth="1"/>
    <col min="6658" max="6912" width="9.140625" style="40"/>
    <col min="6913" max="6913" width="62.7109375" style="40" customWidth="1"/>
    <col min="6914" max="7168" width="9.140625" style="40"/>
    <col min="7169" max="7169" width="62.7109375" style="40" customWidth="1"/>
    <col min="7170" max="7424" width="9.140625" style="40"/>
    <col min="7425" max="7425" width="62.7109375" style="40" customWidth="1"/>
    <col min="7426" max="7680" width="9.140625" style="40"/>
    <col min="7681" max="7681" width="62.7109375" style="40" customWidth="1"/>
    <col min="7682" max="7936" width="9.140625" style="40"/>
    <col min="7937" max="7937" width="62.7109375" style="40" customWidth="1"/>
    <col min="7938" max="8192" width="9.140625" style="40"/>
    <col min="8193" max="8193" width="62.7109375" style="40" customWidth="1"/>
    <col min="8194" max="8448" width="9.140625" style="40"/>
    <col min="8449" max="8449" width="62.7109375" style="40" customWidth="1"/>
    <col min="8450" max="8704" width="9.140625" style="40"/>
    <col min="8705" max="8705" width="62.7109375" style="40" customWidth="1"/>
    <col min="8706" max="8960" width="9.140625" style="40"/>
    <col min="8961" max="8961" width="62.7109375" style="40" customWidth="1"/>
    <col min="8962" max="9216" width="9.140625" style="40"/>
    <col min="9217" max="9217" width="62.7109375" style="40" customWidth="1"/>
    <col min="9218" max="9472" width="9.140625" style="40"/>
    <col min="9473" max="9473" width="62.7109375" style="40" customWidth="1"/>
    <col min="9474" max="9728" width="9.140625" style="40"/>
    <col min="9729" max="9729" width="62.7109375" style="40" customWidth="1"/>
    <col min="9730" max="9984" width="9.140625" style="40"/>
    <col min="9985" max="9985" width="62.7109375" style="40" customWidth="1"/>
    <col min="9986" max="10240" width="9.140625" style="40"/>
    <col min="10241" max="10241" width="62.7109375" style="40" customWidth="1"/>
    <col min="10242" max="10496" width="9.140625" style="40"/>
    <col min="10497" max="10497" width="62.7109375" style="40" customWidth="1"/>
    <col min="10498" max="10752" width="9.140625" style="40"/>
    <col min="10753" max="10753" width="62.7109375" style="40" customWidth="1"/>
    <col min="10754" max="11008" width="9.140625" style="40"/>
    <col min="11009" max="11009" width="62.7109375" style="40" customWidth="1"/>
    <col min="11010" max="11264" width="9.140625" style="40"/>
    <col min="11265" max="11265" width="62.7109375" style="40" customWidth="1"/>
    <col min="11266" max="11520" width="9.140625" style="40"/>
    <col min="11521" max="11521" width="62.7109375" style="40" customWidth="1"/>
    <col min="11522" max="11776" width="9.140625" style="40"/>
    <col min="11777" max="11777" width="62.7109375" style="40" customWidth="1"/>
    <col min="11778" max="12032" width="9.140625" style="40"/>
    <col min="12033" max="12033" width="62.7109375" style="40" customWidth="1"/>
    <col min="12034" max="12288" width="9.140625" style="40"/>
    <col min="12289" max="12289" width="62.7109375" style="40" customWidth="1"/>
    <col min="12290" max="12544" width="9.140625" style="40"/>
    <col min="12545" max="12545" width="62.7109375" style="40" customWidth="1"/>
    <col min="12546" max="12800" width="9.140625" style="40"/>
    <col min="12801" max="12801" width="62.7109375" style="40" customWidth="1"/>
    <col min="12802" max="13056" width="9.140625" style="40"/>
    <col min="13057" max="13057" width="62.7109375" style="40" customWidth="1"/>
    <col min="13058" max="13312" width="9.140625" style="40"/>
    <col min="13313" max="13313" width="62.7109375" style="40" customWidth="1"/>
    <col min="13314" max="13568" width="9.140625" style="40"/>
    <col min="13569" max="13569" width="62.7109375" style="40" customWidth="1"/>
    <col min="13570" max="13824" width="9.140625" style="40"/>
    <col min="13825" max="13825" width="62.7109375" style="40" customWidth="1"/>
    <col min="13826" max="14080" width="9.140625" style="40"/>
    <col min="14081" max="14081" width="62.7109375" style="40" customWidth="1"/>
    <col min="14082" max="14336" width="9.140625" style="40"/>
    <col min="14337" max="14337" width="62.7109375" style="40" customWidth="1"/>
    <col min="14338" max="14592" width="9.140625" style="40"/>
    <col min="14593" max="14593" width="62.7109375" style="40" customWidth="1"/>
    <col min="14594" max="14848" width="9.140625" style="40"/>
    <col min="14849" max="14849" width="62.7109375" style="40" customWidth="1"/>
    <col min="14850" max="15104" width="9.140625" style="40"/>
    <col min="15105" max="15105" width="62.7109375" style="40" customWidth="1"/>
    <col min="15106" max="15360" width="9.140625" style="40"/>
    <col min="15361" max="15361" width="62.7109375" style="40" customWidth="1"/>
    <col min="15362" max="15616" width="9.140625" style="40"/>
    <col min="15617" max="15617" width="62.7109375" style="40" customWidth="1"/>
    <col min="15618" max="15872" width="9.140625" style="40"/>
    <col min="15873" max="15873" width="62.7109375" style="40" customWidth="1"/>
    <col min="15874" max="16128" width="9.140625" style="40"/>
    <col min="16129" max="16129" width="62.7109375" style="40" customWidth="1"/>
    <col min="16130" max="16384" width="9.140625" style="40"/>
  </cols>
  <sheetData>
    <row r="1" spans="1:1" ht="69" thickTop="1" thickBot="1" x14ac:dyDescent="0.25">
      <c r="A1" s="263" t="s">
        <v>1344</v>
      </c>
    </row>
    <row r="2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34" zoomScaleNormal="100" zoomScaleSheetLayoutView="100" workbookViewId="0">
      <selection activeCell="M10" sqref="M10"/>
    </sheetView>
  </sheetViews>
  <sheetFormatPr defaultRowHeight="12.75" x14ac:dyDescent="0.2"/>
  <cols>
    <col min="1" max="10" width="9.140625" style="40"/>
    <col min="11" max="11" width="7.28515625" style="40" customWidth="1"/>
    <col min="12" max="16384" width="9.140625" style="40"/>
  </cols>
  <sheetData/>
  <printOptions horizontalCentered="1" verticalCentered="1"/>
  <pageMargins left="0" right="0" top="0" bottom="0" header="0.31496062992125984" footer="0.31496062992125984"/>
  <pageSetup paperSize="9" scale="96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"/>
  <sheetViews>
    <sheetView view="pageBreakPreview" zoomScaleNormal="100" zoomScaleSheetLayoutView="100" workbookViewId="0">
      <selection activeCell="N9" sqref="N9:N11"/>
    </sheetView>
  </sheetViews>
  <sheetFormatPr defaultRowHeight="15" x14ac:dyDescent="0.2"/>
  <cols>
    <col min="1" max="1" width="25.7109375" style="792" customWidth="1"/>
    <col min="2" max="2" width="9.7109375" style="12" customWidth="1"/>
    <col min="3" max="12" width="7" style="12" customWidth="1"/>
    <col min="13" max="13" width="9.7109375" style="12" customWidth="1"/>
    <col min="14" max="14" width="25.7109375" style="12" customWidth="1"/>
    <col min="15" max="256" width="9.140625" style="101"/>
    <col min="257" max="257" width="25.7109375" style="101" customWidth="1"/>
    <col min="258" max="259" width="10.140625" style="101" customWidth="1"/>
    <col min="260" max="268" width="8" style="101" customWidth="1"/>
    <col min="269" max="269" width="11.28515625" style="101" customWidth="1"/>
    <col min="270" max="270" width="25.7109375" style="101" customWidth="1"/>
    <col min="271" max="512" width="9.140625" style="101"/>
    <col min="513" max="513" width="25.7109375" style="101" customWidth="1"/>
    <col min="514" max="515" width="10.140625" style="101" customWidth="1"/>
    <col min="516" max="524" width="8" style="101" customWidth="1"/>
    <col min="525" max="525" width="11.28515625" style="101" customWidth="1"/>
    <col min="526" max="526" width="25.7109375" style="101" customWidth="1"/>
    <col min="527" max="768" width="9.140625" style="101"/>
    <col min="769" max="769" width="25.7109375" style="101" customWidth="1"/>
    <col min="770" max="771" width="10.140625" style="101" customWidth="1"/>
    <col min="772" max="780" width="8" style="101" customWidth="1"/>
    <col min="781" max="781" width="11.28515625" style="101" customWidth="1"/>
    <col min="782" max="782" width="25.7109375" style="101" customWidth="1"/>
    <col min="783" max="1024" width="9.140625" style="101"/>
    <col min="1025" max="1025" width="25.7109375" style="101" customWidth="1"/>
    <col min="1026" max="1027" width="10.140625" style="101" customWidth="1"/>
    <col min="1028" max="1036" width="8" style="101" customWidth="1"/>
    <col min="1037" max="1037" width="11.28515625" style="101" customWidth="1"/>
    <col min="1038" max="1038" width="25.7109375" style="101" customWidth="1"/>
    <col min="1039" max="1280" width="9.140625" style="101"/>
    <col min="1281" max="1281" width="25.7109375" style="101" customWidth="1"/>
    <col min="1282" max="1283" width="10.140625" style="101" customWidth="1"/>
    <col min="1284" max="1292" width="8" style="101" customWidth="1"/>
    <col min="1293" max="1293" width="11.28515625" style="101" customWidth="1"/>
    <col min="1294" max="1294" width="25.7109375" style="101" customWidth="1"/>
    <col min="1295" max="1536" width="9.140625" style="101"/>
    <col min="1537" max="1537" width="25.7109375" style="101" customWidth="1"/>
    <col min="1538" max="1539" width="10.140625" style="101" customWidth="1"/>
    <col min="1540" max="1548" width="8" style="101" customWidth="1"/>
    <col min="1549" max="1549" width="11.28515625" style="101" customWidth="1"/>
    <col min="1550" max="1550" width="25.7109375" style="101" customWidth="1"/>
    <col min="1551" max="1792" width="9.140625" style="101"/>
    <col min="1793" max="1793" width="25.7109375" style="101" customWidth="1"/>
    <col min="1794" max="1795" width="10.140625" style="101" customWidth="1"/>
    <col min="1796" max="1804" width="8" style="101" customWidth="1"/>
    <col min="1805" max="1805" width="11.28515625" style="101" customWidth="1"/>
    <col min="1806" max="1806" width="25.7109375" style="101" customWidth="1"/>
    <col min="1807" max="2048" width="9.140625" style="101"/>
    <col min="2049" max="2049" width="25.7109375" style="101" customWidth="1"/>
    <col min="2050" max="2051" width="10.140625" style="101" customWidth="1"/>
    <col min="2052" max="2060" width="8" style="101" customWidth="1"/>
    <col min="2061" max="2061" width="11.28515625" style="101" customWidth="1"/>
    <col min="2062" max="2062" width="25.7109375" style="101" customWidth="1"/>
    <col min="2063" max="2304" width="9.140625" style="101"/>
    <col min="2305" max="2305" width="25.7109375" style="101" customWidth="1"/>
    <col min="2306" max="2307" width="10.140625" style="101" customWidth="1"/>
    <col min="2308" max="2316" width="8" style="101" customWidth="1"/>
    <col min="2317" max="2317" width="11.28515625" style="101" customWidth="1"/>
    <col min="2318" max="2318" width="25.7109375" style="101" customWidth="1"/>
    <col min="2319" max="2560" width="9.140625" style="101"/>
    <col min="2561" max="2561" width="25.7109375" style="101" customWidth="1"/>
    <col min="2562" max="2563" width="10.140625" style="101" customWidth="1"/>
    <col min="2564" max="2572" width="8" style="101" customWidth="1"/>
    <col min="2573" max="2573" width="11.28515625" style="101" customWidth="1"/>
    <col min="2574" max="2574" width="25.7109375" style="101" customWidth="1"/>
    <col min="2575" max="2816" width="9.140625" style="101"/>
    <col min="2817" max="2817" width="25.7109375" style="101" customWidth="1"/>
    <col min="2818" max="2819" width="10.140625" style="101" customWidth="1"/>
    <col min="2820" max="2828" width="8" style="101" customWidth="1"/>
    <col min="2829" max="2829" width="11.28515625" style="101" customWidth="1"/>
    <col min="2830" max="2830" width="25.7109375" style="101" customWidth="1"/>
    <col min="2831" max="3072" width="9.140625" style="101"/>
    <col min="3073" max="3073" width="25.7109375" style="101" customWidth="1"/>
    <col min="3074" max="3075" width="10.140625" style="101" customWidth="1"/>
    <col min="3076" max="3084" width="8" style="101" customWidth="1"/>
    <col min="3085" max="3085" width="11.28515625" style="101" customWidth="1"/>
    <col min="3086" max="3086" width="25.7109375" style="101" customWidth="1"/>
    <col min="3087" max="3328" width="9.140625" style="101"/>
    <col min="3329" max="3329" width="25.7109375" style="101" customWidth="1"/>
    <col min="3330" max="3331" width="10.140625" style="101" customWidth="1"/>
    <col min="3332" max="3340" width="8" style="101" customWidth="1"/>
    <col min="3341" max="3341" width="11.28515625" style="101" customWidth="1"/>
    <col min="3342" max="3342" width="25.7109375" style="101" customWidth="1"/>
    <col min="3343" max="3584" width="9.140625" style="101"/>
    <col min="3585" max="3585" width="25.7109375" style="101" customWidth="1"/>
    <col min="3586" max="3587" width="10.140625" style="101" customWidth="1"/>
    <col min="3588" max="3596" width="8" style="101" customWidth="1"/>
    <col min="3597" max="3597" width="11.28515625" style="101" customWidth="1"/>
    <col min="3598" max="3598" width="25.7109375" style="101" customWidth="1"/>
    <col min="3599" max="3840" width="9.140625" style="101"/>
    <col min="3841" max="3841" width="25.7109375" style="101" customWidth="1"/>
    <col min="3842" max="3843" width="10.140625" style="101" customWidth="1"/>
    <col min="3844" max="3852" width="8" style="101" customWidth="1"/>
    <col min="3853" max="3853" width="11.28515625" style="101" customWidth="1"/>
    <col min="3854" max="3854" width="25.7109375" style="101" customWidth="1"/>
    <col min="3855" max="4096" width="9.140625" style="101"/>
    <col min="4097" max="4097" width="25.7109375" style="101" customWidth="1"/>
    <col min="4098" max="4099" width="10.140625" style="101" customWidth="1"/>
    <col min="4100" max="4108" width="8" style="101" customWidth="1"/>
    <col min="4109" max="4109" width="11.28515625" style="101" customWidth="1"/>
    <col min="4110" max="4110" width="25.7109375" style="101" customWidth="1"/>
    <col min="4111" max="4352" width="9.140625" style="101"/>
    <col min="4353" max="4353" width="25.7109375" style="101" customWidth="1"/>
    <col min="4354" max="4355" width="10.140625" style="101" customWidth="1"/>
    <col min="4356" max="4364" width="8" style="101" customWidth="1"/>
    <col min="4365" max="4365" width="11.28515625" style="101" customWidth="1"/>
    <col min="4366" max="4366" width="25.7109375" style="101" customWidth="1"/>
    <col min="4367" max="4608" width="9.140625" style="101"/>
    <col min="4609" max="4609" width="25.7109375" style="101" customWidth="1"/>
    <col min="4610" max="4611" width="10.140625" style="101" customWidth="1"/>
    <col min="4612" max="4620" width="8" style="101" customWidth="1"/>
    <col min="4621" max="4621" width="11.28515625" style="101" customWidth="1"/>
    <col min="4622" max="4622" width="25.7109375" style="101" customWidth="1"/>
    <col min="4623" max="4864" width="9.140625" style="101"/>
    <col min="4865" max="4865" width="25.7109375" style="101" customWidth="1"/>
    <col min="4866" max="4867" width="10.140625" style="101" customWidth="1"/>
    <col min="4868" max="4876" width="8" style="101" customWidth="1"/>
    <col min="4877" max="4877" width="11.28515625" style="101" customWidth="1"/>
    <col min="4878" max="4878" width="25.7109375" style="101" customWidth="1"/>
    <col min="4879" max="5120" width="9.140625" style="101"/>
    <col min="5121" max="5121" width="25.7109375" style="101" customWidth="1"/>
    <col min="5122" max="5123" width="10.140625" style="101" customWidth="1"/>
    <col min="5124" max="5132" width="8" style="101" customWidth="1"/>
    <col min="5133" max="5133" width="11.28515625" style="101" customWidth="1"/>
    <col min="5134" max="5134" width="25.7109375" style="101" customWidth="1"/>
    <col min="5135" max="5376" width="9.140625" style="101"/>
    <col min="5377" max="5377" width="25.7109375" style="101" customWidth="1"/>
    <col min="5378" max="5379" width="10.140625" style="101" customWidth="1"/>
    <col min="5380" max="5388" width="8" style="101" customWidth="1"/>
    <col min="5389" max="5389" width="11.28515625" style="101" customWidth="1"/>
    <col min="5390" max="5390" width="25.7109375" style="101" customWidth="1"/>
    <col min="5391" max="5632" width="9.140625" style="101"/>
    <col min="5633" max="5633" width="25.7109375" style="101" customWidth="1"/>
    <col min="5634" max="5635" width="10.140625" style="101" customWidth="1"/>
    <col min="5636" max="5644" width="8" style="101" customWidth="1"/>
    <col min="5645" max="5645" width="11.28515625" style="101" customWidth="1"/>
    <col min="5646" max="5646" width="25.7109375" style="101" customWidth="1"/>
    <col min="5647" max="5888" width="9.140625" style="101"/>
    <col min="5889" max="5889" width="25.7109375" style="101" customWidth="1"/>
    <col min="5890" max="5891" width="10.140625" style="101" customWidth="1"/>
    <col min="5892" max="5900" width="8" style="101" customWidth="1"/>
    <col min="5901" max="5901" width="11.28515625" style="101" customWidth="1"/>
    <col min="5902" max="5902" width="25.7109375" style="101" customWidth="1"/>
    <col min="5903" max="6144" width="9.140625" style="101"/>
    <col min="6145" max="6145" width="25.7109375" style="101" customWidth="1"/>
    <col min="6146" max="6147" width="10.140625" style="101" customWidth="1"/>
    <col min="6148" max="6156" width="8" style="101" customWidth="1"/>
    <col min="6157" max="6157" width="11.28515625" style="101" customWidth="1"/>
    <col min="6158" max="6158" width="25.7109375" style="101" customWidth="1"/>
    <col min="6159" max="6400" width="9.140625" style="101"/>
    <col min="6401" max="6401" width="25.7109375" style="101" customWidth="1"/>
    <col min="6402" max="6403" width="10.140625" style="101" customWidth="1"/>
    <col min="6404" max="6412" width="8" style="101" customWidth="1"/>
    <col min="6413" max="6413" width="11.28515625" style="101" customWidth="1"/>
    <col min="6414" max="6414" width="25.7109375" style="101" customWidth="1"/>
    <col min="6415" max="6656" width="9.140625" style="101"/>
    <col min="6657" max="6657" width="25.7109375" style="101" customWidth="1"/>
    <col min="6658" max="6659" width="10.140625" style="101" customWidth="1"/>
    <col min="6660" max="6668" width="8" style="101" customWidth="1"/>
    <col min="6669" max="6669" width="11.28515625" style="101" customWidth="1"/>
    <col min="6670" max="6670" width="25.7109375" style="101" customWidth="1"/>
    <col min="6671" max="6912" width="9.140625" style="101"/>
    <col min="6913" max="6913" width="25.7109375" style="101" customWidth="1"/>
    <col min="6914" max="6915" width="10.140625" style="101" customWidth="1"/>
    <col min="6916" max="6924" width="8" style="101" customWidth="1"/>
    <col min="6925" max="6925" width="11.28515625" style="101" customWidth="1"/>
    <col min="6926" max="6926" width="25.7109375" style="101" customWidth="1"/>
    <col min="6927" max="7168" width="9.140625" style="101"/>
    <col min="7169" max="7169" width="25.7109375" style="101" customWidth="1"/>
    <col min="7170" max="7171" width="10.140625" style="101" customWidth="1"/>
    <col min="7172" max="7180" width="8" style="101" customWidth="1"/>
    <col min="7181" max="7181" width="11.28515625" style="101" customWidth="1"/>
    <col min="7182" max="7182" width="25.7109375" style="101" customWidth="1"/>
    <col min="7183" max="7424" width="9.140625" style="101"/>
    <col min="7425" max="7425" width="25.7109375" style="101" customWidth="1"/>
    <col min="7426" max="7427" width="10.140625" style="101" customWidth="1"/>
    <col min="7428" max="7436" width="8" style="101" customWidth="1"/>
    <col min="7437" max="7437" width="11.28515625" style="101" customWidth="1"/>
    <col min="7438" max="7438" width="25.7109375" style="101" customWidth="1"/>
    <col min="7439" max="7680" width="9.140625" style="101"/>
    <col min="7681" max="7681" width="25.7109375" style="101" customWidth="1"/>
    <col min="7682" max="7683" width="10.140625" style="101" customWidth="1"/>
    <col min="7684" max="7692" width="8" style="101" customWidth="1"/>
    <col min="7693" max="7693" width="11.28515625" style="101" customWidth="1"/>
    <col min="7694" max="7694" width="25.7109375" style="101" customWidth="1"/>
    <col min="7695" max="7936" width="9.140625" style="101"/>
    <col min="7937" max="7937" width="25.7109375" style="101" customWidth="1"/>
    <col min="7938" max="7939" width="10.140625" style="101" customWidth="1"/>
    <col min="7940" max="7948" width="8" style="101" customWidth="1"/>
    <col min="7949" max="7949" width="11.28515625" style="101" customWidth="1"/>
    <col min="7950" max="7950" width="25.7109375" style="101" customWidth="1"/>
    <col min="7951" max="8192" width="9.140625" style="101"/>
    <col min="8193" max="8193" width="25.7109375" style="101" customWidth="1"/>
    <col min="8194" max="8195" width="10.140625" style="101" customWidth="1"/>
    <col min="8196" max="8204" width="8" style="101" customWidth="1"/>
    <col min="8205" max="8205" width="11.28515625" style="101" customWidth="1"/>
    <col min="8206" max="8206" width="25.7109375" style="101" customWidth="1"/>
    <col min="8207" max="8448" width="9.140625" style="101"/>
    <col min="8449" max="8449" width="25.7109375" style="101" customWidth="1"/>
    <col min="8450" max="8451" width="10.140625" style="101" customWidth="1"/>
    <col min="8452" max="8460" width="8" style="101" customWidth="1"/>
    <col min="8461" max="8461" width="11.28515625" style="101" customWidth="1"/>
    <col min="8462" max="8462" width="25.7109375" style="101" customWidth="1"/>
    <col min="8463" max="8704" width="9.140625" style="101"/>
    <col min="8705" max="8705" width="25.7109375" style="101" customWidth="1"/>
    <col min="8706" max="8707" width="10.140625" style="101" customWidth="1"/>
    <col min="8708" max="8716" width="8" style="101" customWidth="1"/>
    <col min="8717" max="8717" width="11.28515625" style="101" customWidth="1"/>
    <col min="8718" max="8718" width="25.7109375" style="101" customWidth="1"/>
    <col min="8719" max="8960" width="9.140625" style="101"/>
    <col min="8961" max="8961" width="25.7109375" style="101" customWidth="1"/>
    <col min="8962" max="8963" width="10.140625" style="101" customWidth="1"/>
    <col min="8964" max="8972" width="8" style="101" customWidth="1"/>
    <col min="8973" max="8973" width="11.28515625" style="101" customWidth="1"/>
    <col min="8974" max="8974" width="25.7109375" style="101" customWidth="1"/>
    <col min="8975" max="9216" width="9.140625" style="101"/>
    <col min="9217" max="9217" width="25.7109375" style="101" customWidth="1"/>
    <col min="9218" max="9219" width="10.140625" style="101" customWidth="1"/>
    <col min="9220" max="9228" width="8" style="101" customWidth="1"/>
    <col min="9229" max="9229" width="11.28515625" style="101" customWidth="1"/>
    <col min="9230" max="9230" width="25.7109375" style="101" customWidth="1"/>
    <col min="9231" max="9472" width="9.140625" style="101"/>
    <col min="9473" max="9473" width="25.7109375" style="101" customWidth="1"/>
    <col min="9474" max="9475" width="10.140625" style="101" customWidth="1"/>
    <col min="9476" max="9484" width="8" style="101" customWidth="1"/>
    <col min="9485" max="9485" width="11.28515625" style="101" customWidth="1"/>
    <col min="9486" max="9486" width="25.7109375" style="101" customWidth="1"/>
    <col min="9487" max="9728" width="9.140625" style="101"/>
    <col min="9729" max="9729" width="25.7109375" style="101" customWidth="1"/>
    <col min="9730" max="9731" width="10.140625" style="101" customWidth="1"/>
    <col min="9732" max="9740" width="8" style="101" customWidth="1"/>
    <col min="9741" max="9741" width="11.28515625" style="101" customWidth="1"/>
    <col min="9742" max="9742" width="25.7109375" style="101" customWidth="1"/>
    <col min="9743" max="9984" width="9.140625" style="101"/>
    <col min="9985" max="9985" width="25.7109375" style="101" customWidth="1"/>
    <col min="9986" max="9987" width="10.140625" style="101" customWidth="1"/>
    <col min="9988" max="9996" width="8" style="101" customWidth="1"/>
    <col min="9997" max="9997" width="11.28515625" style="101" customWidth="1"/>
    <col min="9998" max="9998" width="25.7109375" style="101" customWidth="1"/>
    <col min="9999" max="10240" width="9.140625" style="101"/>
    <col min="10241" max="10241" width="25.7109375" style="101" customWidth="1"/>
    <col min="10242" max="10243" width="10.140625" style="101" customWidth="1"/>
    <col min="10244" max="10252" width="8" style="101" customWidth="1"/>
    <col min="10253" max="10253" width="11.28515625" style="101" customWidth="1"/>
    <col min="10254" max="10254" width="25.7109375" style="101" customWidth="1"/>
    <col min="10255" max="10496" width="9.140625" style="101"/>
    <col min="10497" max="10497" width="25.7109375" style="101" customWidth="1"/>
    <col min="10498" max="10499" width="10.140625" style="101" customWidth="1"/>
    <col min="10500" max="10508" width="8" style="101" customWidth="1"/>
    <col min="10509" max="10509" width="11.28515625" style="101" customWidth="1"/>
    <col min="10510" max="10510" width="25.7109375" style="101" customWidth="1"/>
    <col min="10511" max="10752" width="9.140625" style="101"/>
    <col min="10753" max="10753" width="25.7109375" style="101" customWidth="1"/>
    <col min="10754" max="10755" width="10.140625" style="101" customWidth="1"/>
    <col min="10756" max="10764" width="8" style="101" customWidth="1"/>
    <col min="10765" max="10765" width="11.28515625" style="101" customWidth="1"/>
    <col min="10766" max="10766" width="25.7109375" style="101" customWidth="1"/>
    <col min="10767" max="11008" width="9.140625" style="101"/>
    <col min="11009" max="11009" width="25.7109375" style="101" customWidth="1"/>
    <col min="11010" max="11011" width="10.140625" style="101" customWidth="1"/>
    <col min="11012" max="11020" width="8" style="101" customWidth="1"/>
    <col min="11021" max="11021" width="11.28515625" style="101" customWidth="1"/>
    <col min="11022" max="11022" width="25.7109375" style="101" customWidth="1"/>
    <col min="11023" max="11264" width="9.140625" style="101"/>
    <col min="11265" max="11265" width="25.7109375" style="101" customWidth="1"/>
    <col min="11266" max="11267" width="10.140625" style="101" customWidth="1"/>
    <col min="11268" max="11276" width="8" style="101" customWidth="1"/>
    <col min="11277" max="11277" width="11.28515625" style="101" customWidth="1"/>
    <col min="11278" max="11278" width="25.7109375" style="101" customWidth="1"/>
    <col min="11279" max="11520" width="9.140625" style="101"/>
    <col min="11521" max="11521" width="25.7109375" style="101" customWidth="1"/>
    <col min="11522" max="11523" width="10.140625" style="101" customWidth="1"/>
    <col min="11524" max="11532" width="8" style="101" customWidth="1"/>
    <col min="11533" max="11533" width="11.28515625" style="101" customWidth="1"/>
    <col min="11534" max="11534" width="25.7109375" style="101" customWidth="1"/>
    <col min="11535" max="11776" width="9.140625" style="101"/>
    <col min="11777" max="11777" width="25.7109375" style="101" customWidth="1"/>
    <col min="11778" max="11779" width="10.140625" style="101" customWidth="1"/>
    <col min="11780" max="11788" width="8" style="101" customWidth="1"/>
    <col min="11789" max="11789" width="11.28515625" style="101" customWidth="1"/>
    <col min="11790" max="11790" width="25.7109375" style="101" customWidth="1"/>
    <col min="11791" max="12032" width="9.140625" style="101"/>
    <col min="12033" max="12033" width="25.7109375" style="101" customWidth="1"/>
    <col min="12034" max="12035" width="10.140625" style="101" customWidth="1"/>
    <col min="12036" max="12044" width="8" style="101" customWidth="1"/>
    <col min="12045" max="12045" width="11.28515625" style="101" customWidth="1"/>
    <col min="12046" max="12046" width="25.7109375" style="101" customWidth="1"/>
    <col min="12047" max="12288" width="9.140625" style="101"/>
    <col min="12289" max="12289" width="25.7109375" style="101" customWidth="1"/>
    <col min="12290" max="12291" width="10.140625" style="101" customWidth="1"/>
    <col min="12292" max="12300" width="8" style="101" customWidth="1"/>
    <col min="12301" max="12301" width="11.28515625" style="101" customWidth="1"/>
    <col min="12302" max="12302" width="25.7109375" style="101" customWidth="1"/>
    <col min="12303" max="12544" width="9.140625" style="101"/>
    <col min="12545" max="12545" width="25.7109375" style="101" customWidth="1"/>
    <col min="12546" max="12547" width="10.140625" style="101" customWidth="1"/>
    <col min="12548" max="12556" width="8" style="101" customWidth="1"/>
    <col min="12557" max="12557" width="11.28515625" style="101" customWidth="1"/>
    <col min="12558" max="12558" width="25.7109375" style="101" customWidth="1"/>
    <col min="12559" max="12800" width="9.140625" style="101"/>
    <col min="12801" max="12801" width="25.7109375" style="101" customWidth="1"/>
    <col min="12802" max="12803" width="10.140625" style="101" customWidth="1"/>
    <col min="12804" max="12812" width="8" style="101" customWidth="1"/>
    <col min="12813" max="12813" width="11.28515625" style="101" customWidth="1"/>
    <col min="12814" max="12814" width="25.7109375" style="101" customWidth="1"/>
    <col min="12815" max="13056" width="9.140625" style="101"/>
    <col min="13057" max="13057" width="25.7109375" style="101" customWidth="1"/>
    <col min="13058" max="13059" width="10.140625" style="101" customWidth="1"/>
    <col min="13060" max="13068" width="8" style="101" customWidth="1"/>
    <col min="13069" max="13069" width="11.28515625" style="101" customWidth="1"/>
    <col min="13070" max="13070" width="25.7109375" style="101" customWidth="1"/>
    <col min="13071" max="13312" width="9.140625" style="101"/>
    <col min="13313" max="13313" width="25.7109375" style="101" customWidth="1"/>
    <col min="13314" max="13315" width="10.140625" style="101" customWidth="1"/>
    <col min="13316" max="13324" width="8" style="101" customWidth="1"/>
    <col min="13325" max="13325" width="11.28515625" style="101" customWidth="1"/>
    <col min="13326" max="13326" width="25.7109375" style="101" customWidth="1"/>
    <col min="13327" max="13568" width="9.140625" style="101"/>
    <col min="13569" max="13569" width="25.7109375" style="101" customWidth="1"/>
    <col min="13570" max="13571" width="10.140625" style="101" customWidth="1"/>
    <col min="13572" max="13580" width="8" style="101" customWidth="1"/>
    <col min="13581" max="13581" width="11.28515625" style="101" customWidth="1"/>
    <col min="13582" max="13582" width="25.7109375" style="101" customWidth="1"/>
    <col min="13583" max="13824" width="9.140625" style="101"/>
    <col min="13825" max="13825" width="25.7109375" style="101" customWidth="1"/>
    <col min="13826" max="13827" width="10.140625" style="101" customWidth="1"/>
    <col min="13828" max="13836" width="8" style="101" customWidth="1"/>
    <col min="13837" max="13837" width="11.28515625" style="101" customWidth="1"/>
    <col min="13838" max="13838" width="25.7109375" style="101" customWidth="1"/>
    <col min="13839" max="14080" width="9.140625" style="101"/>
    <col min="14081" max="14081" width="25.7109375" style="101" customWidth="1"/>
    <col min="14082" max="14083" width="10.140625" style="101" customWidth="1"/>
    <col min="14084" max="14092" width="8" style="101" customWidth="1"/>
    <col min="14093" max="14093" width="11.28515625" style="101" customWidth="1"/>
    <col min="14094" max="14094" width="25.7109375" style="101" customWidth="1"/>
    <col min="14095" max="14336" width="9.140625" style="101"/>
    <col min="14337" max="14337" width="25.7109375" style="101" customWidth="1"/>
    <col min="14338" max="14339" width="10.140625" style="101" customWidth="1"/>
    <col min="14340" max="14348" width="8" style="101" customWidth="1"/>
    <col min="14349" max="14349" width="11.28515625" style="101" customWidth="1"/>
    <col min="14350" max="14350" width="25.7109375" style="101" customWidth="1"/>
    <col min="14351" max="14592" width="9.140625" style="101"/>
    <col min="14593" max="14593" width="25.7109375" style="101" customWidth="1"/>
    <col min="14594" max="14595" width="10.140625" style="101" customWidth="1"/>
    <col min="14596" max="14604" width="8" style="101" customWidth="1"/>
    <col min="14605" max="14605" width="11.28515625" style="101" customWidth="1"/>
    <col min="14606" max="14606" width="25.7109375" style="101" customWidth="1"/>
    <col min="14607" max="14848" width="9.140625" style="101"/>
    <col min="14849" max="14849" width="25.7109375" style="101" customWidth="1"/>
    <col min="14850" max="14851" width="10.140625" style="101" customWidth="1"/>
    <col min="14852" max="14860" width="8" style="101" customWidth="1"/>
    <col min="14861" max="14861" width="11.28515625" style="101" customWidth="1"/>
    <col min="14862" max="14862" width="25.7109375" style="101" customWidth="1"/>
    <col min="14863" max="15104" width="9.140625" style="101"/>
    <col min="15105" max="15105" width="25.7109375" style="101" customWidth="1"/>
    <col min="15106" max="15107" width="10.140625" style="101" customWidth="1"/>
    <col min="15108" max="15116" width="8" style="101" customWidth="1"/>
    <col min="15117" max="15117" width="11.28515625" style="101" customWidth="1"/>
    <col min="15118" max="15118" width="25.7109375" style="101" customWidth="1"/>
    <col min="15119" max="15360" width="9.140625" style="101"/>
    <col min="15361" max="15361" width="25.7109375" style="101" customWidth="1"/>
    <col min="15362" max="15363" width="10.140625" style="101" customWidth="1"/>
    <col min="15364" max="15372" width="8" style="101" customWidth="1"/>
    <col min="15373" max="15373" width="11.28515625" style="101" customWidth="1"/>
    <col min="15374" max="15374" width="25.7109375" style="101" customWidth="1"/>
    <col min="15375" max="15616" width="9.140625" style="101"/>
    <col min="15617" max="15617" width="25.7109375" style="101" customWidth="1"/>
    <col min="15618" max="15619" width="10.140625" style="101" customWidth="1"/>
    <col min="15620" max="15628" width="8" style="101" customWidth="1"/>
    <col min="15629" max="15629" width="11.28515625" style="101" customWidth="1"/>
    <col min="15630" max="15630" width="25.7109375" style="101" customWidth="1"/>
    <col min="15631" max="15872" width="9.140625" style="101"/>
    <col min="15873" max="15873" width="25.7109375" style="101" customWidth="1"/>
    <col min="15874" max="15875" width="10.140625" style="101" customWidth="1"/>
    <col min="15876" max="15884" width="8" style="101" customWidth="1"/>
    <col min="15885" max="15885" width="11.28515625" style="101" customWidth="1"/>
    <col min="15886" max="15886" width="25.7109375" style="101" customWidth="1"/>
    <col min="15887" max="16128" width="9.140625" style="101"/>
    <col min="16129" max="16129" width="25.7109375" style="101" customWidth="1"/>
    <col min="16130" max="16131" width="10.140625" style="101" customWidth="1"/>
    <col min="16132" max="16140" width="8" style="101" customWidth="1"/>
    <col min="16141" max="16141" width="11.28515625" style="101" customWidth="1"/>
    <col min="16142" max="16142" width="25.7109375" style="101" customWidth="1"/>
    <col min="16143" max="16384" width="9.140625" style="101"/>
  </cols>
  <sheetData>
    <row r="1" spans="1:14" s="311" customFormat="1" ht="20.25" x14ac:dyDescent="0.2">
      <c r="A1" s="1114" t="s">
        <v>194</v>
      </c>
      <c r="B1" s="1114"/>
      <c r="C1" s="1114"/>
      <c r="D1" s="1114"/>
      <c r="E1" s="1114"/>
      <c r="F1" s="1114"/>
      <c r="G1" s="1114"/>
      <c r="H1" s="1114"/>
      <c r="I1" s="1114"/>
      <c r="J1" s="1114"/>
      <c r="K1" s="1114"/>
      <c r="L1" s="1114"/>
      <c r="M1" s="1114"/>
      <c r="N1" s="1114"/>
    </row>
    <row r="2" spans="1:14" s="176" customFormat="1" ht="15.75" x14ac:dyDescent="0.2">
      <c r="A2" s="1115" t="s">
        <v>796</v>
      </c>
      <c r="B2" s="1116"/>
      <c r="C2" s="1116"/>
      <c r="D2" s="1116"/>
      <c r="E2" s="1116"/>
      <c r="F2" s="1116"/>
      <c r="G2" s="1116"/>
      <c r="H2" s="1116"/>
      <c r="I2" s="1116"/>
      <c r="J2" s="1116"/>
      <c r="K2" s="1116"/>
      <c r="L2" s="1116"/>
      <c r="M2" s="1116"/>
      <c r="N2" s="1116"/>
    </row>
    <row r="3" spans="1:14" s="176" customFormat="1" ht="22.5" customHeight="1" x14ac:dyDescent="0.2">
      <c r="A3" s="1116" t="s">
        <v>1124</v>
      </c>
      <c r="B3" s="1116"/>
      <c r="C3" s="1116"/>
      <c r="D3" s="1116"/>
      <c r="E3" s="1116"/>
      <c r="F3" s="1116"/>
      <c r="G3" s="1116"/>
      <c r="H3" s="1116"/>
      <c r="I3" s="1116"/>
      <c r="J3" s="1116"/>
      <c r="K3" s="1116"/>
      <c r="L3" s="1116"/>
      <c r="M3" s="1116"/>
      <c r="N3" s="1116"/>
    </row>
    <row r="4" spans="1:14" ht="15.75" x14ac:dyDescent="0.2">
      <c r="A4" s="819" t="s">
        <v>195</v>
      </c>
      <c r="B4" s="813"/>
      <c r="C4" s="813"/>
      <c r="D4" s="813"/>
      <c r="E4" s="813"/>
      <c r="F4" s="813"/>
      <c r="G4" s="813"/>
      <c r="H4" s="813"/>
      <c r="I4" s="813"/>
      <c r="J4" s="813"/>
      <c r="K4" s="813"/>
      <c r="L4" s="813"/>
      <c r="M4" s="813"/>
      <c r="N4" s="814" t="s">
        <v>196</v>
      </c>
    </row>
    <row r="5" spans="1:14" s="11" customFormat="1" ht="57" customHeight="1" x14ac:dyDescent="0.2">
      <c r="A5" s="1118" t="s">
        <v>795</v>
      </c>
      <c r="B5" s="1118"/>
      <c r="C5" s="51">
        <v>2014</v>
      </c>
      <c r="D5" s="51">
        <v>2013</v>
      </c>
      <c r="E5" s="51">
        <v>2012</v>
      </c>
      <c r="F5" s="52">
        <v>2011</v>
      </c>
      <c r="G5" s="52">
        <v>2010</v>
      </c>
      <c r="H5" s="51">
        <v>2009</v>
      </c>
      <c r="I5" s="52">
        <v>2008</v>
      </c>
      <c r="J5" s="52">
        <v>2007</v>
      </c>
      <c r="K5" s="52">
        <v>2006</v>
      </c>
      <c r="L5" s="52">
        <v>2005</v>
      </c>
      <c r="M5" s="1135" t="s">
        <v>170</v>
      </c>
      <c r="N5" s="1135"/>
    </row>
    <row r="6" spans="1:14" ht="21.95" customHeight="1" thickBot="1" x14ac:dyDescent="0.25">
      <c r="A6" s="1133" t="s">
        <v>965</v>
      </c>
      <c r="B6" s="57" t="s">
        <v>171</v>
      </c>
      <c r="C6" s="481">
        <v>2.0115665074176516</v>
      </c>
      <c r="D6" s="481">
        <v>2.95</v>
      </c>
      <c r="E6" s="481">
        <v>2.6</v>
      </c>
      <c r="F6" s="481">
        <v>2.37</v>
      </c>
      <c r="G6" s="481">
        <v>3.1</v>
      </c>
      <c r="H6" s="490">
        <v>3.25</v>
      </c>
      <c r="I6" s="481">
        <v>2.2000000000000002</v>
      </c>
      <c r="J6" s="481">
        <v>3.62</v>
      </c>
      <c r="K6" s="481">
        <v>3.96</v>
      </c>
      <c r="L6" s="481">
        <v>2.4</v>
      </c>
      <c r="M6" s="54" t="s">
        <v>197</v>
      </c>
      <c r="N6" s="1134" t="s">
        <v>198</v>
      </c>
    </row>
    <row r="7" spans="1:14" ht="26.25" customHeight="1" thickTop="1" thickBot="1" x14ac:dyDescent="0.25">
      <c r="A7" s="1127"/>
      <c r="B7" s="247" t="s">
        <v>174</v>
      </c>
      <c r="C7" s="482">
        <v>2.2871519240665563</v>
      </c>
      <c r="D7" s="482">
        <v>3.14</v>
      </c>
      <c r="E7" s="482">
        <v>3.5</v>
      </c>
      <c r="F7" s="482">
        <v>3.07</v>
      </c>
      <c r="G7" s="482">
        <v>2.88</v>
      </c>
      <c r="H7" s="491">
        <v>3.64</v>
      </c>
      <c r="I7" s="482">
        <v>3.9</v>
      </c>
      <c r="J7" s="482">
        <v>3.8</v>
      </c>
      <c r="K7" s="482">
        <v>3.31</v>
      </c>
      <c r="L7" s="482">
        <v>4.0999999999999996</v>
      </c>
      <c r="M7" s="55" t="s">
        <v>199</v>
      </c>
      <c r="N7" s="1128"/>
    </row>
    <row r="8" spans="1:14" ht="21.95" customHeight="1" thickTop="1" thickBot="1" x14ac:dyDescent="0.25">
      <c r="A8" s="1127"/>
      <c r="B8" s="247" t="s">
        <v>66</v>
      </c>
      <c r="C8" s="483">
        <v>2.2009983099477264</v>
      </c>
      <c r="D8" s="483">
        <v>3.08</v>
      </c>
      <c r="E8" s="483">
        <v>3.2</v>
      </c>
      <c r="F8" s="483">
        <v>2.81</v>
      </c>
      <c r="G8" s="483">
        <v>2.97</v>
      </c>
      <c r="H8" s="492">
        <v>3.48</v>
      </c>
      <c r="I8" s="483">
        <v>3.14</v>
      </c>
      <c r="J8" s="483">
        <v>3.7</v>
      </c>
      <c r="K8" s="483">
        <v>3.61</v>
      </c>
      <c r="L8" s="483">
        <v>3.3</v>
      </c>
      <c r="M8" s="55" t="s">
        <v>67</v>
      </c>
      <c r="N8" s="1128"/>
    </row>
    <row r="9" spans="1:14" ht="21.95" customHeight="1" thickTop="1" thickBot="1" x14ac:dyDescent="0.25">
      <c r="A9" s="1125" t="s">
        <v>966</v>
      </c>
      <c r="B9" s="59" t="s">
        <v>171</v>
      </c>
      <c r="C9" s="484">
        <v>1.257229067136032</v>
      </c>
      <c r="D9" s="484">
        <v>1.1499999999999999</v>
      </c>
      <c r="E9" s="484">
        <v>0.9</v>
      </c>
      <c r="F9" s="484">
        <v>1.32</v>
      </c>
      <c r="G9" s="484">
        <v>1.81</v>
      </c>
      <c r="H9" s="493">
        <v>1.1000000000000001</v>
      </c>
      <c r="I9" s="484">
        <v>1.4</v>
      </c>
      <c r="J9" s="484">
        <v>1.3</v>
      </c>
      <c r="K9" s="484">
        <v>2.2999999999999998</v>
      </c>
      <c r="L9" s="484">
        <v>1.91</v>
      </c>
      <c r="M9" s="60" t="s">
        <v>197</v>
      </c>
      <c r="N9" s="1126" t="s">
        <v>200</v>
      </c>
    </row>
    <row r="10" spans="1:14" ht="27.75" customHeight="1" thickTop="1" thickBot="1" x14ac:dyDescent="0.25">
      <c r="A10" s="1125"/>
      <c r="B10" s="249" t="s">
        <v>174</v>
      </c>
      <c r="C10" s="484">
        <v>1.5438275487449253</v>
      </c>
      <c r="D10" s="484">
        <v>0.88</v>
      </c>
      <c r="E10" s="484">
        <v>1.2</v>
      </c>
      <c r="F10" s="484">
        <v>1.77</v>
      </c>
      <c r="G10" s="484">
        <v>1.44</v>
      </c>
      <c r="H10" s="493">
        <v>1.45</v>
      </c>
      <c r="I10" s="484">
        <v>2.0299999999999998</v>
      </c>
      <c r="J10" s="484">
        <v>1.3</v>
      </c>
      <c r="K10" s="484">
        <v>1.72</v>
      </c>
      <c r="L10" s="484">
        <v>1.7</v>
      </c>
      <c r="M10" s="61" t="s">
        <v>199</v>
      </c>
      <c r="N10" s="1126"/>
    </row>
    <row r="11" spans="1:14" ht="21.95" customHeight="1" thickTop="1" thickBot="1" x14ac:dyDescent="0.25">
      <c r="A11" s="1125"/>
      <c r="B11" s="249" t="s">
        <v>66</v>
      </c>
      <c r="C11" s="485">
        <v>1.4542310262154619</v>
      </c>
      <c r="D11" s="485">
        <v>0.97</v>
      </c>
      <c r="E11" s="485">
        <v>1.1000000000000001</v>
      </c>
      <c r="F11" s="485">
        <v>1.66</v>
      </c>
      <c r="G11" s="485">
        <v>1.58</v>
      </c>
      <c r="H11" s="494">
        <v>1.31</v>
      </c>
      <c r="I11" s="485">
        <v>1.74</v>
      </c>
      <c r="J11" s="485">
        <v>1.3</v>
      </c>
      <c r="K11" s="485">
        <v>1.98</v>
      </c>
      <c r="L11" s="485">
        <v>1.8</v>
      </c>
      <c r="M11" s="61" t="s">
        <v>67</v>
      </c>
      <c r="N11" s="1126"/>
    </row>
    <row r="12" spans="1:14" ht="21.95" customHeight="1" thickTop="1" thickBot="1" x14ac:dyDescent="0.25">
      <c r="A12" s="1127" t="s">
        <v>968</v>
      </c>
      <c r="B12" s="58" t="s">
        <v>171</v>
      </c>
      <c r="C12" s="482">
        <v>3.2687955745536836</v>
      </c>
      <c r="D12" s="482">
        <v>4.0999999999999996</v>
      </c>
      <c r="E12" s="482">
        <v>3.5</v>
      </c>
      <c r="F12" s="482">
        <v>3.69</v>
      </c>
      <c r="G12" s="482">
        <v>4.91</v>
      </c>
      <c r="H12" s="491">
        <v>4.34</v>
      </c>
      <c r="I12" s="482">
        <v>3.5</v>
      </c>
      <c r="J12" s="482">
        <v>4.9000000000000004</v>
      </c>
      <c r="K12" s="482">
        <v>6.24</v>
      </c>
      <c r="L12" s="482">
        <v>4.3099999999999996</v>
      </c>
      <c r="M12" s="56" t="s">
        <v>197</v>
      </c>
      <c r="N12" s="1128" t="s">
        <v>201</v>
      </c>
    </row>
    <row r="13" spans="1:14" ht="24" customHeight="1" thickTop="1" thickBot="1" x14ac:dyDescent="0.25">
      <c r="A13" s="1127"/>
      <c r="B13" s="247" t="s">
        <v>174</v>
      </c>
      <c r="C13" s="482">
        <v>3.8309794728114812</v>
      </c>
      <c r="D13" s="482">
        <v>4.0199999999999996</v>
      </c>
      <c r="E13" s="482">
        <v>4.7</v>
      </c>
      <c r="F13" s="482">
        <v>4.83</v>
      </c>
      <c r="G13" s="482">
        <v>4.33</v>
      </c>
      <c r="H13" s="491">
        <v>5.0999999999999996</v>
      </c>
      <c r="I13" s="482">
        <v>5.9</v>
      </c>
      <c r="J13" s="482">
        <v>5.0999999999999996</v>
      </c>
      <c r="K13" s="482">
        <v>5.03</v>
      </c>
      <c r="L13" s="482">
        <v>5.74</v>
      </c>
      <c r="M13" s="55" t="s">
        <v>199</v>
      </c>
      <c r="N13" s="1128"/>
    </row>
    <row r="14" spans="1:14" ht="21.95" customHeight="1" thickTop="1" thickBot="1" x14ac:dyDescent="0.25">
      <c r="A14" s="1127"/>
      <c r="B14" s="247" t="s">
        <v>66</v>
      </c>
      <c r="C14" s="483">
        <v>3.6552293361631882</v>
      </c>
      <c r="D14" s="483">
        <v>4.05</v>
      </c>
      <c r="E14" s="483">
        <v>4.3</v>
      </c>
      <c r="F14" s="483">
        <v>4.41</v>
      </c>
      <c r="G14" s="483">
        <v>4.5599999999999996</v>
      </c>
      <c r="H14" s="492">
        <v>4.79</v>
      </c>
      <c r="I14" s="483">
        <v>4.9000000000000004</v>
      </c>
      <c r="J14" s="483">
        <v>4.97</v>
      </c>
      <c r="K14" s="483">
        <v>5.6</v>
      </c>
      <c r="L14" s="483">
        <v>5.0999999999999996</v>
      </c>
      <c r="M14" s="55" t="s">
        <v>67</v>
      </c>
      <c r="N14" s="1128"/>
    </row>
    <row r="15" spans="1:14" ht="21.95" customHeight="1" thickTop="1" thickBot="1" x14ac:dyDescent="0.25">
      <c r="A15" s="1129" t="s">
        <v>967</v>
      </c>
      <c r="B15" s="59" t="s">
        <v>171</v>
      </c>
      <c r="C15" s="484">
        <v>3.8974101081216999</v>
      </c>
      <c r="D15" s="484">
        <v>3.33</v>
      </c>
      <c r="E15" s="484">
        <v>3.6</v>
      </c>
      <c r="F15" s="484">
        <v>2.77</v>
      </c>
      <c r="G15" s="484">
        <v>1.81</v>
      </c>
      <c r="H15" s="493">
        <v>2.85</v>
      </c>
      <c r="I15" s="484">
        <v>2.2000000000000002</v>
      </c>
      <c r="J15" s="484">
        <v>2.4</v>
      </c>
      <c r="K15" s="484">
        <v>2.13</v>
      </c>
      <c r="L15" s="484">
        <v>3.4</v>
      </c>
      <c r="M15" s="60" t="s">
        <v>197</v>
      </c>
      <c r="N15" s="1126" t="s">
        <v>202</v>
      </c>
    </row>
    <row r="16" spans="1:14" ht="26.25" customHeight="1" thickTop="1" thickBot="1" x14ac:dyDescent="0.25">
      <c r="A16" s="1130"/>
      <c r="B16" s="249" t="s">
        <v>174</v>
      </c>
      <c r="C16" s="484">
        <v>2.515867116473212</v>
      </c>
      <c r="D16" s="484">
        <v>2.2599999999999998</v>
      </c>
      <c r="E16" s="484">
        <v>2.1</v>
      </c>
      <c r="F16" s="484">
        <v>3.38</v>
      </c>
      <c r="G16" s="484">
        <v>2.46</v>
      </c>
      <c r="H16" s="493">
        <v>1.91</v>
      </c>
      <c r="I16" s="484">
        <v>3.24</v>
      </c>
      <c r="J16" s="484">
        <v>2.6</v>
      </c>
      <c r="K16" s="484">
        <v>2.8</v>
      </c>
      <c r="L16" s="484">
        <v>2.94</v>
      </c>
      <c r="M16" s="61" t="s">
        <v>199</v>
      </c>
      <c r="N16" s="1126"/>
    </row>
    <row r="17" spans="1:14" ht="21.95" customHeight="1" thickTop="1" x14ac:dyDescent="0.2">
      <c r="A17" s="1131"/>
      <c r="B17" s="251" t="s">
        <v>66</v>
      </c>
      <c r="C17" s="486">
        <v>2.9477655936799909</v>
      </c>
      <c r="D17" s="486">
        <v>2.62</v>
      </c>
      <c r="E17" s="486">
        <v>2.6</v>
      </c>
      <c r="F17" s="486">
        <v>3.15</v>
      </c>
      <c r="G17" s="486">
        <v>2.2000000000000002</v>
      </c>
      <c r="H17" s="495">
        <v>2.2799999999999998</v>
      </c>
      <c r="I17" s="486">
        <v>2.8</v>
      </c>
      <c r="J17" s="486">
        <v>2.5</v>
      </c>
      <c r="K17" s="486">
        <v>2.5</v>
      </c>
      <c r="L17" s="486">
        <v>3.13</v>
      </c>
      <c r="M17" s="62" t="s">
        <v>67</v>
      </c>
      <c r="N17" s="1132"/>
    </row>
  </sheetData>
  <mergeCells count="13">
    <mergeCell ref="A6:A8"/>
    <mergeCell ref="N6:N8"/>
    <mergeCell ref="A1:N1"/>
    <mergeCell ref="A2:N2"/>
    <mergeCell ref="A3:N3"/>
    <mergeCell ref="A5:B5"/>
    <mergeCell ref="M5:N5"/>
    <mergeCell ref="A9:A11"/>
    <mergeCell ref="N9:N11"/>
    <mergeCell ref="A12:A14"/>
    <mergeCell ref="N12:N14"/>
    <mergeCell ref="A15:A17"/>
    <mergeCell ref="N15:N17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6"/>
  <sheetViews>
    <sheetView view="pageBreakPreview" zoomScaleNormal="100" zoomScaleSheetLayoutView="100" workbookViewId="0">
      <selection activeCell="E14" sqref="E14"/>
    </sheetView>
  </sheetViews>
  <sheetFormatPr defaultRowHeight="15.75" x14ac:dyDescent="0.2"/>
  <cols>
    <col min="1" max="1" width="22.7109375" style="3" customWidth="1"/>
    <col min="2" max="2" width="10.28515625" style="3" customWidth="1"/>
    <col min="3" max="10" width="8.7109375" style="3" customWidth="1"/>
    <col min="11" max="11" width="22.7109375" style="3" customWidth="1"/>
    <col min="12" max="256" width="9.140625" style="20"/>
    <col min="257" max="257" width="22.7109375" style="20" customWidth="1"/>
    <col min="258" max="258" width="10.28515625" style="20" customWidth="1"/>
    <col min="259" max="266" width="8.7109375" style="20" customWidth="1"/>
    <col min="267" max="267" width="22.7109375" style="20" customWidth="1"/>
    <col min="268" max="512" width="9.140625" style="20"/>
    <col min="513" max="513" width="22.7109375" style="20" customWidth="1"/>
    <col min="514" max="514" width="10.28515625" style="20" customWidth="1"/>
    <col min="515" max="522" width="8.7109375" style="20" customWidth="1"/>
    <col min="523" max="523" width="22.7109375" style="20" customWidth="1"/>
    <col min="524" max="768" width="9.140625" style="20"/>
    <col min="769" max="769" width="22.7109375" style="20" customWidth="1"/>
    <col min="770" max="770" width="10.28515625" style="20" customWidth="1"/>
    <col min="771" max="778" width="8.7109375" style="20" customWidth="1"/>
    <col min="779" max="779" width="22.7109375" style="20" customWidth="1"/>
    <col min="780" max="1024" width="9.140625" style="20"/>
    <col min="1025" max="1025" width="22.7109375" style="20" customWidth="1"/>
    <col min="1026" max="1026" width="10.28515625" style="20" customWidth="1"/>
    <col min="1027" max="1034" width="8.7109375" style="20" customWidth="1"/>
    <col min="1035" max="1035" width="22.7109375" style="20" customWidth="1"/>
    <col min="1036" max="1280" width="9.140625" style="20"/>
    <col min="1281" max="1281" width="22.7109375" style="20" customWidth="1"/>
    <col min="1282" max="1282" width="10.28515625" style="20" customWidth="1"/>
    <col min="1283" max="1290" width="8.7109375" style="20" customWidth="1"/>
    <col min="1291" max="1291" width="22.7109375" style="20" customWidth="1"/>
    <col min="1292" max="1536" width="9.140625" style="20"/>
    <col min="1537" max="1537" width="22.7109375" style="20" customWidth="1"/>
    <col min="1538" max="1538" width="10.28515625" style="20" customWidth="1"/>
    <col min="1539" max="1546" width="8.7109375" style="20" customWidth="1"/>
    <col min="1547" max="1547" width="22.7109375" style="20" customWidth="1"/>
    <col min="1548" max="1792" width="9.140625" style="20"/>
    <col min="1793" max="1793" width="22.7109375" style="20" customWidth="1"/>
    <col min="1794" max="1794" width="10.28515625" style="20" customWidth="1"/>
    <col min="1795" max="1802" width="8.7109375" style="20" customWidth="1"/>
    <col min="1803" max="1803" width="22.7109375" style="20" customWidth="1"/>
    <col min="1804" max="2048" width="9.140625" style="20"/>
    <col min="2049" max="2049" width="22.7109375" style="20" customWidth="1"/>
    <col min="2050" max="2050" width="10.28515625" style="20" customWidth="1"/>
    <col min="2051" max="2058" width="8.7109375" style="20" customWidth="1"/>
    <col min="2059" max="2059" width="22.7109375" style="20" customWidth="1"/>
    <col min="2060" max="2304" width="9.140625" style="20"/>
    <col min="2305" max="2305" width="22.7109375" style="20" customWidth="1"/>
    <col min="2306" max="2306" width="10.28515625" style="20" customWidth="1"/>
    <col min="2307" max="2314" width="8.7109375" style="20" customWidth="1"/>
    <col min="2315" max="2315" width="22.7109375" style="20" customWidth="1"/>
    <col min="2316" max="2560" width="9.140625" style="20"/>
    <col min="2561" max="2561" width="22.7109375" style="20" customWidth="1"/>
    <col min="2562" max="2562" width="10.28515625" style="20" customWidth="1"/>
    <col min="2563" max="2570" width="8.7109375" style="20" customWidth="1"/>
    <col min="2571" max="2571" width="22.7109375" style="20" customWidth="1"/>
    <col min="2572" max="2816" width="9.140625" style="20"/>
    <col min="2817" max="2817" width="22.7109375" style="20" customWidth="1"/>
    <col min="2818" max="2818" width="10.28515625" style="20" customWidth="1"/>
    <col min="2819" max="2826" width="8.7109375" style="20" customWidth="1"/>
    <col min="2827" max="2827" width="22.7109375" style="20" customWidth="1"/>
    <col min="2828" max="3072" width="9.140625" style="20"/>
    <col min="3073" max="3073" width="22.7109375" style="20" customWidth="1"/>
    <col min="3074" max="3074" width="10.28515625" style="20" customWidth="1"/>
    <col min="3075" max="3082" width="8.7109375" style="20" customWidth="1"/>
    <col min="3083" max="3083" width="22.7109375" style="20" customWidth="1"/>
    <col min="3084" max="3328" width="9.140625" style="20"/>
    <col min="3329" max="3329" width="22.7109375" style="20" customWidth="1"/>
    <col min="3330" max="3330" width="10.28515625" style="20" customWidth="1"/>
    <col min="3331" max="3338" width="8.7109375" style="20" customWidth="1"/>
    <col min="3339" max="3339" width="22.7109375" style="20" customWidth="1"/>
    <col min="3340" max="3584" width="9.140625" style="20"/>
    <col min="3585" max="3585" width="22.7109375" style="20" customWidth="1"/>
    <col min="3586" max="3586" width="10.28515625" style="20" customWidth="1"/>
    <col min="3587" max="3594" width="8.7109375" style="20" customWidth="1"/>
    <col min="3595" max="3595" width="22.7109375" style="20" customWidth="1"/>
    <col min="3596" max="3840" width="9.140625" style="20"/>
    <col min="3841" max="3841" width="22.7109375" style="20" customWidth="1"/>
    <col min="3842" max="3842" width="10.28515625" style="20" customWidth="1"/>
    <col min="3843" max="3850" width="8.7109375" style="20" customWidth="1"/>
    <col min="3851" max="3851" width="22.7109375" style="20" customWidth="1"/>
    <col min="3852" max="4096" width="9.140625" style="20"/>
    <col min="4097" max="4097" width="22.7109375" style="20" customWidth="1"/>
    <col min="4098" max="4098" width="10.28515625" style="20" customWidth="1"/>
    <col min="4099" max="4106" width="8.7109375" style="20" customWidth="1"/>
    <col min="4107" max="4107" width="22.7109375" style="20" customWidth="1"/>
    <col min="4108" max="4352" width="9.140625" style="20"/>
    <col min="4353" max="4353" width="22.7109375" style="20" customWidth="1"/>
    <col min="4354" max="4354" width="10.28515625" style="20" customWidth="1"/>
    <col min="4355" max="4362" width="8.7109375" style="20" customWidth="1"/>
    <col min="4363" max="4363" width="22.7109375" style="20" customWidth="1"/>
    <col min="4364" max="4608" width="9.140625" style="20"/>
    <col min="4609" max="4609" width="22.7109375" style="20" customWidth="1"/>
    <col min="4610" max="4610" width="10.28515625" style="20" customWidth="1"/>
    <col min="4611" max="4618" width="8.7109375" style="20" customWidth="1"/>
    <col min="4619" max="4619" width="22.7109375" style="20" customWidth="1"/>
    <col min="4620" max="4864" width="9.140625" style="20"/>
    <col min="4865" max="4865" width="22.7109375" style="20" customWidth="1"/>
    <col min="4866" max="4866" width="10.28515625" style="20" customWidth="1"/>
    <col min="4867" max="4874" width="8.7109375" style="20" customWidth="1"/>
    <col min="4875" max="4875" width="22.7109375" style="20" customWidth="1"/>
    <col min="4876" max="5120" width="9.140625" style="20"/>
    <col min="5121" max="5121" width="22.7109375" style="20" customWidth="1"/>
    <col min="5122" max="5122" width="10.28515625" style="20" customWidth="1"/>
    <col min="5123" max="5130" width="8.7109375" style="20" customWidth="1"/>
    <col min="5131" max="5131" width="22.7109375" style="20" customWidth="1"/>
    <col min="5132" max="5376" width="9.140625" style="20"/>
    <col min="5377" max="5377" width="22.7109375" style="20" customWidth="1"/>
    <col min="5378" max="5378" width="10.28515625" style="20" customWidth="1"/>
    <col min="5379" max="5386" width="8.7109375" style="20" customWidth="1"/>
    <col min="5387" max="5387" width="22.7109375" style="20" customWidth="1"/>
    <col min="5388" max="5632" width="9.140625" style="20"/>
    <col min="5633" max="5633" width="22.7109375" style="20" customWidth="1"/>
    <col min="5634" max="5634" width="10.28515625" style="20" customWidth="1"/>
    <col min="5635" max="5642" width="8.7109375" style="20" customWidth="1"/>
    <col min="5643" max="5643" width="22.7109375" style="20" customWidth="1"/>
    <col min="5644" max="5888" width="9.140625" style="20"/>
    <col min="5889" max="5889" width="22.7109375" style="20" customWidth="1"/>
    <col min="5890" max="5890" width="10.28515625" style="20" customWidth="1"/>
    <col min="5891" max="5898" width="8.7109375" style="20" customWidth="1"/>
    <col min="5899" max="5899" width="22.7109375" style="20" customWidth="1"/>
    <col min="5900" max="6144" width="9.140625" style="20"/>
    <col min="6145" max="6145" width="22.7109375" style="20" customWidth="1"/>
    <col min="6146" max="6146" width="10.28515625" style="20" customWidth="1"/>
    <col min="6147" max="6154" width="8.7109375" style="20" customWidth="1"/>
    <col min="6155" max="6155" width="22.7109375" style="20" customWidth="1"/>
    <col min="6156" max="6400" width="9.140625" style="20"/>
    <col min="6401" max="6401" width="22.7109375" style="20" customWidth="1"/>
    <col min="6402" max="6402" width="10.28515625" style="20" customWidth="1"/>
    <col min="6403" max="6410" width="8.7109375" style="20" customWidth="1"/>
    <col min="6411" max="6411" width="22.7109375" style="20" customWidth="1"/>
    <col min="6412" max="6656" width="9.140625" style="20"/>
    <col min="6657" max="6657" width="22.7109375" style="20" customWidth="1"/>
    <col min="6658" max="6658" width="10.28515625" style="20" customWidth="1"/>
    <col min="6659" max="6666" width="8.7109375" style="20" customWidth="1"/>
    <col min="6667" max="6667" width="22.7109375" style="20" customWidth="1"/>
    <col min="6668" max="6912" width="9.140625" style="20"/>
    <col min="6913" max="6913" width="22.7109375" style="20" customWidth="1"/>
    <col min="6914" max="6914" width="10.28515625" style="20" customWidth="1"/>
    <col min="6915" max="6922" width="8.7109375" style="20" customWidth="1"/>
    <col min="6923" max="6923" width="22.7109375" style="20" customWidth="1"/>
    <col min="6924" max="7168" width="9.140625" style="20"/>
    <col min="7169" max="7169" width="22.7109375" style="20" customWidth="1"/>
    <col min="7170" max="7170" width="10.28515625" style="20" customWidth="1"/>
    <col min="7171" max="7178" width="8.7109375" style="20" customWidth="1"/>
    <col min="7179" max="7179" width="22.7109375" style="20" customWidth="1"/>
    <col min="7180" max="7424" width="9.140625" style="20"/>
    <col min="7425" max="7425" width="22.7109375" style="20" customWidth="1"/>
    <col min="7426" max="7426" width="10.28515625" style="20" customWidth="1"/>
    <col min="7427" max="7434" width="8.7109375" style="20" customWidth="1"/>
    <col min="7435" max="7435" width="22.7109375" style="20" customWidth="1"/>
    <col min="7436" max="7680" width="9.140625" style="20"/>
    <col min="7681" max="7681" width="22.7109375" style="20" customWidth="1"/>
    <col min="7682" max="7682" width="10.28515625" style="20" customWidth="1"/>
    <col min="7683" max="7690" width="8.7109375" style="20" customWidth="1"/>
    <col min="7691" max="7691" width="22.7109375" style="20" customWidth="1"/>
    <col min="7692" max="7936" width="9.140625" style="20"/>
    <col min="7937" max="7937" width="22.7109375" style="20" customWidth="1"/>
    <col min="7938" max="7938" width="10.28515625" style="20" customWidth="1"/>
    <col min="7939" max="7946" width="8.7109375" style="20" customWidth="1"/>
    <col min="7947" max="7947" width="22.7109375" style="20" customWidth="1"/>
    <col min="7948" max="8192" width="9.140625" style="20"/>
    <col min="8193" max="8193" width="22.7109375" style="20" customWidth="1"/>
    <col min="8194" max="8194" width="10.28515625" style="20" customWidth="1"/>
    <col min="8195" max="8202" width="8.7109375" style="20" customWidth="1"/>
    <col min="8203" max="8203" width="22.7109375" style="20" customWidth="1"/>
    <col min="8204" max="8448" width="9.140625" style="20"/>
    <col min="8449" max="8449" width="22.7109375" style="20" customWidth="1"/>
    <col min="8450" max="8450" width="10.28515625" style="20" customWidth="1"/>
    <col min="8451" max="8458" width="8.7109375" style="20" customWidth="1"/>
    <col min="8459" max="8459" width="22.7109375" style="20" customWidth="1"/>
    <col min="8460" max="8704" width="9.140625" style="20"/>
    <col min="8705" max="8705" width="22.7109375" style="20" customWidth="1"/>
    <col min="8706" max="8706" width="10.28515625" style="20" customWidth="1"/>
    <col min="8707" max="8714" width="8.7109375" style="20" customWidth="1"/>
    <col min="8715" max="8715" width="22.7109375" style="20" customWidth="1"/>
    <col min="8716" max="8960" width="9.140625" style="20"/>
    <col min="8961" max="8961" width="22.7109375" style="20" customWidth="1"/>
    <col min="8962" max="8962" width="10.28515625" style="20" customWidth="1"/>
    <col min="8963" max="8970" width="8.7109375" style="20" customWidth="1"/>
    <col min="8971" max="8971" width="22.7109375" style="20" customWidth="1"/>
    <col min="8972" max="9216" width="9.140625" style="20"/>
    <col min="9217" max="9217" width="22.7109375" style="20" customWidth="1"/>
    <col min="9218" max="9218" width="10.28515625" style="20" customWidth="1"/>
    <col min="9219" max="9226" width="8.7109375" style="20" customWidth="1"/>
    <col min="9227" max="9227" width="22.7109375" style="20" customWidth="1"/>
    <col min="9228" max="9472" width="9.140625" style="20"/>
    <col min="9473" max="9473" width="22.7109375" style="20" customWidth="1"/>
    <col min="9474" max="9474" width="10.28515625" style="20" customWidth="1"/>
    <col min="9475" max="9482" width="8.7109375" style="20" customWidth="1"/>
    <col min="9483" max="9483" width="22.7109375" style="20" customWidth="1"/>
    <col min="9484" max="9728" width="9.140625" style="20"/>
    <col min="9729" max="9729" width="22.7109375" style="20" customWidth="1"/>
    <col min="9730" max="9730" width="10.28515625" style="20" customWidth="1"/>
    <col min="9731" max="9738" width="8.7109375" style="20" customWidth="1"/>
    <col min="9739" max="9739" width="22.7109375" style="20" customWidth="1"/>
    <col min="9740" max="9984" width="9.140625" style="20"/>
    <col min="9985" max="9985" width="22.7109375" style="20" customWidth="1"/>
    <col min="9986" max="9986" width="10.28515625" style="20" customWidth="1"/>
    <col min="9987" max="9994" width="8.7109375" style="20" customWidth="1"/>
    <col min="9995" max="9995" width="22.7109375" style="20" customWidth="1"/>
    <col min="9996" max="10240" width="9.140625" style="20"/>
    <col min="10241" max="10241" width="22.7109375" style="20" customWidth="1"/>
    <col min="10242" max="10242" width="10.28515625" style="20" customWidth="1"/>
    <col min="10243" max="10250" width="8.7109375" style="20" customWidth="1"/>
    <col min="10251" max="10251" width="22.7109375" style="20" customWidth="1"/>
    <col min="10252" max="10496" width="9.140625" style="20"/>
    <col min="10497" max="10497" width="22.7109375" style="20" customWidth="1"/>
    <col min="10498" max="10498" width="10.28515625" style="20" customWidth="1"/>
    <col min="10499" max="10506" width="8.7109375" style="20" customWidth="1"/>
    <col min="10507" max="10507" width="22.7109375" style="20" customWidth="1"/>
    <col min="10508" max="10752" width="9.140625" style="20"/>
    <col min="10753" max="10753" width="22.7109375" style="20" customWidth="1"/>
    <col min="10754" max="10754" width="10.28515625" style="20" customWidth="1"/>
    <col min="10755" max="10762" width="8.7109375" style="20" customWidth="1"/>
    <col min="10763" max="10763" width="22.7109375" style="20" customWidth="1"/>
    <col min="10764" max="11008" width="9.140625" style="20"/>
    <col min="11009" max="11009" width="22.7109375" style="20" customWidth="1"/>
    <col min="11010" max="11010" width="10.28515625" style="20" customWidth="1"/>
    <col min="11011" max="11018" width="8.7109375" style="20" customWidth="1"/>
    <col min="11019" max="11019" width="22.7109375" style="20" customWidth="1"/>
    <col min="11020" max="11264" width="9.140625" style="20"/>
    <col min="11265" max="11265" width="22.7109375" style="20" customWidth="1"/>
    <col min="11266" max="11266" width="10.28515625" style="20" customWidth="1"/>
    <col min="11267" max="11274" width="8.7109375" style="20" customWidth="1"/>
    <col min="11275" max="11275" width="22.7109375" style="20" customWidth="1"/>
    <col min="11276" max="11520" width="9.140625" style="20"/>
    <col min="11521" max="11521" width="22.7109375" style="20" customWidth="1"/>
    <col min="11522" max="11522" width="10.28515625" style="20" customWidth="1"/>
    <col min="11523" max="11530" width="8.7109375" style="20" customWidth="1"/>
    <col min="11531" max="11531" width="22.7109375" style="20" customWidth="1"/>
    <col min="11532" max="11776" width="9.140625" style="20"/>
    <col min="11777" max="11777" width="22.7109375" style="20" customWidth="1"/>
    <col min="11778" max="11778" width="10.28515625" style="20" customWidth="1"/>
    <col min="11779" max="11786" width="8.7109375" style="20" customWidth="1"/>
    <col min="11787" max="11787" width="22.7109375" style="20" customWidth="1"/>
    <col min="11788" max="12032" width="9.140625" style="20"/>
    <col min="12033" max="12033" width="22.7109375" style="20" customWidth="1"/>
    <col min="12034" max="12034" width="10.28515625" style="20" customWidth="1"/>
    <col min="12035" max="12042" width="8.7109375" style="20" customWidth="1"/>
    <col min="12043" max="12043" width="22.7109375" style="20" customWidth="1"/>
    <col min="12044" max="12288" width="9.140625" style="20"/>
    <col min="12289" max="12289" width="22.7109375" style="20" customWidth="1"/>
    <col min="12290" max="12290" width="10.28515625" style="20" customWidth="1"/>
    <col min="12291" max="12298" width="8.7109375" style="20" customWidth="1"/>
    <col min="12299" max="12299" width="22.7109375" style="20" customWidth="1"/>
    <col min="12300" max="12544" width="9.140625" style="20"/>
    <col min="12545" max="12545" width="22.7109375" style="20" customWidth="1"/>
    <col min="12546" max="12546" width="10.28515625" style="20" customWidth="1"/>
    <col min="12547" max="12554" width="8.7109375" style="20" customWidth="1"/>
    <col min="12555" max="12555" width="22.7109375" style="20" customWidth="1"/>
    <col min="12556" max="12800" width="9.140625" style="20"/>
    <col min="12801" max="12801" width="22.7109375" style="20" customWidth="1"/>
    <col min="12802" max="12802" width="10.28515625" style="20" customWidth="1"/>
    <col min="12803" max="12810" width="8.7109375" style="20" customWidth="1"/>
    <col min="12811" max="12811" width="22.7109375" style="20" customWidth="1"/>
    <col min="12812" max="13056" width="9.140625" style="20"/>
    <col min="13057" max="13057" width="22.7109375" style="20" customWidth="1"/>
    <col min="13058" max="13058" width="10.28515625" style="20" customWidth="1"/>
    <col min="13059" max="13066" width="8.7109375" style="20" customWidth="1"/>
    <col min="13067" max="13067" width="22.7109375" style="20" customWidth="1"/>
    <col min="13068" max="13312" width="9.140625" style="20"/>
    <col min="13313" max="13313" width="22.7109375" style="20" customWidth="1"/>
    <col min="13314" max="13314" width="10.28515625" style="20" customWidth="1"/>
    <col min="13315" max="13322" width="8.7109375" style="20" customWidth="1"/>
    <col min="13323" max="13323" width="22.7109375" style="20" customWidth="1"/>
    <col min="13324" max="13568" width="9.140625" style="20"/>
    <col min="13569" max="13569" width="22.7109375" style="20" customWidth="1"/>
    <col min="13570" max="13570" width="10.28515625" style="20" customWidth="1"/>
    <col min="13571" max="13578" width="8.7109375" style="20" customWidth="1"/>
    <col min="13579" max="13579" width="22.7109375" style="20" customWidth="1"/>
    <col min="13580" max="13824" width="9.140625" style="20"/>
    <col min="13825" max="13825" width="22.7109375" style="20" customWidth="1"/>
    <col min="13826" max="13826" width="10.28515625" style="20" customWidth="1"/>
    <col min="13827" max="13834" width="8.7109375" style="20" customWidth="1"/>
    <col min="13835" max="13835" width="22.7109375" style="20" customWidth="1"/>
    <col min="13836" max="14080" width="9.140625" style="20"/>
    <col min="14081" max="14081" width="22.7109375" style="20" customWidth="1"/>
    <col min="14082" max="14082" width="10.28515625" style="20" customWidth="1"/>
    <col min="14083" max="14090" width="8.7109375" style="20" customWidth="1"/>
    <col min="14091" max="14091" width="22.7109375" style="20" customWidth="1"/>
    <col min="14092" max="14336" width="9.140625" style="20"/>
    <col min="14337" max="14337" width="22.7109375" style="20" customWidth="1"/>
    <col min="14338" max="14338" width="10.28515625" style="20" customWidth="1"/>
    <col min="14339" max="14346" width="8.7109375" style="20" customWidth="1"/>
    <col min="14347" max="14347" width="22.7109375" style="20" customWidth="1"/>
    <col min="14348" max="14592" width="9.140625" style="20"/>
    <col min="14593" max="14593" width="22.7109375" style="20" customWidth="1"/>
    <col min="14594" max="14594" width="10.28515625" style="20" customWidth="1"/>
    <col min="14595" max="14602" width="8.7109375" style="20" customWidth="1"/>
    <col min="14603" max="14603" width="22.7109375" style="20" customWidth="1"/>
    <col min="14604" max="14848" width="9.140625" style="20"/>
    <col min="14849" max="14849" width="22.7109375" style="20" customWidth="1"/>
    <col min="14850" max="14850" width="10.28515625" style="20" customWidth="1"/>
    <col min="14851" max="14858" width="8.7109375" style="20" customWidth="1"/>
    <col min="14859" max="14859" width="22.7109375" style="20" customWidth="1"/>
    <col min="14860" max="15104" width="9.140625" style="20"/>
    <col min="15105" max="15105" width="22.7109375" style="20" customWidth="1"/>
    <col min="15106" max="15106" width="10.28515625" style="20" customWidth="1"/>
    <col min="15107" max="15114" width="8.7109375" style="20" customWidth="1"/>
    <col min="15115" max="15115" width="22.7109375" style="20" customWidth="1"/>
    <col min="15116" max="15360" width="9.140625" style="20"/>
    <col min="15361" max="15361" width="22.7109375" style="20" customWidth="1"/>
    <col min="15362" max="15362" width="10.28515625" style="20" customWidth="1"/>
    <col min="15363" max="15370" width="8.7109375" style="20" customWidth="1"/>
    <col min="15371" max="15371" width="22.7109375" style="20" customWidth="1"/>
    <col min="15372" max="15616" width="9.140625" style="20"/>
    <col min="15617" max="15617" width="22.7109375" style="20" customWidth="1"/>
    <col min="15618" max="15618" width="10.28515625" style="20" customWidth="1"/>
    <col min="15619" max="15626" width="8.7109375" style="20" customWidth="1"/>
    <col min="15627" max="15627" width="22.7109375" style="20" customWidth="1"/>
    <col min="15628" max="15872" width="9.140625" style="20"/>
    <col min="15873" max="15873" width="22.7109375" style="20" customWidth="1"/>
    <col min="15874" max="15874" width="10.28515625" style="20" customWidth="1"/>
    <col min="15875" max="15882" width="8.7109375" style="20" customWidth="1"/>
    <col min="15883" max="15883" width="22.7109375" style="20" customWidth="1"/>
    <col min="15884" max="16128" width="9.140625" style="20"/>
    <col min="16129" max="16129" width="22.7109375" style="20" customWidth="1"/>
    <col min="16130" max="16130" width="10.28515625" style="20" customWidth="1"/>
    <col min="16131" max="16138" width="8.7109375" style="20" customWidth="1"/>
    <col min="16139" max="16139" width="22.7109375" style="20" customWidth="1"/>
    <col min="16140" max="16384" width="9.140625" style="20"/>
  </cols>
  <sheetData>
    <row r="1" spans="1:12" s="42" customFormat="1" ht="20.25" x14ac:dyDescent="0.2">
      <c r="A1" s="1146" t="s">
        <v>754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</row>
    <row r="2" spans="1:12" x14ac:dyDescent="0.2">
      <c r="A2" s="1147" t="s">
        <v>1082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</row>
    <row r="3" spans="1:12" x14ac:dyDescent="0.2">
      <c r="A3" s="1147" t="s">
        <v>1124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</row>
    <row r="4" spans="1:12" s="40" customFormat="1" ht="24.95" customHeight="1" x14ac:dyDescent="0.3">
      <c r="A4" s="806" t="s">
        <v>1345</v>
      </c>
      <c r="B4" s="810"/>
      <c r="C4" s="810"/>
      <c r="D4" s="1531"/>
      <c r="E4" s="1531"/>
      <c r="F4" s="1531"/>
      <c r="G4" s="810"/>
      <c r="H4" s="810"/>
      <c r="I4" s="810"/>
      <c r="J4" s="811"/>
      <c r="K4" s="809" t="s">
        <v>45</v>
      </c>
    </row>
    <row r="5" spans="1:12" s="40" customFormat="1" ht="31.5" customHeight="1" thickBot="1" x14ac:dyDescent="0.25">
      <c r="A5" s="1532" t="s">
        <v>792</v>
      </c>
      <c r="B5" s="1534" t="s">
        <v>674</v>
      </c>
      <c r="C5" s="1534"/>
      <c r="D5" s="1534"/>
      <c r="E5" s="1253" t="s">
        <v>654</v>
      </c>
      <c r="F5" s="1253"/>
      <c r="G5" s="1253"/>
      <c r="H5" s="1253" t="s">
        <v>653</v>
      </c>
      <c r="I5" s="1253"/>
      <c r="J5" s="1253"/>
      <c r="K5" s="1535" t="s">
        <v>755</v>
      </c>
    </row>
    <row r="6" spans="1:12" s="40" customFormat="1" ht="28.5" customHeight="1" x14ac:dyDescent="0.2">
      <c r="A6" s="1533"/>
      <c r="B6" s="253" t="s">
        <v>1409</v>
      </c>
      <c r="C6" s="52" t="s">
        <v>1407</v>
      </c>
      <c r="D6" s="253" t="s">
        <v>1406</v>
      </c>
      <c r="E6" s="266" t="s">
        <v>1408</v>
      </c>
      <c r="F6" s="52" t="s">
        <v>1407</v>
      </c>
      <c r="G6" s="266" t="s">
        <v>1406</v>
      </c>
      <c r="H6" s="266" t="s">
        <v>1408</v>
      </c>
      <c r="I6" s="52" t="s">
        <v>1407</v>
      </c>
      <c r="J6" s="52" t="s">
        <v>1406</v>
      </c>
      <c r="K6" s="1536"/>
    </row>
    <row r="7" spans="1:12" s="40" customFormat="1" ht="24.95" customHeight="1" thickBot="1" x14ac:dyDescent="0.3">
      <c r="A7" s="980">
        <v>2005</v>
      </c>
      <c r="B7" s="969">
        <f t="shared" ref="B7:B15" si="0">D7+C7</f>
        <v>110</v>
      </c>
      <c r="C7" s="969">
        <f t="shared" ref="C7:C11" si="1">SUM(F7+I7)</f>
        <v>50</v>
      </c>
      <c r="D7" s="969">
        <f t="shared" ref="D7:D11" si="2">SUM(G7+J7)</f>
        <v>60</v>
      </c>
      <c r="E7" s="969">
        <f t="shared" ref="E7:E11" si="3">SUM(F7:G7)</f>
        <v>62</v>
      </c>
      <c r="F7" s="973">
        <v>28</v>
      </c>
      <c r="G7" s="973">
        <v>34</v>
      </c>
      <c r="H7" s="969">
        <f t="shared" ref="H7:H12" si="4">SUM(I7:J7)</f>
        <v>48</v>
      </c>
      <c r="I7" s="973">
        <v>22</v>
      </c>
      <c r="J7" s="973">
        <v>26</v>
      </c>
      <c r="K7" s="981">
        <v>2005</v>
      </c>
      <c r="L7" s="9"/>
    </row>
    <row r="8" spans="1:12" s="40" customFormat="1" ht="24.95" customHeight="1" thickTop="1" thickBot="1" x14ac:dyDescent="0.3">
      <c r="A8" s="726">
        <v>2006</v>
      </c>
      <c r="B8" s="609">
        <f t="shared" si="0"/>
        <v>114</v>
      </c>
      <c r="C8" s="609">
        <f t="shared" si="1"/>
        <v>49</v>
      </c>
      <c r="D8" s="609">
        <f t="shared" si="2"/>
        <v>65</v>
      </c>
      <c r="E8" s="609">
        <f t="shared" si="3"/>
        <v>59</v>
      </c>
      <c r="F8" s="610">
        <v>28</v>
      </c>
      <c r="G8" s="610">
        <v>31</v>
      </c>
      <c r="H8" s="609">
        <f t="shared" si="4"/>
        <v>55</v>
      </c>
      <c r="I8" s="610">
        <v>21</v>
      </c>
      <c r="J8" s="610">
        <v>34</v>
      </c>
      <c r="K8" s="964">
        <v>2006</v>
      </c>
      <c r="L8" s="9"/>
    </row>
    <row r="9" spans="1:12" s="40" customFormat="1" ht="24.95" customHeight="1" thickTop="1" thickBot="1" x14ac:dyDescent="0.3">
      <c r="A9" s="727">
        <v>2007</v>
      </c>
      <c r="B9" s="611">
        <f t="shared" si="0"/>
        <v>117</v>
      </c>
      <c r="C9" s="611">
        <f t="shared" si="1"/>
        <v>60</v>
      </c>
      <c r="D9" s="611">
        <f t="shared" si="2"/>
        <v>57</v>
      </c>
      <c r="E9" s="611">
        <f t="shared" si="3"/>
        <v>65</v>
      </c>
      <c r="F9" s="612">
        <v>35</v>
      </c>
      <c r="G9" s="612">
        <v>30</v>
      </c>
      <c r="H9" s="611">
        <f t="shared" si="4"/>
        <v>52</v>
      </c>
      <c r="I9" s="612">
        <v>25</v>
      </c>
      <c r="J9" s="612">
        <v>27</v>
      </c>
      <c r="K9" s="963">
        <v>2007</v>
      </c>
      <c r="L9" s="9"/>
    </row>
    <row r="10" spans="1:12" s="40" customFormat="1" ht="24.95" customHeight="1" thickTop="1" thickBot="1" x14ac:dyDescent="0.3">
      <c r="A10" s="726">
        <v>2008</v>
      </c>
      <c r="B10" s="609">
        <f t="shared" si="0"/>
        <v>132</v>
      </c>
      <c r="C10" s="609">
        <f t="shared" si="1"/>
        <v>59</v>
      </c>
      <c r="D10" s="609">
        <f t="shared" si="2"/>
        <v>73</v>
      </c>
      <c r="E10" s="609">
        <f t="shared" si="3"/>
        <v>90</v>
      </c>
      <c r="F10" s="610">
        <v>42</v>
      </c>
      <c r="G10" s="610">
        <v>48</v>
      </c>
      <c r="H10" s="609">
        <f t="shared" si="4"/>
        <v>42</v>
      </c>
      <c r="I10" s="610">
        <v>17</v>
      </c>
      <c r="J10" s="610">
        <v>25</v>
      </c>
      <c r="K10" s="964">
        <v>2008</v>
      </c>
      <c r="L10" s="9"/>
    </row>
    <row r="11" spans="1:12" s="40" customFormat="1" ht="24.95" customHeight="1" thickTop="1" thickBot="1" x14ac:dyDescent="0.3">
      <c r="A11" s="727">
        <v>2009</v>
      </c>
      <c r="B11" s="611">
        <f t="shared" si="0"/>
        <v>130</v>
      </c>
      <c r="C11" s="611">
        <f t="shared" si="1"/>
        <v>58</v>
      </c>
      <c r="D11" s="611">
        <f t="shared" si="2"/>
        <v>72</v>
      </c>
      <c r="E11" s="611">
        <f t="shared" si="3"/>
        <v>77</v>
      </c>
      <c r="F11" s="612">
        <v>39</v>
      </c>
      <c r="G11" s="612">
        <v>38</v>
      </c>
      <c r="H11" s="611">
        <f t="shared" si="4"/>
        <v>53</v>
      </c>
      <c r="I11" s="612">
        <v>19</v>
      </c>
      <c r="J11" s="612">
        <v>34</v>
      </c>
      <c r="K11" s="963">
        <v>2009</v>
      </c>
      <c r="L11" s="9"/>
    </row>
    <row r="12" spans="1:12" s="40" customFormat="1" ht="24.95" customHeight="1" thickTop="1" thickBot="1" x14ac:dyDescent="0.3">
      <c r="A12" s="726">
        <v>2010</v>
      </c>
      <c r="B12" s="609">
        <f t="shared" si="0"/>
        <v>132</v>
      </c>
      <c r="C12" s="609">
        <f>SUM(F12+I12)</f>
        <v>64</v>
      </c>
      <c r="D12" s="609">
        <f>SUM(G12+J12)</f>
        <v>68</v>
      </c>
      <c r="E12" s="609">
        <f>SUM(F12:G12)</f>
        <v>80</v>
      </c>
      <c r="F12" s="610">
        <v>37</v>
      </c>
      <c r="G12" s="610">
        <v>43</v>
      </c>
      <c r="H12" s="609">
        <f t="shared" si="4"/>
        <v>52</v>
      </c>
      <c r="I12" s="610">
        <v>27</v>
      </c>
      <c r="J12" s="610">
        <v>25</v>
      </c>
      <c r="K12" s="964">
        <v>2010</v>
      </c>
      <c r="L12" s="9"/>
    </row>
    <row r="13" spans="1:12" s="40" customFormat="1" ht="24.95" customHeight="1" thickTop="1" thickBot="1" x14ac:dyDescent="0.3">
      <c r="A13" s="727">
        <v>2011</v>
      </c>
      <c r="B13" s="611">
        <f t="shared" si="0"/>
        <v>156</v>
      </c>
      <c r="C13" s="611">
        <f t="shared" ref="C13:C15" si="5">I13+F13</f>
        <v>63</v>
      </c>
      <c r="D13" s="611">
        <f t="shared" ref="D13:D15" si="6">J13+G13</f>
        <v>93</v>
      </c>
      <c r="E13" s="611">
        <f>G13+F13</f>
        <v>107</v>
      </c>
      <c r="F13" s="612">
        <v>42</v>
      </c>
      <c r="G13" s="612">
        <v>65</v>
      </c>
      <c r="H13" s="611">
        <f>J13+I13</f>
        <v>49</v>
      </c>
      <c r="I13" s="612">
        <v>21</v>
      </c>
      <c r="J13" s="612">
        <v>28</v>
      </c>
      <c r="K13" s="963">
        <v>2011</v>
      </c>
      <c r="L13" s="9"/>
    </row>
    <row r="14" spans="1:12" s="40" customFormat="1" ht="24.95" customHeight="1" thickTop="1" thickBot="1" x14ac:dyDescent="0.3">
      <c r="A14" s="726">
        <v>2012</v>
      </c>
      <c r="B14" s="609">
        <f t="shared" si="0"/>
        <v>148</v>
      </c>
      <c r="C14" s="609">
        <f t="shared" si="5"/>
        <v>55</v>
      </c>
      <c r="D14" s="609">
        <f t="shared" si="6"/>
        <v>93</v>
      </c>
      <c r="E14" s="609">
        <f>G14+F14</f>
        <v>99</v>
      </c>
      <c r="F14" s="610">
        <v>34</v>
      </c>
      <c r="G14" s="610">
        <v>65</v>
      </c>
      <c r="H14" s="609">
        <f>J14+I14</f>
        <v>49</v>
      </c>
      <c r="I14" s="610">
        <v>21</v>
      </c>
      <c r="J14" s="610">
        <v>28</v>
      </c>
      <c r="K14" s="964">
        <v>2012</v>
      </c>
      <c r="L14" s="9"/>
    </row>
    <row r="15" spans="1:12" s="40" customFormat="1" ht="24.95" customHeight="1" thickTop="1" thickBot="1" x14ac:dyDescent="0.3">
      <c r="A15" s="727">
        <v>2013</v>
      </c>
      <c r="B15" s="611">
        <f t="shared" si="0"/>
        <v>158</v>
      </c>
      <c r="C15" s="611">
        <f t="shared" si="5"/>
        <v>60</v>
      </c>
      <c r="D15" s="611">
        <f t="shared" si="6"/>
        <v>98</v>
      </c>
      <c r="E15" s="611">
        <f>G15+F15</f>
        <v>100</v>
      </c>
      <c r="F15" s="612">
        <v>39</v>
      </c>
      <c r="G15" s="612">
        <v>61</v>
      </c>
      <c r="H15" s="611">
        <f>J15+I15</f>
        <v>58</v>
      </c>
      <c r="I15" s="612">
        <v>21</v>
      </c>
      <c r="J15" s="612">
        <v>37</v>
      </c>
      <c r="K15" s="963">
        <v>2013</v>
      </c>
      <c r="L15" s="9"/>
    </row>
    <row r="16" spans="1:12" s="40" customFormat="1" ht="24.95" customHeight="1" thickTop="1" x14ac:dyDescent="0.25">
      <c r="A16" s="982">
        <v>2014</v>
      </c>
      <c r="B16" s="976">
        <f t="shared" ref="B16" si="7">D16+C16</f>
        <v>168</v>
      </c>
      <c r="C16" s="976">
        <f t="shared" ref="C16:D16" si="8">I16+F16</f>
        <v>83</v>
      </c>
      <c r="D16" s="976">
        <f t="shared" si="8"/>
        <v>85</v>
      </c>
      <c r="E16" s="976">
        <f>G16+F16</f>
        <v>110</v>
      </c>
      <c r="F16" s="978">
        <v>52</v>
      </c>
      <c r="G16" s="978">
        <v>58</v>
      </c>
      <c r="H16" s="976">
        <f>J16+I16</f>
        <v>58</v>
      </c>
      <c r="I16" s="978">
        <v>31</v>
      </c>
      <c r="J16" s="978">
        <v>27</v>
      </c>
      <c r="K16" s="983">
        <v>2014</v>
      </c>
      <c r="L16" s="9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view="pageBreakPreview" zoomScaleNormal="100" zoomScaleSheetLayoutView="100" workbookViewId="0">
      <selection activeCell="E11" sqref="E11"/>
    </sheetView>
  </sheetViews>
  <sheetFormatPr defaultRowHeight="15" x14ac:dyDescent="0.25"/>
  <cols>
    <col min="1" max="1" width="20.7109375" style="103" customWidth="1"/>
    <col min="2" max="10" width="8.7109375" style="103" customWidth="1"/>
    <col min="11" max="11" width="20.7109375" style="103" customWidth="1"/>
    <col min="12" max="12" width="12.7109375" style="40" bestFit="1" customWidth="1"/>
    <col min="13" max="256" width="9.140625" style="40"/>
    <col min="257" max="257" width="20.7109375" style="40" customWidth="1"/>
    <col min="258" max="266" width="8.7109375" style="40" customWidth="1"/>
    <col min="267" max="267" width="20.7109375" style="40" customWidth="1"/>
    <col min="268" max="268" width="12.7109375" style="40" bestFit="1" customWidth="1"/>
    <col min="269" max="512" width="9.140625" style="40"/>
    <col min="513" max="513" width="20.7109375" style="40" customWidth="1"/>
    <col min="514" max="522" width="8.7109375" style="40" customWidth="1"/>
    <col min="523" max="523" width="20.7109375" style="40" customWidth="1"/>
    <col min="524" max="524" width="12.7109375" style="40" bestFit="1" customWidth="1"/>
    <col min="525" max="768" width="9.140625" style="40"/>
    <col min="769" max="769" width="20.7109375" style="40" customWidth="1"/>
    <col min="770" max="778" width="8.7109375" style="40" customWidth="1"/>
    <col min="779" max="779" width="20.7109375" style="40" customWidth="1"/>
    <col min="780" max="780" width="12.7109375" style="40" bestFit="1" customWidth="1"/>
    <col min="781" max="1024" width="9.140625" style="40"/>
    <col min="1025" max="1025" width="20.7109375" style="40" customWidth="1"/>
    <col min="1026" max="1034" width="8.7109375" style="40" customWidth="1"/>
    <col min="1035" max="1035" width="20.7109375" style="40" customWidth="1"/>
    <col min="1036" max="1036" width="12.7109375" style="40" bestFit="1" customWidth="1"/>
    <col min="1037" max="1280" width="9.140625" style="40"/>
    <col min="1281" max="1281" width="20.7109375" style="40" customWidth="1"/>
    <col min="1282" max="1290" width="8.7109375" style="40" customWidth="1"/>
    <col min="1291" max="1291" width="20.7109375" style="40" customWidth="1"/>
    <col min="1292" max="1292" width="12.7109375" style="40" bestFit="1" customWidth="1"/>
    <col min="1293" max="1536" width="9.140625" style="40"/>
    <col min="1537" max="1537" width="20.7109375" style="40" customWidth="1"/>
    <col min="1538" max="1546" width="8.7109375" style="40" customWidth="1"/>
    <col min="1547" max="1547" width="20.7109375" style="40" customWidth="1"/>
    <col min="1548" max="1548" width="12.7109375" style="40" bestFit="1" customWidth="1"/>
    <col min="1549" max="1792" width="9.140625" style="40"/>
    <col min="1793" max="1793" width="20.7109375" style="40" customWidth="1"/>
    <col min="1794" max="1802" width="8.7109375" style="40" customWidth="1"/>
    <col min="1803" max="1803" width="20.7109375" style="40" customWidth="1"/>
    <col min="1804" max="1804" width="12.7109375" style="40" bestFit="1" customWidth="1"/>
    <col min="1805" max="2048" width="9.140625" style="40"/>
    <col min="2049" max="2049" width="20.7109375" style="40" customWidth="1"/>
    <col min="2050" max="2058" width="8.7109375" style="40" customWidth="1"/>
    <col min="2059" max="2059" width="20.7109375" style="40" customWidth="1"/>
    <col min="2060" max="2060" width="12.7109375" style="40" bestFit="1" customWidth="1"/>
    <col min="2061" max="2304" width="9.140625" style="40"/>
    <col min="2305" max="2305" width="20.7109375" style="40" customWidth="1"/>
    <col min="2306" max="2314" width="8.7109375" style="40" customWidth="1"/>
    <col min="2315" max="2315" width="20.7109375" style="40" customWidth="1"/>
    <col min="2316" max="2316" width="12.7109375" style="40" bestFit="1" customWidth="1"/>
    <col min="2317" max="2560" width="9.140625" style="40"/>
    <col min="2561" max="2561" width="20.7109375" style="40" customWidth="1"/>
    <col min="2562" max="2570" width="8.7109375" style="40" customWidth="1"/>
    <col min="2571" max="2571" width="20.7109375" style="40" customWidth="1"/>
    <col min="2572" max="2572" width="12.7109375" style="40" bestFit="1" customWidth="1"/>
    <col min="2573" max="2816" width="9.140625" style="40"/>
    <col min="2817" max="2817" width="20.7109375" style="40" customWidth="1"/>
    <col min="2818" max="2826" width="8.7109375" style="40" customWidth="1"/>
    <col min="2827" max="2827" width="20.7109375" style="40" customWidth="1"/>
    <col min="2828" max="2828" width="12.7109375" style="40" bestFit="1" customWidth="1"/>
    <col min="2829" max="3072" width="9.140625" style="40"/>
    <col min="3073" max="3073" width="20.7109375" style="40" customWidth="1"/>
    <col min="3074" max="3082" width="8.7109375" style="40" customWidth="1"/>
    <col min="3083" max="3083" width="20.7109375" style="40" customWidth="1"/>
    <col min="3084" max="3084" width="12.7109375" style="40" bestFit="1" customWidth="1"/>
    <col min="3085" max="3328" width="9.140625" style="40"/>
    <col min="3329" max="3329" width="20.7109375" style="40" customWidth="1"/>
    <col min="3330" max="3338" width="8.7109375" style="40" customWidth="1"/>
    <col min="3339" max="3339" width="20.7109375" style="40" customWidth="1"/>
    <col min="3340" max="3340" width="12.7109375" style="40" bestFit="1" customWidth="1"/>
    <col min="3341" max="3584" width="9.140625" style="40"/>
    <col min="3585" max="3585" width="20.7109375" style="40" customWidth="1"/>
    <col min="3586" max="3594" width="8.7109375" style="40" customWidth="1"/>
    <col min="3595" max="3595" width="20.7109375" style="40" customWidth="1"/>
    <col min="3596" max="3596" width="12.7109375" style="40" bestFit="1" customWidth="1"/>
    <col min="3597" max="3840" width="9.140625" style="40"/>
    <col min="3841" max="3841" width="20.7109375" style="40" customWidth="1"/>
    <col min="3842" max="3850" width="8.7109375" style="40" customWidth="1"/>
    <col min="3851" max="3851" width="20.7109375" style="40" customWidth="1"/>
    <col min="3852" max="3852" width="12.7109375" style="40" bestFit="1" customWidth="1"/>
    <col min="3853" max="4096" width="9.140625" style="40"/>
    <col min="4097" max="4097" width="20.7109375" style="40" customWidth="1"/>
    <col min="4098" max="4106" width="8.7109375" style="40" customWidth="1"/>
    <col min="4107" max="4107" width="20.7109375" style="40" customWidth="1"/>
    <col min="4108" max="4108" width="12.7109375" style="40" bestFit="1" customWidth="1"/>
    <col min="4109" max="4352" width="9.140625" style="40"/>
    <col min="4353" max="4353" width="20.7109375" style="40" customWidth="1"/>
    <col min="4354" max="4362" width="8.7109375" style="40" customWidth="1"/>
    <col min="4363" max="4363" width="20.7109375" style="40" customWidth="1"/>
    <col min="4364" max="4364" width="12.7109375" style="40" bestFit="1" customWidth="1"/>
    <col min="4365" max="4608" width="9.140625" style="40"/>
    <col min="4609" max="4609" width="20.7109375" style="40" customWidth="1"/>
    <col min="4610" max="4618" width="8.7109375" style="40" customWidth="1"/>
    <col min="4619" max="4619" width="20.7109375" style="40" customWidth="1"/>
    <col min="4620" max="4620" width="12.7109375" style="40" bestFit="1" customWidth="1"/>
    <col min="4621" max="4864" width="9.140625" style="40"/>
    <col min="4865" max="4865" width="20.7109375" style="40" customWidth="1"/>
    <col min="4866" max="4874" width="8.7109375" style="40" customWidth="1"/>
    <col min="4875" max="4875" width="20.7109375" style="40" customWidth="1"/>
    <col min="4876" max="4876" width="12.7109375" style="40" bestFit="1" customWidth="1"/>
    <col min="4877" max="5120" width="9.140625" style="40"/>
    <col min="5121" max="5121" width="20.7109375" style="40" customWidth="1"/>
    <col min="5122" max="5130" width="8.7109375" style="40" customWidth="1"/>
    <col min="5131" max="5131" width="20.7109375" style="40" customWidth="1"/>
    <col min="5132" max="5132" width="12.7109375" style="40" bestFit="1" customWidth="1"/>
    <col min="5133" max="5376" width="9.140625" style="40"/>
    <col min="5377" max="5377" width="20.7109375" style="40" customWidth="1"/>
    <col min="5378" max="5386" width="8.7109375" style="40" customWidth="1"/>
    <col min="5387" max="5387" width="20.7109375" style="40" customWidth="1"/>
    <col min="5388" max="5388" width="12.7109375" style="40" bestFit="1" customWidth="1"/>
    <col min="5389" max="5632" width="9.140625" style="40"/>
    <col min="5633" max="5633" width="20.7109375" style="40" customWidth="1"/>
    <col min="5634" max="5642" width="8.7109375" style="40" customWidth="1"/>
    <col min="5643" max="5643" width="20.7109375" style="40" customWidth="1"/>
    <col min="5644" max="5644" width="12.7109375" style="40" bestFit="1" customWidth="1"/>
    <col min="5645" max="5888" width="9.140625" style="40"/>
    <col min="5889" max="5889" width="20.7109375" style="40" customWidth="1"/>
    <col min="5890" max="5898" width="8.7109375" style="40" customWidth="1"/>
    <col min="5899" max="5899" width="20.7109375" style="40" customWidth="1"/>
    <col min="5900" max="5900" width="12.7109375" style="40" bestFit="1" customWidth="1"/>
    <col min="5901" max="6144" width="9.140625" style="40"/>
    <col min="6145" max="6145" width="20.7109375" style="40" customWidth="1"/>
    <col min="6146" max="6154" width="8.7109375" style="40" customWidth="1"/>
    <col min="6155" max="6155" width="20.7109375" style="40" customWidth="1"/>
    <col min="6156" max="6156" width="12.7109375" style="40" bestFit="1" customWidth="1"/>
    <col min="6157" max="6400" width="9.140625" style="40"/>
    <col min="6401" max="6401" width="20.7109375" style="40" customWidth="1"/>
    <col min="6402" max="6410" width="8.7109375" style="40" customWidth="1"/>
    <col min="6411" max="6411" width="20.7109375" style="40" customWidth="1"/>
    <col min="6412" max="6412" width="12.7109375" style="40" bestFit="1" customWidth="1"/>
    <col min="6413" max="6656" width="9.140625" style="40"/>
    <col min="6657" max="6657" width="20.7109375" style="40" customWidth="1"/>
    <col min="6658" max="6666" width="8.7109375" style="40" customWidth="1"/>
    <col min="6667" max="6667" width="20.7109375" style="40" customWidth="1"/>
    <col min="6668" max="6668" width="12.7109375" style="40" bestFit="1" customWidth="1"/>
    <col min="6669" max="6912" width="9.140625" style="40"/>
    <col min="6913" max="6913" width="20.7109375" style="40" customWidth="1"/>
    <col min="6914" max="6922" width="8.7109375" style="40" customWidth="1"/>
    <col min="6923" max="6923" width="20.7109375" style="40" customWidth="1"/>
    <col min="6924" max="6924" width="12.7109375" style="40" bestFit="1" customWidth="1"/>
    <col min="6925" max="7168" width="9.140625" style="40"/>
    <col min="7169" max="7169" width="20.7109375" style="40" customWidth="1"/>
    <col min="7170" max="7178" width="8.7109375" style="40" customWidth="1"/>
    <col min="7179" max="7179" width="20.7109375" style="40" customWidth="1"/>
    <col min="7180" max="7180" width="12.7109375" style="40" bestFit="1" customWidth="1"/>
    <col min="7181" max="7424" width="9.140625" style="40"/>
    <col min="7425" max="7425" width="20.7109375" style="40" customWidth="1"/>
    <col min="7426" max="7434" width="8.7109375" style="40" customWidth="1"/>
    <col min="7435" max="7435" width="20.7109375" style="40" customWidth="1"/>
    <col min="7436" max="7436" width="12.7109375" style="40" bestFit="1" customWidth="1"/>
    <col min="7437" max="7680" width="9.140625" style="40"/>
    <col min="7681" max="7681" width="20.7109375" style="40" customWidth="1"/>
    <col min="7682" max="7690" width="8.7109375" style="40" customWidth="1"/>
    <col min="7691" max="7691" width="20.7109375" style="40" customWidth="1"/>
    <col min="7692" max="7692" width="12.7109375" style="40" bestFit="1" customWidth="1"/>
    <col min="7693" max="7936" width="9.140625" style="40"/>
    <col min="7937" max="7937" width="20.7109375" style="40" customWidth="1"/>
    <col min="7938" max="7946" width="8.7109375" style="40" customWidth="1"/>
    <col min="7947" max="7947" width="20.7109375" style="40" customWidth="1"/>
    <col min="7948" max="7948" width="12.7109375" style="40" bestFit="1" customWidth="1"/>
    <col min="7949" max="8192" width="9.140625" style="40"/>
    <col min="8193" max="8193" width="20.7109375" style="40" customWidth="1"/>
    <col min="8194" max="8202" width="8.7109375" style="40" customWidth="1"/>
    <col min="8203" max="8203" width="20.7109375" style="40" customWidth="1"/>
    <col min="8204" max="8204" width="12.7109375" style="40" bestFit="1" customWidth="1"/>
    <col min="8205" max="8448" width="9.140625" style="40"/>
    <col min="8449" max="8449" width="20.7109375" style="40" customWidth="1"/>
    <col min="8450" max="8458" width="8.7109375" style="40" customWidth="1"/>
    <col min="8459" max="8459" width="20.7109375" style="40" customWidth="1"/>
    <col min="8460" max="8460" width="12.7109375" style="40" bestFit="1" customWidth="1"/>
    <col min="8461" max="8704" width="9.140625" style="40"/>
    <col min="8705" max="8705" width="20.7109375" style="40" customWidth="1"/>
    <col min="8706" max="8714" width="8.7109375" style="40" customWidth="1"/>
    <col min="8715" max="8715" width="20.7109375" style="40" customWidth="1"/>
    <col min="8716" max="8716" width="12.7109375" style="40" bestFit="1" customWidth="1"/>
    <col min="8717" max="8960" width="9.140625" style="40"/>
    <col min="8961" max="8961" width="20.7109375" style="40" customWidth="1"/>
    <col min="8962" max="8970" width="8.7109375" style="40" customWidth="1"/>
    <col min="8971" max="8971" width="20.7109375" style="40" customWidth="1"/>
    <col min="8972" max="8972" width="12.7109375" style="40" bestFit="1" customWidth="1"/>
    <col min="8973" max="9216" width="9.140625" style="40"/>
    <col min="9217" max="9217" width="20.7109375" style="40" customWidth="1"/>
    <col min="9218" max="9226" width="8.7109375" style="40" customWidth="1"/>
    <col min="9227" max="9227" width="20.7109375" style="40" customWidth="1"/>
    <col min="9228" max="9228" width="12.7109375" style="40" bestFit="1" customWidth="1"/>
    <col min="9229" max="9472" width="9.140625" style="40"/>
    <col min="9473" max="9473" width="20.7109375" style="40" customWidth="1"/>
    <col min="9474" max="9482" width="8.7109375" style="40" customWidth="1"/>
    <col min="9483" max="9483" width="20.7109375" style="40" customWidth="1"/>
    <col min="9484" max="9484" width="12.7109375" style="40" bestFit="1" customWidth="1"/>
    <col min="9485" max="9728" width="9.140625" style="40"/>
    <col min="9729" max="9729" width="20.7109375" style="40" customWidth="1"/>
    <col min="9730" max="9738" width="8.7109375" style="40" customWidth="1"/>
    <col min="9739" max="9739" width="20.7109375" style="40" customWidth="1"/>
    <col min="9740" max="9740" width="12.7109375" style="40" bestFit="1" customWidth="1"/>
    <col min="9741" max="9984" width="9.140625" style="40"/>
    <col min="9985" max="9985" width="20.7109375" style="40" customWidth="1"/>
    <col min="9986" max="9994" width="8.7109375" style="40" customWidth="1"/>
    <col min="9995" max="9995" width="20.7109375" style="40" customWidth="1"/>
    <col min="9996" max="9996" width="12.7109375" style="40" bestFit="1" customWidth="1"/>
    <col min="9997" max="10240" width="9.140625" style="40"/>
    <col min="10241" max="10241" width="20.7109375" style="40" customWidth="1"/>
    <col min="10242" max="10250" width="8.7109375" style="40" customWidth="1"/>
    <col min="10251" max="10251" width="20.7109375" style="40" customWidth="1"/>
    <col min="10252" max="10252" width="12.7109375" style="40" bestFit="1" customWidth="1"/>
    <col min="10253" max="10496" width="9.140625" style="40"/>
    <col min="10497" max="10497" width="20.7109375" style="40" customWidth="1"/>
    <col min="10498" max="10506" width="8.7109375" style="40" customWidth="1"/>
    <col min="10507" max="10507" width="20.7109375" style="40" customWidth="1"/>
    <col min="10508" max="10508" width="12.7109375" style="40" bestFit="1" customWidth="1"/>
    <col min="10509" max="10752" width="9.140625" style="40"/>
    <col min="10753" max="10753" width="20.7109375" style="40" customWidth="1"/>
    <col min="10754" max="10762" width="8.7109375" style="40" customWidth="1"/>
    <col min="10763" max="10763" width="20.7109375" style="40" customWidth="1"/>
    <col min="10764" max="10764" width="12.7109375" style="40" bestFit="1" customWidth="1"/>
    <col min="10765" max="11008" width="9.140625" style="40"/>
    <col min="11009" max="11009" width="20.7109375" style="40" customWidth="1"/>
    <col min="11010" max="11018" width="8.7109375" style="40" customWidth="1"/>
    <col min="11019" max="11019" width="20.7109375" style="40" customWidth="1"/>
    <col min="11020" max="11020" width="12.7109375" style="40" bestFit="1" customWidth="1"/>
    <col min="11021" max="11264" width="9.140625" style="40"/>
    <col min="11265" max="11265" width="20.7109375" style="40" customWidth="1"/>
    <col min="11266" max="11274" width="8.7109375" style="40" customWidth="1"/>
    <col min="11275" max="11275" width="20.7109375" style="40" customWidth="1"/>
    <col min="11276" max="11276" width="12.7109375" style="40" bestFit="1" customWidth="1"/>
    <col min="11277" max="11520" width="9.140625" style="40"/>
    <col min="11521" max="11521" width="20.7109375" style="40" customWidth="1"/>
    <col min="11522" max="11530" width="8.7109375" style="40" customWidth="1"/>
    <col min="11531" max="11531" width="20.7109375" style="40" customWidth="1"/>
    <col min="11532" max="11532" width="12.7109375" style="40" bestFit="1" customWidth="1"/>
    <col min="11533" max="11776" width="9.140625" style="40"/>
    <col min="11777" max="11777" width="20.7109375" style="40" customWidth="1"/>
    <col min="11778" max="11786" width="8.7109375" style="40" customWidth="1"/>
    <col min="11787" max="11787" width="20.7109375" style="40" customWidth="1"/>
    <col min="11788" max="11788" width="12.7109375" style="40" bestFit="1" customWidth="1"/>
    <col min="11789" max="12032" width="9.140625" style="40"/>
    <col min="12033" max="12033" width="20.7109375" style="40" customWidth="1"/>
    <col min="12034" max="12042" width="8.7109375" style="40" customWidth="1"/>
    <col min="12043" max="12043" width="20.7109375" style="40" customWidth="1"/>
    <col min="12044" max="12044" width="12.7109375" style="40" bestFit="1" customWidth="1"/>
    <col min="12045" max="12288" width="9.140625" style="40"/>
    <col min="12289" max="12289" width="20.7109375" style="40" customWidth="1"/>
    <col min="12290" max="12298" width="8.7109375" style="40" customWidth="1"/>
    <col min="12299" max="12299" width="20.7109375" style="40" customWidth="1"/>
    <col min="12300" max="12300" width="12.7109375" style="40" bestFit="1" customWidth="1"/>
    <col min="12301" max="12544" width="9.140625" style="40"/>
    <col min="12545" max="12545" width="20.7109375" style="40" customWidth="1"/>
    <col min="12546" max="12554" width="8.7109375" style="40" customWidth="1"/>
    <col min="12555" max="12555" width="20.7109375" style="40" customWidth="1"/>
    <col min="12556" max="12556" width="12.7109375" style="40" bestFit="1" customWidth="1"/>
    <col min="12557" max="12800" width="9.140625" style="40"/>
    <col min="12801" max="12801" width="20.7109375" style="40" customWidth="1"/>
    <col min="12802" max="12810" width="8.7109375" style="40" customWidth="1"/>
    <col min="12811" max="12811" width="20.7109375" style="40" customWidth="1"/>
    <col min="12812" max="12812" width="12.7109375" style="40" bestFit="1" customWidth="1"/>
    <col min="12813" max="13056" width="9.140625" style="40"/>
    <col min="13057" max="13057" width="20.7109375" style="40" customWidth="1"/>
    <col min="13058" max="13066" width="8.7109375" style="40" customWidth="1"/>
    <col min="13067" max="13067" width="20.7109375" style="40" customWidth="1"/>
    <col min="13068" max="13068" width="12.7109375" style="40" bestFit="1" customWidth="1"/>
    <col min="13069" max="13312" width="9.140625" style="40"/>
    <col min="13313" max="13313" width="20.7109375" style="40" customWidth="1"/>
    <col min="13314" max="13322" width="8.7109375" style="40" customWidth="1"/>
    <col min="13323" max="13323" width="20.7109375" style="40" customWidth="1"/>
    <col min="13324" max="13324" width="12.7109375" style="40" bestFit="1" customWidth="1"/>
    <col min="13325" max="13568" width="9.140625" style="40"/>
    <col min="13569" max="13569" width="20.7109375" style="40" customWidth="1"/>
    <col min="13570" max="13578" width="8.7109375" style="40" customWidth="1"/>
    <col min="13579" max="13579" width="20.7109375" style="40" customWidth="1"/>
    <col min="13580" max="13580" width="12.7109375" style="40" bestFit="1" customWidth="1"/>
    <col min="13581" max="13824" width="9.140625" style="40"/>
    <col min="13825" max="13825" width="20.7109375" style="40" customWidth="1"/>
    <col min="13826" max="13834" width="8.7109375" style="40" customWidth="1"/>
    <col min="13835" max="13835" width="20.7109375" style="40" customWidth="1"/>
    <col min="13836" max="13836" width="12.7109375" style="40" bestFit="1" customWidth="1"/>
    <col min="13837" max="14080" width="9.140625" style="40"/>
    <col min="14081" max="14081" width="20.7109375" style="40" customWidth="1"/>
    <col min="14082" max="14090" width="8.7109375" style="40" customWidth="1"/>
    <col min="14091" max="14091" width="20.7109375" style="40" customWidth="1"/>
    <col min="14092" max="14092" width="12.7109375" style="40" bestFit="1" customWidth="1"/>
    <col min="14093" max="14336" width="9.140625" style="40"/>
    <col min="14337" max="14337" width="20.7109375" style="40" customWidth="1"/>
    <col min="14338" max="14346" width="8.7109375" style="40" customWidth="1"/>
    <col min="14347" max="14347" width="20.7109375" style="40" customWidth="1"/>
    <col min="14348" max="14348" width="12.7109375" style="40" bestFit="1" customWidth="1"/>
    <col min="14349" max="14592" width="9.140625" style="40"/>
    <col min="14593" max="14593" width="20.7109375" style="40" customWidth="1"/>
    <col min="14594" max="14602" width="8.7109375" style="40" customWidth="1"/>
    <col min="14603" max="14603" width="20.7109375" style="40" customWidth="1"/>
    <col min="14604" max="14604" width="12.7109375" style="40" bestFit="1" customWidth="1"/>
    <col min="14605" max="14848" width="9.140625" style="40"/>
    <col min="14849" max="14849" width="20.7109375" style="40" customWidth="1"/>
    <col min="14850" max="14858" width="8.7109375" style="40" customWidth="1"/>
    <col min="14859" max="14859" width="20.7109375" style="40" customWidth="1"/>
    <col min="14860" max="14860" width="12.7109375" style="40" bestFit="1" customWidth="1"/>
    <col min="14861" max="15104" width="9.140625" style="40"/>
    <col min="15105" max="15105" width="20.7109375" style="40" customWidth="1"/>
    <col min="15106" max="15114" width="8.7109375" style="40" customWidth="1"/>
    <col min="15115" max="15115" width="20.7109375" style="40" customWidth="1"/>
    <col min="15116" max="15116" width="12.7109375" style="40" bestFit="1" customWidth="1"/>
    <col min="15117" max="15360" width="9.140625" style="40"/>
    <col min="15361" max="15361" width="20.7109375" style="40" customWidth="1"/>
    <col min="15362" max="15370" width="8.7109375" style="40" customWidth="1"/>
    <col min="15371" max="15371" width="20.7109375" style="40" customWidth="1"/>
    <col min="15372" max="15372" width="12.7109375" style="40" bestFit="1" customWidth="1"/>
    <col min="15373" max="15616" width="9.140625" style="40"/>
    <col min="15617" max="15617" width="20.7109375" style="40" customWidth="1"/>
    <col min="15618" max="15626" width="8.7109375" style="40" customWidth="1"/>
    <col min="15627" max="15627" width="20.7109375" style="40" customWidth="1"/>
    <col min="15628" max="15628" width="12.7109375" style="40" bestFit="1" customWidth="1"/>
    <col min="15629" max="15872" width="9.140625" style="40"/>
    <col min="15873" max="15873" width="20.7109375" style="40" customWidth="1"/>
    <col min="15874" max="15882" width="8.7109375" style="40" customWidth="1"/>
    <col min="15883" max="15883" width="20.7109375" style="40" customWidth="1"/>
    <col min="15884" max="15884" width="12.7109375" style="40" bestFit="1" customWidth="1"/>
    <col min="15885" max="16128" width="9.140625" style="40"/>
    <col min="16129" max="16129" width="20.7109375" style="40" customWidth="1"/>
    <col min="16130" max="16138" width="8.7109375" style="40" customWidth="1"/>
    <col min="16139" max="16139" width="20.7109375" style="40" customWidth="1"/>
    <col min="16140" max="16140" width="12.7109375" style="40" bestFit="1" customWidth="1"/>
    <col min="16141" max="16384" width="9.140625" style="40"/>
  </cols>
  <sheetData>
    <row r="1" spans="1:12" ht="20.25" x14ac:dyDescent="0.25">
      <c r="A1" s="1146" t="s">
        <v>710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9"/>
    </row>
    <row r="2" spans="1:12" ht="15.75" x14ac:dyDescent="0.25">
      <c r="A2" s="1147" t="s">
        <v>756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9"/>
    </row>
    <row r="3" spans="1:12" ht="15.75" x14ac:dyDescent="0.25">
      <c r="A3" s="1147">
        <v>2014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9"/>
    </row>
    <row r="4" spans="1:12" ht="21.75" customHeight="1" x14ac:dyDescent="0.3">
      <c r="A4" s="806" t="s">
        <v>1346</v>
      </c>
      <c r="B4" s="810"/>
      <c r="C4" s="810"/>
      <c r="D4" s="1531"/>
      <c r="E4" s="1531"/>
      <c r="F4" s="1531"/>
      <c r="G4" s="810"/>
      <c r="H4" s="810"/>
      <c r="I4" s="810"/>
      <c r="J4" s="811"/>
      <c r="K4" s="809" t="s">
        <v>182</v>
      </c>
    </row>
    <row r="5" spans="1:12" ht="31.5" customHeight="1" x14ac:dyDescent="0.2">
      <c r="A5" s="1537" t="s">
        <v>133</v>
      </c>
      <c r="B5" s="1534" t="s">
        <v>674</v>
      </c>
      <c r="C5" s="1534"/>
      <c r="D5" s="1534"/>
      <c r="E5" s="1253" t="s">
        <v>654</v>
      </c>
      <c r="F5" s="1253"/>
      <c r="G5" s="1253"/>
      <c r="H5" s="1253" t="s">
        <v>653</v>
      </c>
      <c r="I5" s="1253"/>
      <c r="J5" s="1253"/>
      <c r="K5" s="1539" t="s">
        <v>243</v>
      </c>
    </row>
    <row r="6" spans="1:12" ht="35.25" customHeight="1" x14ac:dyDescent="0.2">
      <c r="A6" s="1538"/>
      <c r="B6" s="241" t="s">
        <v>1409</v>
      </c>
      <c r="C6" s="241" t="s">
        <v>1407</v>
      </c>
      <c r="D6" s="241" t="s">
        <v>1406</v>
      </c>
      <c r="E6" s="52" t="s">
        <v>1408</v>
      </c>
      <c r="F6" s="52" t="s">
        <v>1407</v>
      </c>
      <c r="G6" s="52" t="s">
        <v>1406</v>
      </c>
      <c r="H6" s="52" t="s">
        <v>1408</v>
      </c>
      <c r="I6" s="52" t="s">
        <v>1407</v>
      </c>
      <c r="J6" s="52" t="s">
        <v>1406</v>
      </c>
      <c r="K6" s="1540"/>
    </row>
    <row r="7" spans="1:12" ht="24.95" customHeight="1" thickBot="1" x14ac:dyDescent="0.3">
      <c r="A7" s="447" t="s">
        <v>53</v>
      </c>
      <c r="B7" s="617">
        <f t="shared" ref="B7:D14" si="0">SUM(H7+E7)</f>
        <v>74</v>
      </c>
      <c r="C7" s="617">
        <f t="shared" si="0"/>
        <v>39</v>
      </c>
      <c r="D7" s="617">
        <f t="shared" si="0"/>
        <v>35</v>
      </c>
      <c r="E7" s="617">
        <f t="shared" ref="E7:E14" si="1">SUM(F7:G7)</f>
        <v>60</v>
      </c>
      <c r="F7" s="615">
        <v>29</v>
      </c>
      <c r="G7" s="615">
        <v>31</v>
      </c>
      <c r="H7" s="617">
        <f t="shared" ref="H7:H14" si="2">SUM(I7:J7)</f>
        <v>14</v>
      </c>
      <c r="I7" s="615">
        <v>10</v>
      </c>
      <c r="J7" s="615">
        <v>4</v>
      </c>
      <c r="K7" s="197" t="s">
        <v>54</v>
      </c>
      <c r="L7" s="9"/>
    </row>
    <row r="8" spans="1:12" ht="24.95" customHeight="1" thickTop="1" thickBot="1" x14ac:dyDescent="0.3">
      <c r="A8" s="450" t="s">
        <v>55</v>
      </c>
      <c r="B8" s="609">
        <f t="shared" si="0"/>
        <v>67</v>
      </c>
      <c r="C8" s="609">
        <f t="shared" si="0"/>
        <v>27</v>
      </c>
      <c r="D8" s="609">
        <f t="shared" si="0"/>
        <v>40</v>
      </c>
      <c r="E8" s="609">
        <f t="shared" si="1"/>
        <v>38</v>
      </c>
      <c r="F8" s="610">
        <v>16</v>
      </c>
      <c r="G8" s="610">
        <v>22</v>
      </c>
      <c r="H8" s="609">
        <f t="shared" si="2"/>
        <v>29</v>
      </c>
      <c r="I8" s="610">
        <v>11</v>
      </c>
      <c r="J8" s="610">
        <v>18</v>
      </c>
      <c r="K8" s="195" t="s">
        <v>56</v>
      </c>
      <c r="L8" s="9"/>
    </row>
    <row r="9" spans="1:12" ht="24.95" customHeight="1" thickTop="1" thickBot="1" x14ac:dyDescent="0.3">
      <c r="A9" s="447" t="s">
        <v>57</v>
      </c>
      <c r="B9" s="617">
        <f t="shared" si="0"/>
        <v>9</v>
      </c>
      <c r="C9" s="617">
        <f t="shared" si="0"/>
        <v>5</v>
      </c>
      <c r="D9" s="617">
        <f t="shared" si="0"/>
        <v>4</v>
      </c>
      <c r="E9" s="617">
        <f t="shared" si="1"/>
        <v>7</v>
      </c>
      <c r="F9" s="615">
        <v>4</v>
      </c>
      <c r="G9" s="615">
        <v>3</v>
      </c>
      <c r="H9" s="617">
        <f t="shared" si="2"/>
        <v>2</v>
      </c>
      <c r="I9" s="615">
        <v>1</v>
      </c>
      <c r="J9" s="615">
        <v>1</v>
      </c>
      <c r="K9" s="197" t="s">
        <v>58</v>
      </c>
      <c r="L9" s="9"/>
    </row>
    <row r="10" spans="1:12" ht="24.95" customHeight="1" thickTop="1" thickBot="1" x14ac:dyDescent="0.3">
      <c r="A10" s="450" t="s">
        <v>59</v>
      </c>
      <c r="B10" s="609">
        <f t="shared" si="0"/>
        <v>9</v>
      </c>
      <c r="C10" s="609">
        <f t="shared" si="0"/>
        <v>6</v>
      </c>
      <c r="D10" s="609">
        <f t="shared" si="0"/>
        <v>3</v>
      </c>
      <c r="E10" s="609">
        <f t="shared" si="1"/>
        <v>4</v>
      </c>
      <c r="F10" s="610">
        <v>3</v>
      </c>
      <c r="G10" s="610">
        <v>1</v>
      </c>
      <c r="H10" s="609">
        <f t="shared" si="2"/>
        <v>5</v>
      </c>
      <c r="I10" s="610">
        <v>3</v>
      </c>
      <c r="J10" s="610">
        <v>2</v>
      </c>
      <c r="K10" s="195" t="s">
        <v>60</v>
      </c>
      <c r="L10" s="9"/>
    </row>
    <row r="11" spans="1:12" ht="24.95" customHeight="1" thickTop="1" thickBot="1" x14ac:dyDescent="0.3">
      <c r="A11" s="447" t="s">
        <v>61</v>
      </c>
      <c r="B11" s="617">
        <f t="shared" si="0"/>
        <v>2</v>
      </c>
      <c r="C11" s="617">
        <f t="shared" si="0"/>
        <v>1</v>
      </c>
      <c r="D11" s="617">
        <f t="shared" si="0"/>
        <v>1</v>
      </c>
      <c r="E11" s="617">
        <f t="shared" si="1"/>
        <v>1</v>
      </c>
      <c r="F11" s="615">
        <v>0</v>
      </c>
      <c r="G11" s="615">
        <v>1</v>
      </c>
      <c r="H11" s="617">
        <f t="shared" si="2"/>
        <v>1</v>
      </c>
      <c r="I11" s="615">
        <v>1</v>
      </c>
      <c r="J11" s="615">
        <v>0</v>
      </c>
      <c r="K11" s="197" t="s">
        <v>62</v>
      </c>
      <c r="L11" s="9"/>
    </row>
    <row r="12" spans="1:12" ht="24.95" customHeight="1" thickTop="1" thickBot="1" x14ac:dyDescent="0.3">
      <c r="A12" s="450" t="s">
        <v>63</v>
      </c>
      <c r="B12" s="609">
        <f t="shared" si="0"/>
        <v>1</v>
      </c>
      <c r="C12" s="609">
        <f t="shared" si="0"/>
        <v>0</v>
      </c>
      <c r="D12" s="609">
        <f t="shared" si="0"/>
        <v>1</v>
      </c>
      <c r="E12" s="609">
        <f t="shared" si="1"/>
        <v>0</v>
      </c>
      <c r="F12" s="610">
        <v>0</v>
      </c>
      <c r="G12" s="610">
        <v>0</v>
      </c>
      <c r="H12" s="609">
        <f t="shared" si="2"/>
        <v>1</v>
      </c>
      <c r="I12" s="610">
        <v>0</v>
      </c>
      <c r="J12" s="610">
        <v>1</v>
      </c>
      <c r="K12" s="195" t="s">
        <v>64</v>
      </c>
      <c r="L12" s="9"/>
    </row>
    <row r="13" spans="1:12" ht="24.95" customHeight="1" thickTop="1" thickBot="1" x14ac:dyDescent="0.3">
      <c r="A13" s="447" t="s">
        <v>982</v>
      </c>
      <c r="B13" s="617">
        <f t="shared" si="0"/>
        <v>0</v>
      </c>
      <c r="C13" s="617">
        <f t="shared" si="0"/>
        <v>0</v>
      </c>
      <c r="D13" s="617">
        <f t="shared" si="0"/>
        <v>0</v>
      </c>
      <c r="E13" s="617">
        <f t="shared" si="1"/>
        <v>0</v>
      </c>
      <c r="F13" s="615">
        <v>0</v>
      </c>
      <c r="G13" s="615">
        <v>0</v>
      </c>
      <c r="H13" s="617">
        <f t="shared" si="2"/>
        <v>0</v>
      </c>
      <c r="I13" s="615">
        <v>0</v>
      </c>
      <c r="J13" s="615">
        <v>0</v>
      </c>
      <c r="K13" s="197" t="s">
        <v>65</v>
      </c>
      <c r="L13" s="9"/>
    </row>
    <row r="14" spans="1:12" ht="24.95" customHeight="1" thickTop="1" x14ac:dyDescent="0.25">
      <c r="A14" s="451" t="s">
        <v>983</v>
      </c>
      <c r="B14" s="632">
        <f t="shared" si="0"/>
        <v>6</v>
      </c>
      <c r="C14" s="632">
        <f t="shared" si="0"/>
        <v>5</v>
      </c>
      <c r="D14" s="632">
        <f t="shared" si="0"/>
        <v>1</v>
      </c>
      <c r="E14" s="632">
        <f t="shared" si="1"/>
        <v>0</v>
      </c>
      <c r="F14" s="650">
        <v>0</v>
      </c>
      <c r="G14" s="650">
        <v>0</v>
      </c>
      <c r="H14" s="632">
        <f t="shared" si="2"/>
        <v>6</v>
      </c>
      <c r="I14" s="650">
        <v>5</v>
      </c>
      <c r="J14" s="650">
        <v>1</v>
      </c>
      <c r="K14" s="201" t="s">
        <v>240</v>
      </c>
      <c r="L14" s="9"/>
    </row>
    <row r="15" spans="1:12" ht="30" customHeight="1" x14ac:dyDescent="0.2">
      <c r="A15" s="426" t="s">
        <v>66</v>
      </c>
      <c r="B15" s="573">
        <f t="shared" ref="B15:J15" si="3">SUM(B7:B14)</f>
        <v>168</v>
      </c>
      <c r="C15" s="573">
        <f t="shared" si="3"/>
        <v>83</v>
      </c>
      <c r="D15" s="573">
        <f t="shared" si="3"/>
        <v>85</v>
      </c>
      <c r="E15" s="573">
        <f t="shared" si="3"/>
        <v>110</v>
      </c>
      <c r="F15" s="573">
        <f t="shared" si="3"/>
        <v>52</v>
      </c>
      <c r="G15" s="573">
        <f t="shared" si="3"/>
        <v>58</v>
      </c>
      <c r="H15" s="573">
        <f t="shared" si="3"/>
        <v>58</v>
      </c>
      <c r="I15" s="573">
        <f t="shared" si="3"/>
        <v>31</v>
      </c>
      <c r="J15" s="573">
        <f t="shared" si="3"/>
        <v>27</v>
      </c>
      <c r="K15" s="127" t="s">
        <v>67</v>
      </c>
    </row>
    <row r="16" spans="1:12" x14ac:dyDescent="0.25">
      <c r="A16" s="37"/>
    </row>
    <row r="17" spans="1:1" x14ac:dyDescent="0.25">
      <c r="A17" s="37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"/>
  <sheetViews>
    <sheetView view="pageBreakPreview" zoomScaleNormal="100" zoomScaleSheetLayoutView="100" workbookViewId="0">
      <selection activeCell="D10" sqref="D10"/>
    </sheetView>
  </sheetViews>
  <sheetFormatPr defaultRowHeight="15" x14ac:dyDescent="0.25"/>
  <cols>
    <col min="1" max="1" width="15.7109375" style="103" customWidth="1"/>
    <col min="2" max="10" width="8.7109375" style="103" customWidth="1"/>
    <col min="11" max="11" width="15.7109375" style="103" customWidth="1"/>
    <col min="12" max="255" width="9.140625" style="40"/>
    <col min="256" max="256" width="15.7109375" style="40" customWidth="1"/>
    <col min="257" max="265" width="8.7109375" style="40" customWidth="1"/>
    <col min="266" max="266" width="15.7109375" style="40" customWidth="1"/>
    <col min="267" max="267" width="12.7109375" style="40" bestFit="1" customWidth="1"/>
    <col min="268" max="511" width="9.140625" style="40"/>
    <col min="512" max="512" width="15.7109375" style="40" customWidth="1"/>
    <col min="513" max="521" width="8.7109375" style="40" customWidth="1"/>
    <col min="522" max="522" width="15.7109375" style="40" customWidth="1"/>
    <col min="523" max="523" width="12.7109375" style="40" bestFit="1" customWidth="1"/>
    <col min="524" max="767" width="9.140625" style="40"/>
    <col min="768" max="768" width="15.7109375" style="40" customWidth="1"/>
    <col min="769" max="777" width="8.7109375" style="40" customWidth="1"/>
    <col min="778" max="778" width="15.7109375" style="40" customWidth="1"/>
    <col min="779" max="779" width="12.7109375" style="40" bestFit="1" customWidth="1"/>
    <col min="780" max="1023" width="9.140625" style="40"/>
    <col min="1024" max="1024" width="15.7109375" style="40" customWidth="1"/>
    <col min="1025" max="1033" width="8.7109375" style="40" customWidth="1"/>
    <col min="1034" max="1034" width="15.7109375" style="40" customWidth="1"/>
    <col min="1035" max="1035" width="12.7109375" style="40" bestFit="1" customWidth="1"/>
    <col min="1036" max="1279" width="9.140625" style="40"/>
    <col min="1280" max="1280" width="15.7109375" style="40" customWidth="1"/>
    <col min="1281" max="1289" width="8.7109375" style="40" customWidth="1"/>
    <col min="1290" max="1290" width="15.7109375" style="40" customWidth="1"/>
    <col min="1291" max="1291" width="12.7109375" style="40" bestFit="1" customWidth="1"/>
    <col min="1292" max="1535" width="9.140625" style="40"/>
    <col min="1536" max="1536" width="15.7109375" style="40" customWidth="1"/>
    <col min="1537" max="1545" width="8.7109375" style="40" customWidth="1"/>
    <col min="1546" max="1546" width="15.7109375" style="40" customWidth="1"/>
    <col min="1547" max="1547" width="12.7109375" style="40" bestFit="1" customWidth="1"/>
    <col min="1548" max="1791" width="9.140625" style="40"/>
    <col min="1792" max="1792" width="15.7109375" style="40" customWidth="1"/>
    <col min="1793" max="1801" width="8.7109375" style="40" customWidth="1"/>
    <col min="1802" max="1802" width="15.7109375" style="40" customWidth="1"/>
    <col min="1803" max="1803" width="12.7109375" style="40" bestFit="1" customWidth="1"/>
    <col min="1804" max="2047" width="9.140625" style="40"/>
    <col min="2048" max="2048" width="15.7109375" style="40" customWidth="1"/>
    <col min="2049" max="2057" width="8.7109375" style="40" customWidth="1"/>
    <col min="2058" max="2058" width="15.7109375" style="40" customWidth="1"/>
    <col min="2059" max="2059" width="12.7109375" style="40" bestFit="1" customWidth="1"/>
    <col min="2060" max="2303" width="9.140625" style="40"/>
    <col min="2304" max="2304" width="15.7109375" style="40" customWidth="1"/>
    <col min="2305" max="2313" width="8.7109375" style="40" customWidth="1"/>
    <col min="2314" max="2314" width="15.7109375" style="40" customWidth="1"/>
    <col min="2315" max="2315" width="12.7109375" style="40" bestFit="1" customWidth="1"/>
    <col min="2316" max="2559" width="9.140625" style="40"/>
    <col min="2560" max="2560" width="15.7109375" style="40" customWidth="1"/>
    <col min="2561" max="2569" width="8.7109375" style="40" customWidth="1"/>
    <col min="2570" max="2570" width="15.7109375" style="40" customWidth="1"/>
    <col min="2571" max="2571" width="12.7109375" style="40" bestFit="1" customWidth="1"/>
    <col min="2572" max="2815" width="9.140625" style="40"/>
    <col min="2816" max="2816" width="15.7109375" style="40" customWidth="1"/>
    <col min="2817" max="2825" width="8.7109375" style="40" customWidth="1"/>
    <col min="2826" max="2826" width="15.7109375" style="40" customWidth="1"/>
    <col min="2827" max="2827" width="12.7109375" style="40" bestFit="1" customWidth="1"/>
    <col min="2828" max="3071" width="9.140625" style="40"/>
    <col min="3072" max="3072" width="15.7109375" style="40" customWidth="1"/>
    <col min="3073" max="3081" width="8.7109375" style="40" customWidth="1"/>
    <col min="3082" max="3082" width="15.7109375" style="40" customWidth="1"/>
    <col min="3083" max="3083" width="12.7109375" style="40" bestFit="1" customWidth="1"/>
    <col min="3084" max="3327" width="9.140625" style="40"/>
    <col min="3328" max="3328" width="15.7109375" style="40" customWidth="1"/>
    <col min="3329" max="3337" width="8.7109375" style="40" customWidth="1"/>
    <col min="3338" max="3338" width="15.7109375" style="40" customWidth="1"/>
    <col min="3339" max="3339" width="12.7109375" style="40" bestFit="1" customWidth="1"/>
    <col min="3340" max="3583" width="9.140625" style="40"/>
    <col min="3584" max="3584" width="15.7109375" style="40" customWidth="1"/>
    <col min="3585" max="3593" width="8.7109375" style="40" customWidth="1"/>
    <col min="3594" max="3594" width="15.7109375" style="40" customWidth="1"/>
    <col min="3595" max="3595" width="12.7109375" style="40" bestFit="1" customWidth="1"/>
    <col min="3596" max="3839" width="9.140625" style="40"/>
    <col min="3840" max="3840" width="15.7109375" style="40" customWidth="1"/>
    <col min="3841" max="3849" width="8.7109375" style="40" customWidth="1"/>
    <col min="3850" max="3850" width="15.7109375" style="40" customWidth="1"/>
    <col min="3851" max="3851" width="12.7109375" style="40" bestFit="1" customWidth="1"/>
    <col min="3852" max="4095" width="9.140625" style="40"/>
    <col min="4096" max="4096" width="15.7109375" style="40" customWidth="1"/>
    <col min="4097" max="4105" width="8.7109375" style="40" customWidth="1"/>
    <col min="4106" max="4106" width="15.7109375" style="40" customWidth="1"/>
    <col min="4107" max="4107" width="12.7109375" style="40" bestFit="1" customWidth="1"/>
    <col min="4108" max="4351" width="9.140625" style="40"/>
    <col min="4352" max="4352" width="15.7109375" style="40" customWidth="1"/>
    <col min="4353" max="4361" width="8.7109375" style="40" customWidth="1"/>
    <col min="4362" max="4362" width="15.7109375" style="40" customWidth="1"/>
    <col min="4363" max="4363" width="12.7109375" style="40" bestFit="1" customWidth="1"/>
    <col min="4364" max="4607" width="9.140625" style="40"/>
    <col min="4608" max="4608" width="15.7109375" style="40" customWidth="1"/>
    <col min="4609" max="4617" width="8.7109375" style="40" customWidth="1"/>
    <col min="4618" max="4618" width="15.7109375" style="40" customWidth="1"/>
    <col min="4619" max="4619" width="12.7109375" style="40" bestFit="1" customWidth="1"/>
    <col min="4620" max="4863" width="9.140625" style="40"/>
    <col min="4864" max="4864" width="15.7109375" style="40" customWidth="1"/>
    <col min="4865" max="4873" width="8.7109375" style="40" customWidth="1"/>
    <col min="4874" max="4874" width="15.7109375" style="40" customWidth="1"/>
    <col min="4875" max="4875" width="12.7109375" style="40" bestFit="1" customWidth="1"/>
    <col min="4876" max="5119" width="9.140625" style="40"/>
    <col min="5120" max="5120" width="15.7109375" style="40" customWidth="1"/>
    <col min="5121" max="5129" width="8.7109375" style="40" customWidth="1"/>
    <col min="5130" max="5130" width="15.7109375" style="40" customWidth="1"/>
    <col min="5131" max="5131" width="12.7109375" style="40" bestFit="1" customWidth="1"/>
    <col min="5132" max="5375" width="9.140625" style="40"/>
    <col min="5376" max="5376" width="15.7109375" style="40" customWidth="1"/>
    <col min="5377" max="5385" width="8.7109375" style="40" customWidth="1"/>
    <col min="5386" max="5386" width="15.7109375" style="40" customWidth="1"/>
    <col min="5387" max="5387" width="12.7109375" style="40" bestFit="1" customWidth="1"/>
    <col min="5388" max="5631" width="9.140625" style="40"/>
    <col min="5632" max="5632" width="15.7109375" style="40" customWidth="1"/>
    <col min="5633" max="5641" width="8.7109375" style="40" customWidth="1"/>
    <col min="5642" max="5642" width="15.7109375" style="40" customWidth="1"/>
    <col min="5643" max="5643" width="12.7109375" style="40" bestFit="1" customWidth="1"/>
    <col min="5644" max="5887" width="9.140625" style="40"/>
    <col min="5888" max="5888" width="15.7109375" style="40" customWidth="1"/>
    <col min="5889" max="5897" width="8.7109375" style="40" customWidth="1"/>
    <col min="5898" max="5898" width="15.7109375" style="40" customWidth="1"/>
    <col min="5899" max="5899" width="12.7109375" style="40" bestFit="1" customWidth="1"/>
    <col min="5900" max="6143" width="9.140625" style="40"/>
    <col min="6144" max="6144" width="15.7109375" style="40" customWidth="1"/>
    <col min="6145" max="6153" width="8.7109375" style="40" customWidth="1"/>
    <col min="6154" max="6154" width="15.7109375" style="40" customWidth="1"/>
    <col min="6155" max="6155" width="12.7109375" style="40" bestFit="1" customWidth="1"/>
    <col min="6156" max="6399" width="9.140625" style="40"/>
    <col min="6400" max="6400" width="15.7109375" style="40" customWidth="1"/>
    <col min="6401" max="6409" width="8.7109375" style="40" customWidth="1"/>
    <col min="6410" max="6410" width="15.7109375" style="40" customWidth="1"/>
    <col min="6411" max="6411" width="12.7109375" style="40" bestFit="1" customWidth="1"/>
    <col min="6412" max="6655" width="9.140625" style="40"/>
    <col min="6656" max="6656" width="15.7109375" style="40" customWidth="1"/>
    <col min="6657" max="6665" width="8.7109375" style="40" customWidth="1"/>
    <col min="6666" max="6666" width="15.7109375" style="40" customWidth="1"/>
    <col min="6667" max="6667" width="12.7109375" style="40" bestFit="1" customWidth="1"/>
    <col min="6668" max="6911" width="9.140625" style="40"/>
    <col min="6912" max="6912" width="15.7109375" style="40" customWidth="1"/>
    <col min="6913" max="6921" width="8.7109375" style="40" customWidth="1"/>
    <col min="6922" max="6922" width="15.7109375" style="40" customWidth="1"/>
    <col min="6923" max="6923" width="12.7109375" style="40" bestFit="1" customWidth="1"/>
    <col min="6924" max="7167" width="9.140625" style="40"/>
    <col min="7168" max="7168" width="15.7109375" style="40" customWidth="1"/>
    <col min="7169" max="7177" width="8.7109375" style="40" customWidth="1"/>
    <col min="7178" max="7178" width="15.7109375" style="40" customWidth="1"/>
    <col min="7179" max="7179" width="12.7109375" style="40" bestFit="1" customWidth="1"/>
    <col min="7180" max="7423" width="9.140625" style="40"/>
    <col min="7424" max="7424" width="15.7109375" style="40" customWidth="1"/>
    <col min="7425" max="7433" width="8.7109375" style="40" customWidth="1"/>
    <col min="7434" max="7434" width="15.7109375" style="40" customWidth="1"/>
    <col min="7435" max="7435" width="12.7109375" style="40" bestFit="1" customWidth="1"/>
    <col min="7436" max="7679" width="9.140625" style="40"/>
    <col min="7680" max="7680" width="15.7109375" style="40" customWidth="1"/>
    <col min="7681" max="7689" width="8.7109375" style="40" customWidth="1"/>
    <col min="7690" max="7690" width="15.7109375" style="40" customWidth="1"/>
    <col min="7691" max="7691" width="12.7109375" style="40" bestFit="1" customWidth="1"/>
    <col min="7692" max="7935" width="9.140625" style="40"/>
    <col min="7936" max="7936" width="15.7109375" style="40" customWidth="1"/>
    <col min="7937" max="7945" width="8.7109375" style="40" customWidth="1"/>
    <col min="7946" max="7946" width="15.7109375" style="40" customWidth="1"/>
    <col min="7947" max="7947" width="12.7109375" style="40" bestFit="1" customWidth="1"/>
    <col min="7948" max="8191" width="9.140625" style="40"/>
    <col min="8192" max="8192" width="15.7109375" style="40" customWidth="1"/>
    <col min="8193" max="8201" width="8.7109375" style="40" customWidth="1"/>
    <col min="8202" max="8202" width="15.7109375" style="40" customWidth="1"/>
    <col min="8203" max="8203" width="12.7109375" style="40" bestFit="1" customWidth="1"/>
    <col min="8204" max="8447" width="9.140625" style="40"/>
    <col min="8448" max="8448" width="15.7109375" style="40" customWidth="1"/>
    <col min="8449" max="8457" width="8.7109375" style="40" customWidth="1"/>
    <col min="8458" max="8458" width="15.7109375" style="40" customWidth="1"/>
    <col min="8459" max="8459" width="12.7109375" style="40" bestFit="1" customWidth="1"/>
    <col min="8460" max="8703" width="9.140625" style="40"/>
    <col min="8704" max="8704" width="15.7109375" style="40" customWidth="1"/>
    <col min="8705" max="8713" width="8.7109375" style="40" customWidth="1"/>
    <col min="8714" max="8714" width="15.7109375" style="40" customWidth="1"/>
    <col min="8715" max="8715" width="12.7109375" style="40" bestFit="1" customWidth="1"/>
    <col min="8716" max="8959" width="9.140625" style="40"/>
    <col min="8960" max="8960" width="15.7109375" style="40" customWidth="1"/>
    <col min="8961" max="8969" width="8.7109375" style="40" customWidth="1"/>
    <col min="8970" max="8970" width="15.7109375" style="40" customWidth="1"/>
    <col min="8971" max="8971" width="12.7109375" style="40" bestFit="1" customWidth="1"/>
    <col min="8972" max="9215" width="9.140625" style="40"/>
    <col min="9216" max="9216" width="15.7109375" style="40" customWidth="1"/>
    <col min="9217" max="9225" width="8.7109375" style="40" customWidth="1"/>
    <col min="9226" max="9226" width="15.7109375" style="40" customWidth="1"/>
    <col min="9227" max="9227" width="12.7109375" style="40" bestFit="1" customWidth="1"/>
    <col min="9228" max="9471" width="9.140625" style="40"/>
    <col min="9472" max="9472" width="15.7109375" style="40" customWidth="1"/>
    <col min="9473" max="9481" width="8.7109375" style="40" customWidth="1"/>
    <col min="9482" max="9482" width="15.7109375" style="40" customWidth="1"/>
    <col min="9483" max="9483" width="12.7109375" style="40" bestFit="1" customWidth="1"/>
    <col min="9484" max="9727" width="9.140625" style="40"/>
    <col min="9728" max="9728" width="15.7109375" style="40" customWidth="1"/>
    <col min="9729" max="9737" width="8.7109375" style="40" customWidth="1"/>
    <col min="9738" max="9738" width="15.7109375" style="40" customWidth="1"/>
    <col min="9739" max="9739" width="12.7109375" style="40" bestFit="1" customWidth="1"/>
    <col min="9740" max="9983" width="9.140625" style="40"/>
    <col min="9984" max="9984" width="15.7109375" style="40" customWidth="1"/>
    <col min="9985" max="9993" width="8.7109375" style="40" customWidth="1"/>
    <col min="9994" max="9994" width="15.7109375" style="40" customWidth="1"/>
    <col min="9995" max="9995" width="12.7109375" style="40" bestFit="1" customWidth="1"/>
    <col min="9996" max="10239" width="9.140625" style="40"/>
    <col min="10240" max="10240" width="15.7109375" style="40" customWidth="1"/>
    <col min="10241" max="10249" width="8.7109375" style="40" customWidth="1"/>
    <col min="10250" max="10250" width="15.7109375" style="40" customWidth="1"/>
    <col min="10251" max="10251" width="12.7109375" style="40" bestFit="1" customWidth="1"/>
    <col min="10252" max="10495" width="9.140625" style="40"/>
    <col min="10496" max="10496" width="15.7109375" style="40" customWidth="1"/>
    <col min="10497" max="10505" width="8.7109375" style="40" customWidth="1"/>
    <col min="10506" max="10506" width="15.7109375" style="40" customWidth="1"/>
    <col min="10507" max="10507" width="12.7109375" style="40" bestFit="1" customWidth="1"/>
    <col min="10508" max="10751" width="9.140625" style="40"/>
    <col min="10752" max="10752" width="15.7109375" style="40" customWidth="1"/>
    <col min="10753" max="10761" width="8.7109375" style="40" customWidth="1"/>
    <col min="10762" max="10762" width="15.7109375" style="40" customWidth="1"/>
    <col min="10763" max="10763" width="12.7109375" style="40" bestFit="1" customWidth="1"/>
    <col min="10764" max="11007" width="9.140625" style="40"/>
    <col min="11008" max="11008" width="15.7109375" style="40" customWidth="1"/>
    <col min="11009" max="11017" width="8.7109375" style="40" customWidth="1"/>
    <col min="11018" max="11018" width="15.7109375" style="40" customWidth="1"/>
    <col min="11019" max="11019" width="12.7109375" style="40" bestFit="1" customWidth="1"/>
    <col min="11020" max="11263" width="9.140625" style="40"/>
    <col min="11264" max="11264" width="15.7109375" style="40" customWidth="1"/>
    <col min="11265" max="11273" width="8.7109375" style="40" customWidth="1"/>
    <col min="11274" max="11274" width="15.7109375" style="40" customWidth="1"/>
    <col min="11275" max="11275" width="12.7109375" style="40" bestFit="1" customWidth="1"/>
    <col min="11276" max="11519" width="9.140625" style="40"/>
    <col min="11520" max="11520" width="15.7109375" style="40" customWidth="1"/>
    <col min="11521" max="11529" width="8.7109375" style="40" customWidth="1"/>
    <col min="11530" max="11530" width="15.7109375" style="40" customWidth="1"/>
    <col min="11531" max="11531" width="12.7109375" style="40" bestFit="1" customWidth="1"/>
    <col min="11532" max="11775" width="9.140625" style="40"/>
    <col min="11776" max="11776" width="15.7109375" style="40" customWidth="1"/>
    <col min="11777" max="11785" width="8.7109375" style="40" customWidth="1"/>
    <col min="11786" max="11786" width="15.7109375" style="40" customWidth="1"/>
    <col min="11787" max="11787" width="12.7109375" style="40" bestFit="1" customWidth="1"/>
    <col min="11788" max="12031" width="9.140625" style="40"/>
    <col min="12032" max="12032" width="15.7109375" style="40" customWidth="1"/>
    <col min="12033" max="12041" width="8.7109375" style="40" customWidth="1"/>
    <col min="12042" max="12042" width="15.7109375" style="40" customWidth="1"/>
    <col min="12043" max="12043" width="12.7109375" style="40" bestFit="1" customWidth="1"/>
    <col min="12044" max="12287" width="9.140625" style="40"/>
    <col min="12288" max="12288" width="15.7109375" style="40" customWidth="1"/>
    <col min="12289" max="12297" width="8.7109375" style="40" customWidth="1"/>
    <col min="12298" max="12298" width="15.7109375" style="40" customWidth="1"/>
    <col min="12299" max="12299" width="12.7109375" style="40" bestFit="1" customWidth="1"/>
    <col min="12300" max="12543" width="9.140625" style="40"/>
    <col min="12544" max="12544" width="15.7109375" style="40" customWidth="1"/>
    <col min="12545" max="12553" width="8.7109375" style="40" customWidth="1"/>
    <col min="12554" max="12554" width="15.7109375" style="40" customWidth="1"/>
    <col min="12555" max="12555" width="12.7109375" style="40" bestFit="1" customWidth="1"/>
    <col min="12556" max="12799" width="9.140625" style="40"/>
    <col min="12800" max="12800" width="15.7109375" style="40" customWidth="1"/>
    <col min="12801" max="12809" width="8.7109375" style="40" customWidth="1"/>
    <col min="12810" max="12810" width="15.7109375" style="40" customWidth="1"/>
    <col min="12811" max="12811" width="12.7109375" style="40" bestFit="1" customWidth="1"/>
    <col min="12812" max="13055" width="9.140625" style="40"/>
    <col min="13056" max="13056" width="15.7109375" style="40" customWidth="1"/>
    <col min="13057" max="13065" width="8.7109375" style="40" customWidth="1"/>
    <col min="13066" max="13066" width="15.7109375" style="40" customWidth="1"/>
    <col min="13067" max="13067" width="12.7109375" style="40" bestFit="1" customWidth="1"/>
    <col min="13068" max="13311" width="9.140625" style="40"/>
    <col min="13312" max="13312" width="15.7109375" style="40" customWidth="1"/>
    <col min="13313" max="13321" width="8.7109375" style="40" customWidth="1"/>
    <col min="13322" max="13322" width="15.7109375" style="40" customWidth="1"/>
    <col min="13323" max="13323" width="12.7109375" style="40" bestFit="1" customWidth="1"/>
    <col min="13324" max="13567" width="9.140625" style="40"/>
    <col min="13568" max="13568" width="15.7109375" style="40" customWidth="1"/>
    <col min="13569" max="13577" width="8.7109375" style="40" customWidth="1"/>
    <col min="13578" max="13578" width="15.7109375" style="40" customWidth="1"/>
    <col min="13579" max="13579" width="12.7109375" style="40" bestFit="1" customWidth="1"/>
    <col min="13580" max="13823" width="9.140625" style="40"/>
    <col min="13824" max="13824" width="15.7109375" style="40" customWidth="1"/>
    <col min="13825" max="13833" width="8.7109375" style="40" customWidth="1"/>
    <col min="13834" max="13834" width="15.7109375" style="40" customWidth="1"/>
    <col min="13835" max="13835" width="12.7109375" style="40" bestFit="1" customWidth="1"/>
    <col min="13836" max="14079" width="9.140625" style="40"/>
    <col min="14080" max="14080" width="15.7109375" style="40" customWidth="1"/>
    <col min="14081" max="14089" width="8.7109375" style="40" customWidth="1"/>
    <col min="14090" max="14090" width="15.7109375" style="40" customWidth="1"/>
    <col min="14091" max="14091" width="12.7109375" style="40" bestFit="1" customWidth="1"/>
    <col min="14092" max="14335" width="9.140625" style="40"/>
    <col min="14336" max="14336" width="15.7109375" style="40" customWidth="1"/>
    <col min="14337" max="14345" width="8.7109375" style="40" customWidth="1"/>
    <col min="14346" max="14346" width="15.7109375" style="40" customWidth="1"/>
    <col min="14347" max="14347" width="12.7109375" style="40" bestFit="1" customWidth="1"/>
    <col min="14348" max="14591" width="9.140625" style="40"/>
    <col min="14592" max="14592" width="15.7109375" style="40" customWidth="1"/>
    <col min="14593" max="14601" width="8.7109375" style="40" customWidth="1"/>
    <col min="14602" max="14602" width="15.7109375" style="40" customWidth="1"/>
    <col min="14603" max="14603" width="12.7109375" style="40" bestFit="1" customWidth="1"/>
    <col min="14604" max="14847" width="9.140625" style="40"/>
    <col min="14848" max="14848" width="15.7109375" style="40" customWidth="1"/>
    <col min="14849" max="14857" width="8.7109375" style="40" customWidth="1"/>
    <col min="14858" max="14858" width="15.7109375" style="40" customWidth="1"/>
    <col min="14859" max="14859" width="12.7109375" style="40" bestFit="1" customWidth="1"/>
    <col min="14860" max="15103" width="9.140625" style="40"/>
    <col min="15104" max="15104" width="15.7109375" style="40" customWidth="1"/>
    <col min="15105" max="15113" width="8.7109375" style="40" customWidth="1"/>
    <col min="15114" max="15114" width="15.7109375" style="40" customWidth="1"/>
    <col min="15115" max="15115" width="12.7109375" style="40" bestFit="1" customWidth="1"/>
    <col min="15116" max="15359" width="9.140625" style="40"/>
    <col min="15360" max="15360" width="15.7109375" style="40" customWidth="1"/>
    <col min="15361" max="15369" width="8.7109375" style="40" customWidth="1"/>
    <col min="15370" max="15370" width="15.7109375" style="40" customWidth="1"/>
    <col min="15371" max="15371" width="12.7109375" style="40" bestFit="1" customWidth="1"/>
    <col min="15372" max="15615" width="9.140625" style="40"/>
    <col min="15616" max="15616" width="15.7109375" style="40" customWidth="1"/>
    <col min="15617" max="15625" width="8.7109375" style="40" customWidth="1"/>
    <col min="15626" max="15626" width="15.7109375" style="40" customWidth="1"/>
    <col min="15627" max="15627" width="12.7109375" style="40" bestFit="1" customWidth="1"/>
    <col min="15628" max="15871" width="9.140625" style="40"/>
    <col min="15872" max="15872" width="15.7109375" style="40" customWidth="1"/>
    <col min="15873" max="15881" width="8.7109375" style="40" customWidth="1"/>
    <col min="15882" max="15882" width="15.7109375" style="40" customWidth="1"/>
    <col min="15883" max="15883" width="12.7109375" style="40" bestFit="1" customWidth="1"/>
    <col min="15884" max="16127" width="9.140625" style="40"/>
    <col min="16128" max="16128" width="15.7109375" style="40" customWidth="1"/>
    <col min="16129" max="16137" width="8.7109375" style="40" customWidth="1"/>
    <col min="16138" max="16138" width="15.7109375" style="40" customWidth="1"/>
    <col min="16139" max="16139" width="12.7109375" style="40" bestFit="1" customWidth="1"/>
    <col min="16140" max="16384" width="9.140625" style="40"/>
  </cols>
  <sheetData>
    <row r="1" spans="1:11" ht="20.25" x14ac:dyDescent="0.2">
      <c r="A1" s="1146" t="s">
        <v>711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</row>
    <row r="2" spans="1:11" ht="15.75" x14ac:dyDescent="0.2">
      <c r="A2" s="1147" t="s">
        <v>757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</row>
    <row r="3" spans="1:11" ht="15.75" x14ac:dyDescent="0.2">
      <c r="A3" s="1147">
        <v>2014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</row>
    <row r="4" spans="1:11" ht="24.95" customHeight="1" x14ac:dyDescent="0.3">
      <c r="A4" s="806" t="s">
        <v>1347</v>
      </c>
      <c r="B4" s="810"/>
      <c r="C4" s="810"/>
      <c r="D4" s="1531"/>
      <c r="E4" s="1531"/>
      <c r="F4" s="1531"/>
      <c r="G4" s="810"/>
      <c r="H4" s="810"/>
      <c r="I4" s="810"/>
      <c r="J4" s="811"/>
      <c r="K4" s="809" t="s">
        <v>69</v>
      </c>
    </row>
    <row r="5" spans="1:11" s="2" customFormat="1" ht="24.75" customHeight="1" x14ac:dyDescent="0.2">
      <c r="A5" s="1537" t="s">
        <v>400</v>
      </c>
      <c r="B5" s="1534" t="s">
        <v>674</v>
      </c>
      <c r="C5" s="1534"/>
      <c r="D5" s="1534"/>
      <c r="E5" s="1253" t="s">
        <v>654</v>
      </c>
      <c r="F5" s="1253"/>
      <c r="G5" s="1253"/>
      <c r="H5" s="1253" t="s">
        <v>653</v>
      </c>
      <c r="I5" s="1253"/>
      <c r="J5" s="1253"/>
      <c r="K5" s="1539" t="s">
        <v>70</v>
      </c>
    </row>
    <row r="6" spans="1:11" s="2" customFormat="1" ht="30" customHeight="1" x14ac:dyDescent="0.2">
      <c r="A6" s="1538"/>
      <c r="B6" s="241" t="s">
        <v>1409</v>
      </c>
      <c r="C6" s="241" t="s">
        <v>1407</v>
      </c>
      <c r="D6" s="241" t="s">
        <v>1406</v>
      </c>
      <c r="E6" s="52" t="s">
        <v>1408</v>
      </c>
      <c r="F6" s="52" t="s">
        <v>1407</v>
      </c>
      <c r="G6" s="52" t="s">
        <v>1406</v>
      </c>
      <c r="H6" s="52" t="s">
        <v>1408</v>
      </c>
      <c r="I6" s="52" t="s">
        <v>1407</v>
      </c>
      <c r="J6" s="52" t="s">
        <v>1406</v>
      </c>
      <c r="K6" s="1540"/>
    </row>
    <row r="7" spans="1:11" ht="24.95" customHeight="1" thickBot="1" x14ac:dyDescent="0.25">
      <c r="A7" s="447" t="s">
        <v>71</v>
      </c>
      <c r="B7" s="617">
        <f>D7+C7</f>
        <v>16</v>
      </c>
      <c r="C7" s="617">
        <f>I7+F7</f>
        <v>10</v>
      </c>
      <c r="D7" s="617">
        <f>J7+G7</f>
        <v>6</v>
      </c>
      <c r="E7" s="617">
        <f>G7+F7</f>
        <v>7</v>
      </c>
      <c r="F7" s="615">
        <v>5</v>
      </c>
      <c r="G7" s="615">
        <v>2</v>
      </c>
      <c r="H7" s="617">
        <f>J7+I7</f>
        <v>9</v>
      </c>
      <c r="I7" s="615">
        <v>5</v>
      </c>
      <c r="J7" s="615">
        <v>4</v>
      </c>
      <c r="K7" s="197" t="s">
        <v>72</v>
      </c>
    </row>
    <row r="8" spans="1:11" ht="24.95" customHeight="1" thickTop="1" thickBot="1" x14ac:dyDescent="0.25">
      <c r="A8" s="450" t="s">
        <v>73</v>
      </c>
      <c r="B8" s="688">
        <f t="shared" ref="B8:B19" si="0">D8+C8</f>
        <v>14</v>
      </c>
      <c r="C8" s="688">
        <f t="shared" ref="C8:C19" si="1">I8+F8</f>
        <v>6</v>
      </c>
      <c r="D8" s="688">
        <f t="shared" ref="D8:D19" si="2">J8+G8</f>
        <v>8</v>
      </c>
      <c r="E8" s="688">
        <f t="shared" ref="E8:E19" si="3">G8+F8</f>
        <v>10</v>
      </c>
      <c r="F8" s="610">
        <v>3</v>
      </c>
      <c r="G8" s="610">
        <v>7</v>
      </c>
      <c r="H8" s="688">
        <f t="shared" ref="H8:H18" si="4">J8+I8</f>
        <v>4</v>
      </c>
      <c r="I8" s="610">
        <v>3</v>
      </c>
      <c r="J8" s="610">
        <v>1</v>
      </c>
      <c r="K8" s="195" t="s">
        <v>74</v>
      </c>
    </row>
    <row r="9" spans="1:11" ht="24.95" customHeight="1" thickTop="1" thickBot="1" x14ac:dyDescent="0.25">
      <c r="A9" s="447" t="s">
        <v>75</v>
      </c>
      <c r="B9" s="617">
        <f t="shared" si="0"/>
        <v>11</v>
      </c>
      <c r="C9" s="617">
        <f t="shared" si="1"/>
        <v>7</v>
      </c>
      <c r="D9" s="617">
        <f t="shared" si="2"/>
        <v>4</v>
      </c>
      <c r="E9" s="617">
        <f t="shared" si="3"/>
        <v>8</v>
      </c>
      <c r="F9" s="615">
        <v>5</v>
      </c>
      <c r="G9" s="615">
        <v>3</v>
      </c>
      <c r="H9" s="617">
        <f t="shared" si="4"/>
        <v>3</v>
      </c>
      <c r="I9" s="615">
        <v>2</v>
      </c>
      <c r="J9" s="615">
        <v>1</v>
      </c>
      <c r="K9" s="197" t="s">
        <v>76</v>
      </c>
    </row>
    <row r="10" spans="1:11" ht="24.95" customHeight="1" thickTop="1" thickBot="1" x14ac:dyDescent="0.25">
      <c r="A10" s="450" t="s">
        <v>77</v>
      </c>
      <c r="B10" s="688">
        <f t="shared" si="0"/>
        <v>19</v>
      </c>
      <c r="C10" s="688">
        <f t="shared" si="1"/>
        <v>9</v>
      </c>
      <c r="D10" s="688">
        <f t="shared" si="2"/>
        <v>10</v>
      </c>
      <c r="E10" s="688">
        <f t="shared" si="3"/>
        <v>12</v>
      </c>
      <c r="F10" s="610">
        <v>6</v>
      </c>
      <c r="G10" s="610">
        <v>6</v>
      </c>
      <c r="H10" s="688">
        <f t="shared" si="4"/>
        <v>7</v>
      </c>
      <c r="I10" s="610">
        <v>3</v>
      </c>
      <c r="J10" s="610">
        <v>4</v>
      </c>
      <c r="K10" s="195" t="s">
        <v>78</v>
      </c>
    </row>
    <row r="11" spans="1:11" ht="24.95" customHeight="1" thickTop="1" thickBot="1" x14ac:dyDescent="0.25">
      <c r="A11" s="447" t="s">
        <v>79</v>
      </c>
      <c r="B11" s="617">
        <f t="shared" si="0"/>
        <v>9</v>
      </c>
      <c r="C11" s="617">
        <f t="shared" si="1"/>
        <v>5</v>
      </c>
      <c r="D11" s="617">
        <f t="shared" si="2"/>
        <v>4</v>
      </c>
      <c r="E11" s="617">
        <f t="shared" si="3"/>
        <v>7</v>
      </c>
      <c r="F11" s="615">
        <v>5</v>
      </c>
      <c r="G11" s="615">
        <v>2</v>
      </c>
      <c r="H11" s="617">
        <f t="shared" si="4"/>
        <v>2</v>
      </c>
      <c r="I11" s="615">
        <v>0</v>
      </c>
      <c r="J11" s="615">
        <v>2</v>
      </c>
      <c r="K11" s="197" t="s">
        <v>80</v>
      </c>
    </row>
    <row r="12" spans="1:11" ht="24.95" customHeight="1" thickTop="1" thickBot="1" x14ac:dyDescent="0.25">
      <c r="A12" s="450" t="s">
        <v>81</v>
      </c>
      <c r="B12" s="688">
        <f t="shared" si="0"/>
        <v>5</v>
      </c>
      <c r="C12" s="688">
        <f t="shared" si="1"/>
        <v>2</v>
      </c>
      <c r="D12" s="688">
        <f t="shared" si="2"/>
        <v>3</v>
      </c>
      <c r="E12" s="688">
        <f t="shared" si="3"/>
        <v>4</v>
      </c>
      <c r="F12" s="610">
        <v>2</v>
      </c>
      <c r="G12" s="610">
        <v>2</v>
      </c>
      <c r="H12" s="688">
        <f t="shared" si="4"/>
        <v>1</v>
      </c>
      <c r="I12" s="610">
        <v>0</v>
      </c>
      <c r="J12" s="610">
        <v>1</v>
      </c>
      <c r="K12" s="195" t="s">
        <v>82</v>
      </c>
    </row>
    <row r="13" spans="1:11" ht="24.95" customHeight="1" thickTop="1" thickBot="1" x14ac:dyDescent="0.25">
      <c r="A13" s="447" t="s">
        <v>83</v>
      </c>
      <c r="B13" s="617">
        <f t="shared" si="0"/>
        <v>17</v>
      </c>
      <c r="C13" s="617">
        <f t="shared" si="1"/>
        <v>8</v>
      </c>
      <c r="D13" s="617">
        <f t="shared" si="2"/>
        <v>9</v>
      </c>
      <c r="E13" s="617">
        <f t="shared" si="3"/>
        <v>12</v>
      </c>
      <c r="F13" s="615">
        <v>5</v>
      </c>
      <c r="G13" s="615">
        <v>7</v>
      </c>
      <c r="H13" s="617">
        <f t="shared" si="4"/>
        <v>5</v>
      </c>
      <c r="I13" s="615">
        <v>3</v>
      </c>
      <c r="J13" s="615">
        <v>2</v>
      </c>
      <c r="K13" s="197" t="s">
        <v>84</v>
      </c>
    </row>
    <row r="14" spans="1:11" ht="24.95" customHeight="1" thickTop="1" thickBot="1" x14ac:dyDescent="0.25">
      <c r="A14" s="450" t="s">
        <v>85</v>
      </c>
      <c r="B14" s="688">
        <f t="shared" si="0"/>
        <v>15</v>
      </c>
      <c r="C14" s="688">
        <f t="shared" si="1"/>
        <v>6</v>
      </c>
      <c r="D14" s="688">
        <f t="shared" si="2"/>
        <v>9</v>
      </c>
      <c r="E14" s="688">
        <f t="shared" si="3"/>
        <v>10</v>
      </c>
      <c r="F14" s="610">
        <v>2</v>
      </c>
      <c r="G14" s="610">
        <v>8</v>
      </c>
      <c r="H14" s="688">
        <f t="shared" si="4"/>
        <v>5</v>
      </c>
      <c r="I14" s="610">
        <v>4</v>
      </c>
      <c r="J14" s="610">
        <v>1</v>
      </c>
      <c r="K14" s="195" t="s">
        <v>86</v>
      </c>
    </row>
    <row r="15" spans="1:11" ht="24.95" customHeight="1" thickTop="1" thickBot="1" x14ac:dyDescent="0.25">
      <c r="A15" s="447" t="s">
        <v>87</v>
      </c>
      <c r="B15" s="617">
        <f t="shared" si="0"/>
        <v>21</v>
      </c>
      <c r="C15" s="617">
        <f t="shared" si="1"/>
        <v>10</v>
      </c>
      <c r="D15" s="617">
        <f t="shared" si="2"/>
        <v>11</v>
      </c>
      <c r="E15" s="617">
        <f t="shared" si="3"/>
        <v>13</v>
      </c>
      <c r="F15" s="615">
        <v>6</v>
      </c>
      <c r="G15" s="615">
        <v>7</v>
      </c>
      <c r="H15" s="617">
        <f t="shared" si="4"/>
        <v>8</v>
      </c>
      <c r="I15" s="615">
        <v>4</v>
      </c>
      <c r="J15" s="615">
        <v>4</v>
      </c>
      <c r="K15" s="197" t="s">
        <v>88</v>
      </c>
    </row>
    <row r="16" spans="1:11" ht="24.95" customHeight="1" thickTop="1" thickBot="1" x14ac:dyDescent="0.25">
      <c r="A16" s="450" t="s">
        <v>89</v>
      </c>
      <c r="B16" s="688">
        <f t="shared" si="0"/>
        <v>16</v>
      </c>
      <c r="C16" s="688">
        <f t="shared" si="1"/>
        <v>7</v>
      </c>
      <c r="D16" s="688">
        <f t="shared" si="2"/>
        <v>9</v>
      </c>
      <c r="E16" s="688">
        <f t="shared" si="3"/>
        <v>10</v>
      </c>
      <c r="F16" s="610">
        <v>3</v>
      </c>
      <c r="G16" s="610">
        <v>7</v>
      </c>
      <c r="H16" s="688">
        <f t="shared" si="4"/>
        <v>6</v>
      </c>
      <c r="I16" s="610">
        <v>4</v>
      </c>
      <c r="J16" s="610">
        <v>2</v>
      </c>
      <c r="K16" s="195" t="s">
        <v>90</v>
      </c>
    </row>
    <row r="17" spans="1:11" ht="24.95" customHeight="1" thickTop="1" thickBot="1" x14ac:dyDescent="0.25">
      <c r="A17" s="447" t="s">
        <v>91</v>
      </c>
      <c r="B17" s="617">
        <f t="shared" si="0"/>
        <v>8</v>
      </c>
      <c r="C17" s="617">
        <f t="shared" si="1"/>
        <v>7</v>
      </c>
      <c r="D17" s="617">
        <f t="shared" si="2"/>
        <v>1</v>
      </c>
      <c r="E17" s="617">
        <f t="shared" si="3"/>
        <v>7</v>
      </c>
      <c r="F17" s="615">
        <v>6</v>
      </c>
      <c r="G17" s="615">
        <v>1</v>
      </c>
      <c r="H17" s="617">
        <f t="shared" si="4"/>
        <v>1</v>
      </c>
      <c r="I17" s="615">
        <v>1</v>
      </c>
      <c r="J17" s="615">
        <v>0</v>
      </c>
      <c r="K17" s="197" t="s">
        <v>92</v>
      </c>
    </row>
    <row r="18" spans="1:11" ht="24.95" customHeight="1" thickTop="1" x14ac:dyDescent="0.2">
      <c r="A18" s="691" t="s">
        <v>93</v>
      </c>
      <c r="B18" s="613">
        <f t="shared" si="0"/>
        <v>17</v>
      </c>
      <c r="C18" s="613">
        <f t="shared" si="1"/>
        <v>6</v>
      </c>
      <c r="D18" s="613">
        <f t="shared" si="2"/>
        <v>11</v>
      </c>
      <c r="E18" s="613">
        <f t="shared" si="3"/>
        <v>10</v>
      </c>
      <c r="F18" s="614">
        <v>4</v>
      </c>
      <c r="G18" s="614">
        <v>6</v>
      </c>
      <c r="H18" s="613">
        <f t="shared" si="4"/>
        <v>7</v>
      </c>
      <c r="I18" s="614">
        <v>2</v>
      </c>
      <c r="J18" s="614">
        <v>5</v>
      </c>
      <c r="K18" s="228" t="s">
        <v>94</v>
      </c>
    </row>
    <row r="19" spans="1:11" ht="30" customHeight="1" x14ac:dyDescent="0.2">
      <c r="A19" s="689" t="s">
        <v>66</v>
      </c>
      <c r="B19" s="897">
        <f t="shared" si="0"/>
        <v>168</v>
      </c>
      <c r="C19" s="897">
        <f t="shared" si="1"/>
        <v>83</v>
      </c>
      <c r="D19" s="897">
        <f t="shared" si="2"/>
        <v>85</v>
      </c>
      <c r="E19" s="897">
        <f t="shared" si="3"/>
        <v>110</v>
      </c>
      <c r="F19" s="573">
        <f>SUM(F7:F18)</f>
        <v>52</v>
      </c>
      <c r="G19" s="690">
        <f>SUM(G7:G18)</f>
        <v>58</v>
      </c>
      <c r="H19" s="690">
        <f>SUM(H7:H18)</f>
        <v>58</v>
      </c>
      <c r="I19" s="690">
        <f>SUM(I7:I18)</f>
        <v>31</v>
      </c>
      <c r="J19" s="690">
        <f>SUM(J7:J18)</f>
        <v>27</v>
      </c>
      <c r="K19" s="684" t="s">
        <v>67</v>
      </c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.74803149606299213" right="0.74803149606299213" top="0" bottom="0" header="0.51181102362204722" footer="0.51181102362204722"/>
  <pageSetup paperSize="9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2"/>
  <sheetViews>
    <sheetView view="pageBreakPreview" topLeftCell="A25" zoomScaleNormal="100" zoomScaleSheetLayoutView="100" workbookViewId="0">
      <selection activeCell="P45" sqref="P45"/>
    </sheetView>
  </sheetViews>
  <sheetFormatPr defaultRowHeight="12.75" x14ac:dyDescent="0.2"/>
  <cols>
    <col min="1" max="1" width="19.7109375" style="37" customWidth="1"/>
    <col min="2" max="10" width="6.7109375" style="37" customWidth="1"/>
    <col min="11" max="11" width="19" style="37" customWidth="1"/>
    <col min="12" max="256" width="9.140625" style="40"/>
    <col min="257" max="257" width="23.140625" style="40" bestFit="1" customWidth="1"/>
    <col min="258" max="258" width="10.7109375" style="40" customWidth="1"/>
    <col min="259" max="266" width="8.7109375" style="40" customWidth="1"/>
    <col min="267" max="267" width="27.5703125" style="40" bestFit="1" customWidth="1"/>
    <col min="268" max="512" width="9.140625" style="40"/>
    <col min="513" max="513" width="23.140625" style="40" bestFit="1" customWidth="1"/>
    <col min="514" max="514" width="10.7109375" style="40" customWidth="1"/>
    <col min="515" max="522" width="8.7109375" style="40" customWidth="1"/>
    <col min="523" max="523" width="27.5703125" style="40" bestFit="1" customWidth="1"/>
    <col min="524" max="768" width="9.140625" style="40"/>
    <col min="769" max="769" width="23.140625" style="40" bestFit="1" customWidth="1"/>
    <col min="770" max="770" width="10.7109375" style="40" customWidth="1"/>
    <col min="771" max="778" width="8.7109375" style="40" customWidth="1"/>
    <col min="779" max="779" width="27.5703125" style="40" bestFit="1" customWidth="1"/>
    <col min="780" max="1024" width="9.140625" style="40"/>
    <col min="1025" max="1025" width="23.140625" style="40" bestFit="1" customWidth="1"/>
    <col min="1026" max="1026" width="10.7109375" style="40" customWidth="1"/>
    <col min="1027" max="1034" width="8.7109375" style="40" customWidth="1"/>
    <col min="1035" max="1035" width="27.5703125" style="40" bestFit="1" customWidth="1"/>
    <col min="1036" max="1280" width="9.140625" style="40"/>
    <col min="1281" max="1281" width="23.140625" style="40" bestFit="1" customWidth="1"/>
    <col min="1282" max="1282" width="10.7109375" style="40" customWidth="1"/>
    <col min="1283" max="1290" width="8.7109375" style="40" customWidth="1"/>
    <col min="1291" max="1291" width="27.5703125" style="40" bestFit="1" customWidth="1"/>
    <col min="1292" max="1536" width="9.140625" style="40"/>
    <col min="1537" max="1537" width="23.140625" style="40" bestFit="1" customWidth="1"/>
    <col min="1538" max="1538" width="10.7109375" style="40" customWidth="1"/>
    <col min="1539" max="1546" width="8.7109375" style="40" customWidth="1"/>
    <col min="1547" max="1547" width="27.5703125" style="40" bestFit="1" customWidth="1"/>
    <col min="1548" max="1792" width="9.140625" style="40"/>
    <col min="1793" max="1793" width="23.140625" style="40" bestFit="1" customWidth="1"/>
    <col min="1794" max="1794" width="10.7109375" style="40" customWidth="1"/>
    <col min="1795" max="1802" width="8.7109375" style="40" customWidth="1"/>
    <col min="1803" max="1803" width="27.5703125" style="40" bestFit="1" customWidth="1"/>
    <col min="1804" max="2048" width="9.140625" style="40"/>
    <col min="2049" max="2049" width="23.140625" style="40" bestFit="1" customWidth="1"/>
    <col min="2050" max="2050" width="10.7109375" style="40" customWidth="1"/>
    <col min="2051" max="2058" width="8.7109375" style="40" customWidth="1"/>
    <col min="2059" max="2059" width="27.5703125" style="40" bestFit="1" customWidth="1"/>
    <col min="2060" max="2304" width="9.140625" style="40"/>
    <col min="2305" max="2305" width="23.140625" style="40" bestFit="1" customWidth="1"/>
    <col min="2306" max="2306" width="10.7109375" style="40" customWidth="1"/>
    <col min="2307" max="2314" width="8.7109375" style="40" customWidth="1"/>
    <col min="2315" max="2315" width="27.5703125" style="40" bestFit="1" customWidth="1"/>
    <col min="2316" max="2560" width="9.140625" style="40"/>
    <col min="2561" max="2561" width="23.140625" style="40" bestFit="1" customWidth="1"/>
    <col min="2562" max="2562" width="10.7109375" style="40" customWidth="1"/>
    <col min="2563" max="2570" width="8.7109375" style="40" customWidth="1"/>
    <col min="2571" max="2571" width="27.5703125" style="40" bestFit="1" customWidth="1"/>
    <col min="2572" max="2816" width="9.140625" style="40"/>
    <col min="2817" max="2817" width="23.140625" style="40" bestFit="1" customWidth="1"/>
    <col min="2818" max="2818" width="10.7109375" style="40" customWidth="1"/>
    <col min="2819" max="2826" width="8.7109375" style="40" customWidth="1"/>
    <col min="2827" max="2827" width="27.5703125" style="40" bestFit="1" customWidth="1"/>
    <col min="2828" max="3072" width="9.140625" style="40"/>
    <col min="3073" max="3073" width="23.140625" style="40" bestFit="1" customWidth="1"/>
    <col min="3074" max="3074" width="10.7109375" style="40" customWidth="1"/>
    <col min="3075" max="3082" width="8.7109375" style="40" customWidth="1"/>
    <col min="3083" max="3083" width="27.5703125" style="40" bestFit="1" customWidth="1"/>
    <col min="3084" max="3328" width="9.140625" style="40"/>
    <col min="3329" max="3329" width="23.140625" style="40" bestFit="1" customWidth="1"/>
    <col min="3330" max="3330" width="10.7109375" style="40" customWidth="1"/>
    <col min="3331" max="3338" width="8.7109375" style="40" customWidth="1"/>
    <col min="3339" max="3339" width="27.5703125" style="40" bestFit="1" customWidth="1"/>
    <col min="3340" max="3584" width="9.140625" style="40"/>
    <col min="3585" max="3585" width="23.140625" style="40" bestFit="1" customWidth="1"/>
    <col min="3586" max="3586" width="10.7109375" style="40" customWidth="1"/>
    <col min="3587" max="3594" width="8.7109375" style="40" customWidth="1"/>
    <col min="3595" max="3595" width="27.5703125" style="40" bestFit="1" customWidth="1"/>
    <col min="3596" max="3840" width="9.140625" style="40"/>
    <col min="3841" max="3841" width="23.140625" style="40" bestFit="1" customWidth="1"/>
    <col min="3842" max="3842" width="10.7109375" style="40" customWidth="1"/>
    <col min="3843" max="3850" width="8.7109375" style="40" customWidth="1"/>
    <col min="3851" max="3851" width="27.5703125" style="40" bestFit="1" customWidth="1"/>
    <col min="3852" max="4096" width="9.140625" style="40"/>
    <col min="4097" max="4097" width="23.140625" style="40" bestFit="1" customWidth="1"/>
    <col min="4098" max="4098" width="10.7109375" style="40" customWidth="1"/>
    <col min="4099" max="4106" width="8.7109375" style="40" customWidth="1"/>
    <col min="4107" max="4107" width="27.5703125" style="40" bestFit="1" customWidth="1"/>
    <col min="4108" max="4352" width="9.140625" style="40"/>
    <col min="4353" max="4353" width="23.140625" style="40" bestFit="1" customWidth="1"/>
    <col min="4354" max="4354" width="10.7109375" style="40" customWidth="1"/>
    <col min="4355" max="4362" width="8.7109375" style="40" customWidth="1"/>
    <col min="4363" max="4363" width="27.5703125" style="40" bestFit="1" customWidth="1"/>
    <col min="4364" max="4608" width="9.140625" style="40"/>
    <col min="4609" max="4609" width="23.140625" style="40" bestFit="1" customWidth="1"/>
    <col min="4610" max="4610" width="10.7109375" style="40" customWidth="1"/>
    <col min="4611" max="4618" width="8.7109375" style="40" customWidth="1"/>
    <col min="4619" max="4619" width="27.5703125" style="40" bestFit="1" customWidth="1"/>
    <col min="4620" max="4864" width="9.140625" style="40"/>
    <col min="4865" max="4865" width="23.140625" style="40" bestFit="1" customWidth="1"/>
    <col min="4866" max="4866" width="10.7109375" style="40" customWidth="1"/>
    <col min="4867" max="4874" width="8.7109375" style="40" customWidth="1"/>
    <col min="4875" max="4875" width="27.5703125" style="40" bestFit="1" customWidth="1"/>
    <col min="4876" max="5120" width="9.140625" style="40"/>
    <col min="5121" max="5121" width="23.140625" style="40" bestFit="1" customWidth="1"/>
    <col min="5122" max="5122" width="10.7109375" style="40" customWidth="1"/>
    <col min="5123" max="5130" width="8.7109375" style="40" customWidth="1"/>
    <col min="5131" max="5131" width="27.5703125" style="40" bestFit="1" customWidth="1"/>
    <col min="5132" max="5376" width="9.140625" style="40"/>
    <col min="5377" max="5377" width="23.140625" style="40" bestFit="1" customWidth="1"/>
    <col min="5378" max="5378" width="10.7109375" style="40" customWidth="1"/>
    <col min="5379" max="5386" width="8.7109375" style="40" customWidth="1"/>
    <col min="5387" max="5387" width="27.5703125" style="40" bestFit="1" customWidth="1"/>
    <col min="5388" max="5632" width="9.140625" style="40"/>
    <col min="5633" max="5633" width="23.140625" style="40" bestFit="1" customWidth="1"/>
    <col min="5634" max="5634" width="10.7109375" style="40" customWidth="1"/>
    <col min="5635" max="5642" width="8.7109375" style="40" customWidth="1"/>
    <col min="5643" max="5643" width="27.5703125" style="40" bestFit="1" customWidth="1"/>
    <col min="5644" max="5888" width="9.140625" style="40"/>
    <col min="5889" max="5889" width="23.140625" style="40" bestFit="1" customWidth="1"/>
    <col min="5890" max="5890" width="10.7109375" style="40" customWidth="1"/>
    <col min="5891" max="5898" width="8.7109375" style="40" customWidth="1"/>
    <col min="5899" max="5899" width="27.5703125" style="40" bestFit="1" customWidth="1"/>
    <col min="5900" max="6144" width="9.140625" style="40"/>
    <col min="6145" max="6145" width="23.140625" style="40" bestFit="1" customWidth="1"/>
    <col min="6146" max="6146" width="10.7109375" style="40" customWidth="1"/>
    <col min="6147" max="6154" width="8.7109375" style="40" customWidth="1"/>
    <col min="6155" max="6155" width="27.5703125" style="40" bestFit="1" customWidth="1"/>
    <col min="6156" max="6400" width="9.140625" style="40"/>
    <col min="6401" max="6401" width="23.140625" style="40" bestFit="1" customWidth="1"/>
    <col min="6402" max="6402" width="10.7109375" style="40" customWidth="1"/>
    <col min="6403" max="6410" width="8.7109375" style="40" customWidth="1"/>
    <col min="6411" max="6411" width="27.5703125" style="40" bestFit="1" customWidth="1"/>
    <col min="6412" max="6656" width="9.140625" style="40"/>
    <col min="6657" max="6657" width="23.140625" style="40" bestFit="1" customWidth="1"/>
    <col min="6658" max="6658" width="10.7109375" style="40" customWidth="1"/>
    <col min="6659" max="6666" width="8.7109375" style="40" customWidth="1"/>
    <col min="6667" max="6667" width="27.5703125" style="40" bestFit="1" customWidth="1"/>
    <col min="6668" max="6912" width="9.140625" style="40"/>
    <col min="6913" max="6913" width="23.140625" style="40" bestFit="1" customWidth="1"/>
    <col min="6914" max="6914" width="10.7109375" style="40" customWidth="1"/>
    <col min="6915" max="6922" width="8.7109375" style="40" customWidth="1"/>
    <col min="6923" max="6923" width="27.5703125" style="40" bestFit="1" customWidth="1"/>
    <col min="6924" max="7168" width="9.140625" style="40"/>
    <col min="7169" max="7169" width="23.140625" style="40" bestFit="1" customWidth="1"/>
    <col min="7170" max="7170" width="10.7109375" style="40" customWidth="1"/>
    <col min="7171" max="7178" width="8.7109375" style="40" customWidth="1"/>
    <col min="7179" max="7179" width="27.5703125" style="40" bestFit="1" customWidth="1"/>
    <col min="7180" max="7424" width="9.140625" style="40"/>
    <col min="7425" max="7425" width="23.140625" style="40" bestFit="1" customWidth="1"/>
    <col min="7426" max="7426" width="10.7109375" style="40" customWidth="1"/>
    <col min="7427" max="7434" width="8.7109375" style="40" customWidth="1"/>
    <col min="7435" max="7435" width="27.5703125" style="40" bestFit="1" customWidth="1"/>
    <col min="7436" max="7680" width="9.140625" style="40"/>
    <col min="7681" max="7681" width="23.140625" style="40" bestFit="1" customWidth="1"/>
    <col min="7682" max="7682" width="10.7109375" style="40" customWidth="1"/>
    <col min="7683" max="7690" width="8.7109375" style="40" customWidth="1"/>
    <col min="7691" max="7691" width="27.5703125" style="40" bestFit="1" customWidth="1"/>
    <col min="7692" max="7936" width="9.140625" style="40"/>
    <col min="7937" max="7937" width="23.140625" style="40" bestFit="1" customWidth="1"/>
    <col min="7938" max="7938" width="10.7109375" style="40" customWidth="1"/>
    <col min="7939" max="7946" width="8.7109375" style="40" customWidth="1"/>
    <col min="7947" max="7947" width="27.5703125" style="40" bestFit="1" customWidth="1"/>
    <col min="7948" max="8192" width="9.140625" style="40"/>
    <col min="8193" max="8193" width="23.140625" style="40" bestFit="1" customWidth="1"/>
    <col min="8194" max="8194" width="10.7109375" style="40" customWidth="1"/>
    <col min="8195" max="8202" width="8.7109375" style="40" customWidth="1"/>
    <col min="8203" max="8203" width="27.5703125" style="40" bestFit="1" customWidth="1"/>
    <col min="8204" max="8448" width="9.140625" style="40"/>
    <col min="8449" max="8449" width="23.140625" style="40" bestFit="1" customWidth="1"/>
    <col min="8450" max="8450" width="10.7109375" style="40" customWidth="1"/>
    <col min="8451" max="8458" width="8.7109375" style="40" customWidth="1"/>
    <col min="8459" max="8459" width="27.5703125" style="40" bestFit="1" customWidth="1"/>
    <col min="8460" max="8704" width="9.140625" style="40"/>
    <col min="8705" max="8705" width="23.140625" style="40" bestFit="1" customWidth="1"/>
    <col min="8706" max="8706" width="10.7109375" style="40" customWidth="1"/>
    <col min="8707" max="8714" width="8.7109375" style="40" customWidth="1"/>
    <col min="8715" max="8715" width="27.5703125" style="40" bestFit="1" customWidth="1"/>
    <col min="8716" max="8960" width="9.140625" style="40"/>
    <col min="8961" max="8961" width="23.140625" style="40" bestFit="1" customWidth="1"/>
    <col min="8962" max="8962" width="10.7109375" style="40" customWidth="1"/>
    <col min="8963" max="8970" width="8.7109375" style="40" customWidth="1"/>
    <col min="8971" max="8971" width="27.5703125" style="40" bestFit="1" customWidth="1"/>
    <col min="8972" max="9216" width="9.140625" style="40"/>
    <col min="9217" max="9217" width="23.140625" style="40" bestFit="1" customWidth="1"/>
    <col min="9218" max="9218" width="10.7109375" style="40" customWidth="1"/>
    <col min="9219" max="9226" width="8.7109375" style="40" customWidth="1"/>
    <col min="9227" max="9227" width="27.5703125" style="40" bestFit="1" customWidth="1"/>
    <col min="9228" max="9472" width="9.140625" style="40"/>
    <col min="9473" max="9473" width="23.140625" style="40" bestFit="1" customWidth="1"/>
    <col min="9474" max="9474" width="10.7109375" style="40" customWidth="1"/>
    <col min="9475" max="9482" width="8.7109375" style="40" customWidth="1"/>
    <col min="9483" max="9483" width="27.5703125" style="40" bestFit="1" customWidth="1"/>
    <col min="9484" max="9728" width="9.140625" style="40"/>
    <col min="9729" max="9729" width="23.140625" style="40" bestFit="1" customWidth="1"/>
    <col min="9730" max="9730" width="10.7109375" style="40" customWidth="1"/>
    <col min="9731" max="9738" width="8.7109375" style="40" customWidth="1"/>
    <col min="9739" max="9739" width="27.5703125" style="40" bestFit="1" customWidth="1"/>
    <col min="9740" max="9984" width="9.140625" style="40"/>
    <col min="9985" max="9985" width="23.140625" style="40" bestFit="1" customWidth="1"/>
    <col min="9986" max="9986" width="10.7109375" style="40" customWidth="1"/>
    <col min="9987" max="9994" width="8.7109375" style="40" customWidth="1"/>
    <col min="9995" max="9995" width="27.5703125" style="40" bestFit="1" customWidth="1"/>
    <col min="9996" max="10240" width="9.140625" style="40"/>
    <col min="10241" max="10241" width="23.140625" style="40" bestFit="1" customWidth="1"/>
    <col min="10242" max="10242" width="10.7109375" style="40" customWidth="1"/>
    <col min="10243" max="10250" width="8.7109375" style="40" customWidth="1"/>
    <col min="10251" max="10251" width="27.5703125" style="40" bestFit="1" customWidth="1"/>
    <col min="10252" max="10496" width="9.140625" style="40"/>
    <col min="10497" max="10497" width="23.140625" style="40" bestFit="1" customWidth="1"/>
    <col min="10498" max="10498" width="10.7109375" style="40" customWidth="1"/>
    <col min="10499" max="10506" width="8.7109375" style="40" customWidth="1"/>
    <col min="10507" max="10507" width="27.5703125" style="40" bestFit="1" customWidth="1"/>
    <col min="10508" max="10752" width="9.140625" style="40"/>
    <col min="10753" max="10753" width="23.140625" style="40" bestFit="1" customWidth="1"/>
    <col min="10754" max="10754" width="10.7109375" style="40" customWidth="1"/>
    <col min="10755" max="10762" width="8.7109375" style="40" customWidth="1"/>
    <col min="10763" max="10763" width="27.5703125" style="40" bestFit="1" customWidth="1"/>
    <col min="10764" max="11008" width="9.140625" style="40"/>
    <col min="11009" max="11009" width="23.140625" style="40" bestFit="1" customWidth="1"/>
    <col min="11010" max="11010" width="10.7109375" style="40" customWidth="1"/>
    <col min="11011" max="11018" width="8.7109375" style="40" customWidth="1"/>
    <col min="11019" max="11019" width="27.5703125" style="40" bestFit="1" customWidth="1"/>
    <col min="11020" max="11264" width="9.140625" style="40"/>
    <col min="11265" max="11265" width="23.140625" style="40" bestFit="1" customWidth="1"/>
    <col min="11266" max="11266" width="10.7109375" style="40" customWidth="1"/>
    <col min="11267" max="11274" width="8.7109375" style="40" customWidth="1"/>
    <col min="11275" max="11275" width="27.5703125" style="40" bestFit="1" customWidth="1"/>
    <col min="11276" max="11520" width="9.140625" style="40"/>
    <col min="11521" max="11521" width="23.140625" style="40" bestFit="1" customWidth="1"/>
    <col min="11522" max="11522" width="10.7109375" style="40" customWidth="1"/>
    <col min="11523" max="11530" width="8.7109375" style="40" customWidth="1"/>
    <col min="11531" max="11531" width="27.5703125" style="40" bestFit="1" customWidth="1"/>
    <col min="11532" max="11776" width="9.140625" style="40"/>
    <col min="11777" max="11777" width="23.140625" style="40" bestFit="1" customWidth="1"/>
    <col min="11778" max="11778" width="10.7109375" style="40" customWidth="1"/>
    <col min="11779" max="11786" width="8.7109375" style="40" customWidth="1"/>
    <col min="11787" max="11787" width="27.5703125" style="40" bestFit="1" customWidth="1"/>
    <col min="11788" max="12032" width="9.140625" style="40"/>
    <col min="12033" max="12033" width="23.140625" style="40" bestFit="1" customWidth="1"/>
    <col min="12034" max="12034" width="10.7109375" style="40" customWidth="1"/>
    <col min="12035" max="12042" width="8.7109375" style="40" customWidth="1"/>
    <col min="12043" max="12043" width="27.5703125" style="40" bestFit="1" customWidth="1"/>
    <col min="12044" max="12288" width="9.140625" style="40"/>
    <col min="12289" max="12289" width="23.140625" style="40" bestFit="1" customWidth="1"/>
    <col min="12290" max="12290" width="10.7109375" style="40" customWidth="1"/>
    <col min="12291" max="12298" width="8.7109375" style="40" customWidth="1"/>
    <col min="12299" max="12299" width="27.5703125" style="40" bestFit="1" customWidth="1"/>
    <col min="12300" max="12544" width="9.140625" style="40"/>
    <col min="12545" max="12545" width="23.140625" style="40" bestFit="1" customWidth="1"/>
    <col min="12546" max="12546" width="10.7109375" style="40" customWidth="1"/>
    <col min="12547" max="12554" width="8.7109375" style="40" customWidth="1"/>
    <col min="12555" max="12555" width="27.5703125" style="40" bestFit="1" customWidth="1"/>
    <col min="12556" max="12800" width="9.140625" style="40"/>
    <col min="12801" max="12801" width="23.140625" style="40" bestFit="1" customWidth="1"/>
    <col min="12802" max="12802" width="10.7109375" style="40" customWidth="1"/>
    <col min="12803" max="12810" width="8.7109375" style="40" customWidth="1"/>
    <col min="12811" max="12811" width="27.5703125" style="40" bestFit="1" customWidth="1"/>
    <col min="12812" max="13056" width="9.140625" style="40"/>
    <col min="13057" max="13057" width="23.140625" style="40" bestFit="1" customWidth="1"/>
    <col min="13058" max="13058" width="10.7109375" style="40" customWidth="1"/>
    <col min="13059" max="13066" width="8.7109375" style="40" customWidth="1"/>
    <col min="13067" max="13067" width="27.5703125" style="40" bestFit="1" customWidth="1"/>
    <col min="13068" max="13312" width="9.140625" style="40"/>
    <col min="13313" max="13313" width="23.140625" style="40" bestFit="1" customWidth="1"/>
    <col min="13314" max="13314" width="10.7109375" style="40" customWidth="1"/>
    <col min="13315" max="13322" width="8.7109375" style="40" customWidth="1"/>
    <col min="13323" max="13323" width="27.5703125" style="40" bestFit="1" customWidth="1"/>
    <col min="13324" max="13568" width="9.140625" style="40"/>
    <col min="13569" max="13569" width="23.140625" style="40" bestFit="1" customWidth="1"/>
    <col min="13570" max="13570" width="10.7109375" style="40" customWidth="1"/>
    <col min="13571" max="13578" width="8.7109375" style="40" customWidth="1"/>
    <col min="13579" max="13579" width="27.5703125" style="40" bestFit="1" customWidth="1"/>
    <col min="13580" max="13824" width="9.140625" style="40"/>
    <col min="13825" max="13825" width="23.140625" style="40" bestFit="1" customWidth="1"/>
    <col min="13826" max="13826" width="10.7109375" style="40" customWidth="1"/>
    <col min="13827" max="13834" width="8.7109375" style="40" customWidth="1"/>
    <col min="13835" max="13835" width="27.5703125" style="40" bestFit="1" customWidth="1"/>
    <col min="13836" max="14080" width="9.140625" style="40"/>
    <col min="14081" max="14081" width="23.140625" style="40" bestFit="1" customWidth="1"/>
    <col min="14082" max="14082" width="10.7109375" style="40" customWidth="1"/>
    <col min="14083" max="14090" width="8.7109375" style="40" customWidth="1"/>
    <col min="14091" max="14091" width="27.5703125" style="40" bestFit="1" customWidth="1"/>
    <col min="14092" max="14336" width="9.140625" style="40"/>
    <col min="14337" max="14337" width="23.140625" style="40" bestFit="1" customWidth="1"/>
    <col min="14338" max="14338" width="10.7109375" style="40" customWidth="1"/>
    <col min="14339" max="14346" width="8.7109375" style="40" customWidth="1"/>
    <col min="14347" max="14347" width="27.5703125" style="40" bestFit="1" customWidth="1"/>
    <col min="14348" max="14592" width="9.140625" style="40"/>
    <col min="14593" max="14593" width="23.140625" style="40" bestFit="1" customWidth="1"/>
    <col min="14594" max="14594" width="10.7109375" style="40" customWidth="1"/>
    <col min="14595" max="14602" width="8.7109375" style="40" customWidth="1"/>
    <col min="14603" max="14603" width="27.5703125" style="40" bestFit="1" customWidth="1"/>
    <col min="14604" max="14848" width="9.140625" style="40"/>
    <col min="14849" max="14849" width="23.140625" style="40" bestFit="1" customWidth="1"/>
    <col min="14850" max="14850" width="10.7109375" style="40" customWidth="1"/>
    <col min="14851" max="14858" width="8.7109375" style="40" customWidth="1"/>
    <col min="14859" max="14859" width="27.5703125" style="40" bestFit="1" customWidth="1"/>
    <col min="14860" max="15104" width="9.140625" style="40"/>
    <col min="15105" max="15105" width="23.140625" style="40" bestFit="1" customWidth="1"/>
    <col min="15106" max="15106" width="10.7109375" style="40" customWidth="1"/>
    <col min="15107" max="15114" width="8.7109375" style="40" customWidth="1"/>
    <col min="15115" max="15115" width="27.5703125" style="40" bestFit="1" customWidth="1"/>
    <col min="15116" max="15360" width="9.140625" style="40"/>
    <col min="15361" max="15361" width="23.140625" style="40" bestFit="1" customWidth="1"/>
    <col min="15362" max="15362" width="10.7109375" style="40" customWidth="1"/>
    <col min="15363" max="15370" width="8.7109375" style="40" customWidth="1"/>
    <col min="15371" max="15371" width="27.5703125" style="40" bestFit="1" customWidth="1"/>
    <col min="15372" max="15616" width="9.140625" style="40"/>
    <col min="15617" max="15617" width="23.140625" style="40" bestFit="1" customWidth="1"/>
    <col min="15618" max="15618" width="10.7109375" style="40" customWidth="1"/>
    <col min="15619" max="15626" width="8.7109375" style="40" customWidth="1"/>
    <col min="15627" max="15627" width="27.5703125" style="40" bestFit="1" customWidth="1"/>
    <col min="15628" max="15872" width="9.140625" style="40"/>
    <col min="15873" max="15873" width="23.140625" style="40" bestFit="1" customWidth="1"/>
    <col min="15874" max="15874" width="10.7109375" style="40" customWidth="1"/>
    <col min="15875" max="15882" width="8.7109375" style="40" customWidth="1"/>
    <col min="15883" max="15883" width="27.5703125" style="40" bestFit="1" customWidth="1"/>
    <col min="15884" max="16128" width="9.140625" style="40"/>
    <col min="16129" max="16129" width="23.140625" style="40" bestFit="1" customWidth="1"/>
    <col min="16130" max="16130" width="10.7109375" style="40" customWidth="1"/>
    <col min="16131" max="16138" width="8.7109375" style="40" customWidth="1"/>
    <col min="16139" max="16139" width="27.5703125" style="40" bestFit="1" customWidth="1"/>
    <col min="16140" max="16384" width="9.140625" style="40"/>
  </cols>
  <sheetData>
    <row r="1" spans="1:11" ht="18" customHeight="1" x14ac:dyDescent="0.2">
      <c r="A1" s="1146" t="s">
        <v>758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</row>
    <row r="2" spans="1:11" ht="34.5" customHeight="1" x14ac:dyDescent="0.2">
      <c r="A2" s="1342" t="s">
        <v>1108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</row>
    <row r="3" spans="1:11" ht="18" customHeight="1" x14ac:dyDescent="0.2">
      <c r="A3" s="1147">
        <v>2014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</row>
    <row r="4" spans="1:11" ht="18" customHeight="1" x14ac:dyDescent="0.3">
      <c r="A4" s="806" t="s">
        <v>1348</v>
      </c>
      <c r="B4" s="810"/>
      <c r="C4" s="810"/>
      <c r="D4" s="1531"/>
      <c r="E4" s="1531"/>
      <c r="F4" s="1531"/>
      <c r="G4" s="810"/>
      <c r="H4" s="810"/>
      <c r="I4" s="810"/>
      <c r="J4" s="811"/>
      <c r="K4" s="809" t="s">
        <v>95</v>
      </c>
    </row>
    <row r="5" spans="1:11" s="2" customFormat="1" ht="24.75" customHeight="1" x14ac:dyDescent="0.2">
      <c r="A5" s="1537" t="s">
        <v>479</v>
      </c>
      <c r="B5" s="1534" t="s">
        <v>674</v>
      </c>
      <c r="C5" s="1534"/>
      <c r="D5" s="1534"/>
      <c r="E5" s="1253" t="s">
        <v>654</v>
      </c>
      <c r="F5" s="1253"/>
      <c r="G5" s="1253"/>
      <c r="H5" s="1253" t="s">
        <v>653</v>
      </c>
      <c r="I5" s="1253"/>
      <c r="J5" s="1253"/>
      <c r="K5" s="1539" t="s">
        <v>480</v>
      </c>
    </row>
    <row r="6" spans="1:11" s="2" customFormat="1" ht="30" customHeight="1" x14ac:dyDescent="0.2">
      <c r="A6" s="1538"/>
      <c r="B6" s="253" t="s">
        <v>1409</v>
      </c>
      <c r="C6" s="253" t="s">
        <v>1407</v>
      </c>
      <c r="D6" s="253" t="s">
        <v>1406</v>
      </c>
      <c r="E6" s="266" t="s">
        <v>1408</v>
      </c>
      <c r="F6" s="52" t="s">
        <v>1407</v>
      </c>
      <c r="G6" s="52" t="s">
        <v>1406</v>
      </c>
      <c r="H6" s="266" t="s">
        <v>1408</v>
      </c>
      <c r="I6" s="52" t="s">
        <v>1407</v>
      </c>
      <c r="J6" s="52" t="s">
        <v>1406</v>
      </c>
      <c r="K6" s="1540"/>
    </row>
    <row r="7" spans="1:11" ht="21" customHeight="1" thickBot="1" x14ac:dyDescent="0.25">
      <c r="A7" s="462" t="s">
        <v>481</v>
      </c>
      <c r="B7" s="607">
        <f>SUM(H7+E7)</f>
        <v>0</v>
      </c>
      <c r="C7" s="607">
        <f>SUM(I7+F7)</f>
        <v>0</v>
      </c>
      <c r="D7" s="607">
        <f>SUM(J7+G7)</f>
        <v>0</v>
      </c>
      <c r="E7" s="607">
        <f>SUM(F7:G7)</f>
        <v>0</v>
      </c>
      <c r="F7" s="608">
        <v>0</v>
      </c>
      <c r="G7" s="608">
        <v>0</v>
      </c>
      <c r="H7" s="607">
        <f t="shared" ref="H7:H17" si="0">SUM(I7:J7)</f>
        <v>0</v>
      </c>
      <c r="I7" s="608">
        <v>0</v>
      </c>
      <c r="J7" s="608">
        <v>0</v>
      </c>
      <c r="K7" s="226" t="s">
        <v>482</v>
      </c>
    </row>
    <row r="8" spans="1:11" ht="21" customHeight="1" thickTop="1" thickBot="1" x14ac:dyDescent="0.25">
      <c r="A8" s="367">
        <v>1</v>
      </c>
      <c r="B8" s="609">
        <f t="shared" ref="B8:D17" si="1">SUM(H8+E8)</f>
        <v>38</v>
      </c>
      <c r="C8" s="609">
        <f t="shared" si="1"/>
        <v>23</v>
      </c>
      <c r="D8" s="609">
        <f t="shared" si="1"/>
        <v>15</v>
      </c>
      <c r="E8" s="609">
        <f t="shared" ref="E8:E17" si="2">SUM(F8:G8)</f>
        <v>25</v>
      </c>
      <c r="F8" s="610">
        <v>14</v>
      </c>
      <c r="G8" s="610">
        <v>11</v>
      </c>
      <c r="H8" s="609">
        <f t="shared" si="0"/>
        <v>13</v>
      </c>
      <c r="I8" s="610">
        <v>9</v>
      </c>
      <c r="J8" s="610">
        <v>4</v>
      </c>
      <c r="K8" s="250">
        <v>1</v>
      </c>
    </row>
    <row r="9" spans="1:11" ht="21" customHeight="1" thickTop="1" thickBot="1" x14ac:dyDescent="0.25">
      <c r="A9" s="368">
        <v>2</v>
      </c>
      <c r="B9" s="611">
        <f t="shared" si="1"/>
        <v>6</v>
      </c>
      <c r="C9" s="611">
        <f t="shared" si="1"/>
        <v>3</v>
      </c>
      <c r="D9" s="611">
        <f t="shared" si="1"/>
        <v>3</v>
      </c>
      <c r="E9" s="611">
        <f t="shared" si="2"/>
        <v>5</v>
      </c>
      <c r="F9" s="612">
        <v>3</v>
      </c>
      <c r="G9" s="612">
        <v>2</v>
      </c>
      <c r="H9" s="611">
        <f t="shared" si="0"/>
        <v>1</v>
      </c>
      <c r="I9" s="612">
        <v>0</v>
      </c>
      <c r="J9" s="612">
        <v>1</v>
      </c>
      <c r="K9" s="248">
        <v>2</v>
      </c>
    </row>
    <row r="10" spans="1:11" ht="21" customHeight="1" thickTop="1" thickBot="1" x14ac:dyDescent="0.25">
      <c r="A10" s="367">
        <v>3</v>
      </c>
      <c r="B10" s="609">
        <f t="shared" si="1"/>
        <v>3</v>
      </c>
      <c r="C10" s="609">
        <f t="shared" si="1"/>
        <v>1</v>
      </c>
      <c r="D10" s="609">
        <f t="shared" si="1"/>
        <v>2</v>
      </c>
      <c r="E10" s="609">
        <f t="shared" si="2"/>
        <v>3</v>
      </c>
      <c r="F10" s="610">
        <v>1</v>
      </c>
      <c r="G10" s="610">
        <v>2</v>
      </c>
      <c r="H10" s="609">
        <f t="shared" si="0"/>
        <v>0</v>
      </c>
      <c r="I10" s="610">
        <v>0</v>
      </c>
      <c r="J10" s="610">
        <v>0</v>
      </c>
      <c r="K10" s="250">
        <v>3</v>
      </c>
    </row>
    <row r="11" spans="1:11" ht="21" customHeight="1" thickTop="1" thickBot="1" x14ac:dyDescent="0.25">
      <c r="A11" s="368">
        <v>4</v>
      </c>
      <c r="B11" s="611">
        <f t="shared" si="1"/>
        <v>1</v>
      </c>
      <c r="C11" s="611">
        <f t="shared" si="1"/>
        <v>1</v>
      </c>
      <c r="D11" s="611">
        <f t="shared" si="1"/>
        <v>0</v>
      </c>
      <c r="E11" s="611">
        <f t="shared" si="2"/>
        <v>1</v>
      </c>
      <c r="F11" s="612">
        <v>1</v>
      </c>
      <c r="G11" s="612">
        <v>0</v>
      </c>
      <c r="H11" s="611">
        <f t="shared" si="0"/>
        <v>0</v>
      </c>
      <c r="I11" s="612">
        <v>0</v>
      </c>
      <c r="J11" s="612">
        <v>0</v>
      </c>
      <c r="K11" s="248">
        <v>4</v>
      </c>
    </row>
    <row r="12" spans="1:11" ht="21" customHeight="1" thickTop="1" thickBot="1" x14ac:dyDescent="0.25">
      <c r="A12" s="367">
        <v>5</v>
      </c>
      <c r="B12" s="609">
        <f t="shared" si="1"/>
        <v>1</v>
      </c>
      <c r="C12" s="609">
        <f t="shared" si="1"/>
        <v>1</v>
      </c>
      <c r="D12" s="609">
        <f t="shared" si="1"/>
        <v>0</v>
      </c>
      <c r="E12" s="609">
        <f t="shared" si="2"/>
        <v>1</v>
      </c>
      <c r="F12" s="610">
        <v>1</v>
      </c>
      <c r="G12" s="610">
        <v>0</v>
      </c>
      <c r="H12" s="609">
        <f t="shared" si="0"/>
        <v>0</v>
      </c>
      <c r="I12" s="610">
        <v>0</v>
      </c>
      <c r="J12" s="610">
        <v>0</v>
      </c>
      <c r="K12" s="250">
        <v>5</v>
      </c>
    </row>
    <row r="13" spans="1:11" ht="21" customHeight="1" thickTop="1" thickBot="1" x14ac:dyDescent="0.25">
      <c r="A13" s="368">
        <v>6</v>
      </c>
      <c r="B13" s="611">
        <f t="shared" si="1"/>
        <v>0</v>
      </c>
      <c r="C13" s="611">
        <f t="shared" si="1"/>
        <v>0</v>
      </c>
      <c r="D13" s="611">
        <f t="shared" si="1"/>
        <v>0</v>
      </c>
      <c r="E13" s="611">
        <f t="shared" si="2"/>
        <v>0</v>
      </c>
      <c r="F13" s="612">
        <v>0</v>
      </c>
      <c r="G13" s="612">
        <v>0</v>
      </c>
      <c r="H13" s="611">
        <f t="shared" si="0"/>
        <v>0</v>
      </c>
      <c r="I13" s="612">
        <v>0</v>
      </c>
      <c r="J13" s="612">
        <v>0</v>
      </c>
      <c r="K13" s="248">
        <v>6</v>
      </c>
    </row>
    <row r="14" spans="1:11" ht="21" customHeight="1" thickTop="1" thickBot="1" x14ac:dyDescent="0.25">
      <c r="A14" s="367" t="s">
        <v>483</v>
      </c>
      <c r="B14" s="609">
        <f t="shared" si="1"/>
        <v>22</v>
      </c>
      <c r="C14" s="609">
        <f t="shared" si="1"/>
        <v>6</v>
      </c>
      <c r="D14" s="609">
        <f t="shared" si="1"/>
        <v>16</v>
      </c>
      <c r="E14" s="609">
        <f t="shared" si="2"/>
        <v>16</v>
      </c>
      <c r="F14" s="610">
        <v>5</v>
      </c>
      <c r="G14" s="610">
        <v>11</v>
      </c>
      <c r="H14" s="609">
        <f t="shared" si="0"/>
        <v>6</v>
      </c>
      <c r="I14" s="610">
        <v>1</v>
      </c>
      <c r="J14" s="610">
        <v>5</v>
      </c>
      <c r="K14" s="250" t="s">
        <v>484</v>
      </c>
    </row>
    <row r="15" spans="1:11" ht="21" customHeight="1" thickTop="1" thickBot="1" x14ac:dyDescent="0.25">
      <c r="A15" s="368" t="s">
        <v>485</v>
      </c>
      <c r="B15" s="611">
        <f t="shared" si="1"/>
        <v>13</v>
      </c>
      <c r="C15" s="611">
        <f t="shared" si="1"/>
        <v>6</v>
      </c>
      <c r="D15" s="611">
        <f t="shared" si="1"/>
        <v>7</v>
      </c>
      <c r="E15" s="611">
        <f t="shared" si="2"/>
        <v>10</v>
      </c>
      <c r="F15" s="612">
        <v>6</v>
      </c>
      <c r="G15" s="612">
        <v>4</v>
      </c>
      <c r="H15" s="611">
        <f t="shared" si="0"/>
        <v>3</v>
      </c>
      <c r="I15" s="612">
        <v>0</v>
      </c>
      <c r="J15" s="612">
        <v>3</v>
      </c>
      <c r="K15" s="248" t="s">
        <v>486</v>
      </c>
    </row>
    <row r="16" spans="1:11" ht="21" customHeight="1" thickTop="1" thickBot="1" x14ac:dyDescent="0.25">
      <c r="A16" s="367" t="s">
        <v>487</v>
      </c>
      <c r="B16" s="609">
        <f t="shared" si="1"/>
        <v>8</v>
      </c>
      <c r="C16" s="609">
        <f t="shared" si="1"/>
        <v>3</v>
      </c>
      <c r="D16" s="609">
        <f t="shared" si="1"/>
        <v>5</v>
      </c>
      <c r="E16" s="609">
        <f t="shared" si="2"/>
        <v>5</v>
      </c>
      <c r="F16" s="610">
        <v>1</v>
      </c>
      <c r="G16" s="610">
        <v>4</v>
      </c>
      <c r="H16" s="609">
        <f t="shared" si="0"/>
        <v>3</v>
      </c>
      <c r="I16" s="610">
        <v>2</v>
      </c>
      <c r="J16" s="610">
        <v>1</v>
      </c>
      <c r="K16" s="250" t="s">
        <v>488</v>
      </c>
    </row>
    <row r="17" spans="1:11" ht="21" customHeight="1" thickTop="1" thickBot="1" x14ac:dyDescent="0.25">
      <c r="A17" s="368" t="s">
        <v>489</v>
      </c>
      <c r="B17" s="611">
        <f t="shared" si="1"/>
        <v>0</v>
      </c>
      <c r="C17" s="611">
        <f t="shared" si="1"/>
        <v>0</v>
      </c>
      <c r="D17" s="611">
        <f t="shared" si="1"/>
        <v>0</v>
      </c>
      <c r="E17" s="611">
        <f t="shared" si="2"/>
        <v>0</v>
      </c>
      <c r="F17" s="612">
        <v>0</v>
      </c>
      <c r="G17" s="612">
        <v>0</v>
      </c>
      <c r="H17" s="611">
        <f t="shared" si="0"/>
        <v>0</v>
      </c>
      <c r="I17" s="612">
        <v>0</v>
      </c>
      <c r="J17" s="612">
        <v>0</v>
      </c>
      <c r="K17" s="248" t="s">
        <v>490</v>
      </c>
    </row>
    <row r="18" spans="1:11" ht="21" customHeight="1" thickTop="1" thickBot="1" x14ac:dyDescent="0.25">
      <c r="A18" s="367" t="s">
        <v>108</v>
      </c>
      <c r="B18" s="609">
        <f>SUM(H18+E18)</f>
        <v>0</v>
      </c>
      <c r="C18" s="609">
        <f>SUM(I18+F18)</f>
        <v>0</v>
      </c>
      <c r="D18" s="609">
        <f>SUM(J18+G18)</f>
        <v>0</v>
      </c>
      <c r="E18" s="609">
        <f>SUM(F18:G18)</f>
        <v>0</v>
      </c>
      <c r="F18" s="610">
        <v>0</v>
      </c>
      <c r="G18" s="610">
        <v>0</v>
      </c>
      <c r="H18" s="609">
        <f>SUM(I18:J18)</f>
        <v>0</v>
      </c>
      <c r="I18" s="610">
        <v>0</v>
      </c>
      <c r="J18" s="610">
        <v>0</v>
      </c>
      <c r="K18" s="136" t="s">
        <v>109</v>
      </c>
    </row>
    <row r="19" spans="1:11" ht="21" customHeight="1" thickTop="1" thickBot="1" x14ac:dyDescent="0.25">
      <c r="A19" s="463" t="s">
        <v>491</v>
      </c>
      <c r="B19" s="611"/>
      <c r="C19" s="611"/>
      <c r="D19" s="611"/>
      <c r="E19" s="611"/>
      <c r="F19" s="612"/>
      <c r="G19" s="612"/>
      <c r="H19" s="611"/>
      <c r="I19" s="612"/>
      <c r="J19" s="612"/>
      <c r="K19" s="225" t="s">
        <v>492</v>
      </c>
    </row>
    <row r="20" spans="1:11" ht="21" customHeight="1" thickTop="1" thickBot="1" x14ac:dyDescent="0.25">
      <c r="A20" s="367">
        <v>1</v>
      </c>
      <c r="B20" s="609">
        <f t="shared" ref="B20:D31" si="3">SUM(H20+E20)</f>
        <v>18</v>
      </c>
      <c r="C20" s="609">
        <f t="shared" si="3"/>
        <v>8</v>
      </c>
      <c r="D20" s="609">
        <f t="shared" si="3"/>
        <v>10</v>
      </c>
      <c r="E20" s="609">
        <f t="shared" ref="E20:E31" si="4">SUM(F20:G20)</f>
        <v>10</v>
      </c>
      <c r="F20" s="610">
        <v>3</v>
      </c>
      <c r="G20" s="610">
        <v>7</v>
      </c>
      <c r="H20" s="609">
        <f t="shared" ref="H20:H31" si="5">SUM(I20:J20)</f>
        <v>8</v>
      </c>
      <c r="I20" s="610">
        <v>5</v>
      </c>
      <c r="J20" s="610">
        <v>3</v>
      </c>
      <c r="K20" s="250">
        <v>1</v>
      </c>
    </row>
    <row r="21" spans="1:11" ht="21" customHeight="1" thickTop="1" thickBot="1" x14ac:dyDescent="0.25">
      <c r="A21" s="368">
        <v>2</v>
      </c>
      <c r="B21" s="611">
        <f t="shared" si="3"/>
        <v>13</v>
      </c>
      <c r="C21" s="611">
        <f t="shared" si="3"/>
        <v>4</v>
      </c>
      <c r="D21" s="611">
        <f t="shared" si="3"/>
        <v>9</v>
      </c>
      <c r="E21" s="611">
        <f t="shared" si="4"/>
        <v>7</v>
      </c>
      <c r="F21" s="612">
        <v>2</v>
      </c>
      <c r="G21" s="612">
        <v>5</v>
      </c>
      <c r="H21" s="611">
        <f t="shared" si="5"/>
        <v>6</v>
      </c>
      <c r="I21" s="612">
        <v>2</v>
      </c>
      <c r="J21" s="612">
        <v>4</v>
      </c>
      <c r="K21" s="248">
        <v>2</v>
      </c>
    </row>
    <row r="22" spans="1:11" ht="21" customHeight="1" thickTop="1" thickBot="1" x14ac:dyDescent="0.25">
      <c r="A22" s="367">
        <v>3</v>
      </c>
      <c r="B22" s="609">
        <f t="shared" si="3"/>
        <v>13</v>
      </c>
      <c r="C22" s="609">
        <f t="shared" si="3"/>
        <v>5</v>
      </c>
      <c r="D22" s="609">
        <f t="shared" si="3"/>
        <v>8</v>
      </c>
      <c r="E22" s="609">
        <f t="shared" si="4"/>
        <v>11</v>
      </c>
      <c r="F22" s="610">
        <v>5</v>
      </c>
      <c r="G22" s="610">
        <v>6</v>
      </c>
      <c r="H22" s="609">
        <f t="shared" si="5"/>
        <v>2</v>
      </c>
      <c r="I22" s="610">
        <v>0</v>
      </c>
      <c r="J22" s="610">
        <v>2</v>
      </c>
      <c r="K22" s="250">
        <v>3</v>
      </c>
    </row>
    <row r="23" spans="1:11" ht="21" customHeight="1" thickTop="1" thickBot="1" x14ac:dyDescent="0.25">
      <c r="A23" s="368">
        <v>4</v>
      </c>
      <c r="B23" s="611">
        <f t="shared" si="3"/>
        <v>6</v>
      </c>
      <c r="C23" s="611">
        <f t="shared" si="3"/>
        <v>4</v>
      </c>
      <c r="D23" s="611">
        <f t="shared" si="3"/>
        <v>2</v>
      </c>
      <c r="E23" s="611">
        <f t="shared" si="4"/>
        <v>2</v>
      </c>
      <c r="F23" s="612">
        <v>1</v>
      </c>
      <c r="G23" s="612">
        <v>1</v>
      </c>
      <c r="H23" s="611">
        <f t="shared" si="5"/>
        <v>4</v>
      </c>
      <c r="I23" s="612">
        <v>3</v>
      </c>
      <c r="J23" s="612">
        <v>1</v>
      </c>
      <c r="K23" s="248">
        <v>4</v>
      </c>
    </row>
    <row r="24" spans="1:11" ht="21" customHeight="1" thickTop="1" thickBot="1" x14ac:dyDescent="0.25">
      <c r="A24" s="367">
        <v>5</v>
      </c>
      <c r="B24" s="609">
        <f t="shared" si="3"/>
        <v>5</v>
      </c>
      <c r="C24" s="609">
        <f t="shared" si="3"/>
        <v>4</v>
      </c>
      <c r="D24" s="609">
        <f t="shared" si="3"/>
        <v>1</v>
      </c>
      <c r="E24" s="609">
        <f t="shared" si="4"/>
        <v>3</v>
      </c>
      <c r="F24" s="610">
        <v>2</v>
      </c>
      <c r="G24" s="610">
        <v>1</v>
      </c>
      <c r="H24" s="609">
        <f t="shared" si="5"/>
        <v>2</v>
      </c>
      <c r="I24" s="610">
        <v>2</v>
      </c>
      <c r="J24" s="610">
        <v>0</v>
      </c>
      <c r="K24" s="250">
        <v>5</v>
      </c>
    </row>
    <row r="25" spans="1:11" ht="21" customHeight="1" thickTop="1" thickBot="1" x14ac:dyDescent="0.25">
      <c r="A25" s="368">
        <v>6</v>
      </c>
      <c r="B25" s="611">
        <f t="shared" si="3"/>
        <v>6</v>
      </c>
      <c r="C25" s="611">
        <f t="shared" si="3"/>
        <v>3</v>
      </c>
      <c r="D25" s="611">
        <f t="shared" si="3"/>
        <v>3</v>
      </c>
      <c r="E25" s="611">
        <f t="shared" si="4"/>
        <v>2</v>
      </c>
      <c r="F25" s="612">
        <v>1</v>
      </c>
      <c r="G25" s="612">
        <v>1</v>
      </c>
      <c r="H25" s="611">
        <f t="shared" si="5"/>
        <v>4</v>
      </c>
      <c r="I25" s="612">
        <v>2</v>
      </c>
      <c r="J25" s="612">
        <v>2</v>
      </c>
      <c r="K25" s="248">
        <v>6</v>
      </c>
    </row>
    <row r="26" spans="1:11" ht="21" customHeight="1" thickTop="1" thickBot="1" x14ac:dyDescent="0.25">
      <c r="A26" s="367">
        <v>7</v>
      </c>
      <c r="B26" s="609">
        <f t="shared" si="3"/>
        <v>6</v>
      </c>
      <c r="C26" s="609">
        <f t="shared" si="3"/>
        <v>4</v>
      </c>
      <c r="D26" s="609">
        <f t="shared" si="3"/>
        <v>2</v>
      </c>
      <c r="E26" s="609">
        <f t="shared" si="4"/>
        <v>5</v>
      </c>
      <c r="F26" s="610">
        <v>3</v>
      </c>
      <c r="G26" s="610">
        <v>2</v>
      </c>
      <c r="H26" s="609">
        <f t="shared" si="5"/>
        <v>1</v>
      </c>
      <c r="I26" s="610">
        <v>1</v>
      </c>
      <c r="J26" s="610">
        <v>0</v>
      </c>
      <c r="K26" s="250">
        <v>7</v>
      </c>
    </row>
    <row r="27" spans="1:11" ht="21" customHeight="1" thickTop="1" thickBot="1" x14ac:dyDescent="0.25">
      <c r="A27" s="368">
        <v>8</v>
      </c>
      <c r="B27" s="611">
        <f t="shared" si="3"/>
        <v>1</v>
      </c>
      <c r="C27" s="611">
        <f t="shared" si="3"/>
        <v>1</v>
      </c>
      <c r="D27" s="611">
        <f t="shared" si="3"/>
        <v>0</v>
      </c>
      <c r="E27" s="611">
        <f t="shared" si="4"/>
        <v>1</v>
      </c>
      <c r="F27" s="612">
        <v>1</v>
      </c>
      <c r="G27" s="612">
        <v>0</v>
      </c>
      <c r="H27" s="611">
        <f t="shared" si="5"/>
        <v>0</v>
      </c>
      <c r="I27" s="612">
        <v>0</v>
      </c>
      <c r="J27" s="612">
        <v>0</v>
      </c>
      <c r="K27" s="248">
        <v>8</v>
      </c>
    </row>
    <row r="28" spans="1:11" ht="21" customHeight="1" thickTop="1" thickBot="1" x14ac:dyDescent="0.25">
      <c r="A28" s="367">
        <v>9</v>
      </c>
      <c r="B28" s="609">
        <f t="shared" si="3"/>
        <v>3</v>
      </c>
      <c r="C28" s="609">
        <f t="shared" si="3"/>
        <v>3</v>
      </c>
      <c r="D28" s="609">
        <f t="shared" si="3"/>
        <v>0</v>
      </c>
      <c r="E28" s="609">
        <f t="shared" si="4"/>
        <v>1</v>
      </c>
      <c r="F28" s="610">
        <v>1</v>
      </c>
      <c r="G28" s="610">
        <v>0</v>
      </c>
      <c r="H28" s="609">
        <f t="shared" si="5"/>
        <v>2</v>
      </c>
      <c r="I28" s="610">
        <v>2</v>
      </c>
      <c r="J28" s="610">
        <v>0</v>
      </c>
      <c r="K28" s="250">
        <v>9</v>
      </c>
    </row>
    <row r="29" spans="1:11" ht="21" customHeight="1" thickTop="1" thickBot="1" x14ac:dyDescent="0.25">
      <c r="A29" s="368">
        <v>10</v>
      </c>
      <c r="B29" s="611">
        <f t="shared" si="3"/>
        <v>2</v>
      </c>
      <c r="C29" s="611">
        <f t="shared" si="3"/>
        <v>1</v>
      </c>
      <c r="D29" s="611">
        <f t="shared" si="3"/>
        <v>1</v>
      </c>
      <c r="E29" s="611">
        <f t="shared" si="4"/>
        <v>1</v>
      </c>
      <c r="F29" s="612">
        <v>0</v>
      </c>
      <c r="G29" s="612">
        <v>1</v>
      </c>
      <c r="H29" s="611">
        <f t="shared" si="5"/>
        <v>1</v>
      </c>
      <c r="I29" s="612">
        <v>1</v>
      </c>
      <c r="J29" s="612">
        <v>0</v>
      </c>
      <c r="K29" s="248">
        <v>10</v>
      </c>
    </row>
    <row r="30" spans="1:11" ht="21" customHeight="1" thickTop="1" thickBot="1" x14ac:dyDescent="0.25">
      <c r="A30" s="367" t="s">
        <v>493</v>
      </c>
      <c r="B30" s="609">
        <f t="shared" si="3"/>
        <v>2</v>
      </c>
      <c r="C30" s="609">
        <f t="shared" si="3"/>
        <v>2</v>
      </c>
      <c r="D30" s="609">
        <f t="shared" si="3"/>
        <v>0</v>
      </c>
      <c r="E30" s="609">
        <f t="shared" si="4"/>
        <v>1</v>
      </c>
      <c r="F30" s="610">
        <v>1</v>
      </c>
      <c r="G30" s="610">
        <v>0</v>
      </c>
      <c r="H30" s="609">
        <f t="shared" si="5"/>
        <v>1</v>
      </c>
      <c r="I30" s="610">
        <v>1</v>
      </c>
      <c r="J30" s="610">
        <v>0</v>
      </c>
      <c r="K30" s="136" t="s">
        <v>494</v>
      </c>
    </row>
    <row r="31" spans="1:11" ht="21" customHeight="1" thickTop="1" x14ac:dyDescent="0.2">
      <c r="A31" s="440" t="s">
        <v>108</v>
      </c>
      <c r="B31" s="651">
        <f t="shared" si="3"/>
        <v>1</v>
      </c>
      <c r="C31" s="651">
        <f t="shared" si="3"/>
        <v>0</v>
      </c>
      <c r="D31" s="651">
        <f t="shared" si="3"/>
        <v>1</v>
      </c>
      <c r="E31" s="651">
        <f t="shared" si="4"/>
        <v>0</v>
      </c>
      <c r="F31" s="616">
        <v>0</v>
      </c>
      <c r="G31" s="616">
        <v>0</v>
      </c>
      <c r="H31" s="651">
        <f t="shared" si="5"/>
        <v>1</v>
      </c>
      <c r="I31" s="616">
        <v>0</v>
      </c>
      <c r="J31" s="616">
        <v>1</v>
      </c>
      <c r="K31" s="138" t="s">
        <v>109</v>
      </c>
    </row>
    <row r="32" spans="1:11" ht="30" customHeight="1" x14ac:dyDescent="0.2">
      <c r="A32" s="797" t="s">
        <v>66</v>
      </c>
      <c r="B32" s="562">
        <f t="shared" ref="B32:I32" si="6">SUM(B7:B31)</f>
        <v>168</v>
      </c>
      <c r="C32" s="562">
        <f t="shared" si="6"/>
        <v>83</v>
      </c>
      <c r="D32" s="562">
        <f t="shared" si="6"/>
        <v>85</v>
      </c>
      <c r="E32" s="562">
        <f t="shared" si="6"/>
        <v>110</v>
      </c>
      <c r="F32" s="562">
        <f t="shared" si="6"/>
        <v>52</v>
      </c>
      <c r="G32" s="562">
        <f t="shared" si="6"/>
        <v>58</v>
      </c>
      <c r="H32" s="562">
        <f t="shared" si="6"/>
        <v>58</v>
      </c>
      <c r="I32" s="562">
        <f t="shared" si="6"/>
        <v>31</v>
      </c>
      <c r="J32" s="562">
        <f>SUM(J7:J31)</f>
        <v>27</v>
      </c>
      <c r="K32" s="147" t="s">
        <v>67</v>
      </c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95" orientation="portrait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view="pageBreakPreview" zoomScaleNormal="100" zoomScaleSheetLayoutView="100" workbookViewId="0">
      <selection activeCell="A5" sqref="A5"/>
    </sheetView>
  </sheetViews>
  <sheetFormatPr defaultRowHeight="12.75" x14ac:dyDescent="0.2"/>
  <cols>
    <col min="1" max="1" width="22.7109375" style="37" customWidth="1"/>
    <col min="2" max="14" width="7.28515625" style="37" customWidth="1"/>
    <col min="15" max="15" width="22.7109375" style="37" customWidth="1"/>
    <col min="16" max="256" width="9.140625" style="40"/>
    <col min="257" max="257" width="22.7109375" style="40" customWidth="1"/>
    <col min="258" max="270" width="7.7109375" style="40" customWidth="1"/>
    <col min="271" max="271" width="22.7109375" style="40" customWidth="1"/>
    <col min="272" max="512" width="9.140625" style="40"/>
    <col min="513" max="513" width="22.7109375" style="40" customWidth="1"/>
    <col min="514" max="526" width="7.7109375" style="40" customWidth="1"/>
    <col min="527" max="527" width="22.7109375" style="40" customWidth="1"/>
    <col min="528" max="768" width="9.140625" style="40"/>
    <col min="769" max="769" width="22.7109375" style="40" customWidth="1"/>
    <col min="770" max="782" width="7.7109375" style="40" customWidth="1"/>
    <col min="783" max="783" width="22.7109375" style="40" customWidth="1"/>
    <col min="784" max="1024" width="9.140625" style="40"/>
    <col min="1025" max="1025" width="22.7109375" style="40" customWidth="1"/>
    <col min="1026" max="1038" width="7.7109375" style="40" customWidth="1"/>
    <col min="1039" max="1039" width="22.7109375" style="40" customWidth="1"/>
    <col min="1040" max="1280" width="9.140625" style="40"/>
    <col min="1281" max="1281" width="22.7109375" style="40" customWidth="1"/>
    <col min="1282" max="1294" width="7.7109375" style="40" customWidth="1"/>
    <col min="1295" max="1295" width="22.7109375" style="40" customWidth="1"/>
    <col min="1296" max="1536" width="9.140625" style="40"/>
    <col min="1537" max="1537" width="22.7109375" style="40" customWidth="1"/>
    <col min="1538" max="1550" width="7.7109375" style="40" customWidth="1"/>
    <col min="1551" max="1551" width="22.7109375" style="40" customWidth="1"/>
    <col min="1552" max="1792" width="9.140625" style="40"/>
    <col min="1793" max="1793" width="22.7109375" style="40" customWidth="1"/>
    <col min="1794" max="1806" width="7.7109375" style="40" customWidth="1"/>
    <col min="1807" max="1807" width="22.7109375" style="40" customWidth="1"/>
    <col min="1808" max="2048" width="9.140625" style="40"/>
    <col min="2049" max="2049" width="22.7109375" style="40" customWidth="1"/>
    <col min="2050" max="2062" width="7.7109375" style="40" customWidth="1"/>
    <col min="2063" max="2063" width="22.7109375" style="40" customWidth="1"/>
    <col min="2064" max="2304" width="9.140625" style="40"/>
    <col min="2305" max="2305" width="22.7109375" style="40" customWidth="1"/>
    <col min="2306" max="2318" width="7.7109375" style="40" customWidth="1"/>
    <col min="2319" max="2319" width="22.7109375" style="40" customWidth="1"/>
    <col min="2320" max="2560" width="9.140625" style="40"/>
    <col min="2561" max="2561" width="22.7109375" style="40" customWidth="1"/>
    <col min="2562" max="2574" width="7.7109375" style="40" customWidth="1"/>
    <col min="2575" max="2575" width="22.7109375" style="40" customWidth="1"/>
    <col min="2576" max="2816" width="9.140625" style="40"/>
    <col min="2817" max="2817" width="22.7109375" style="40" customWidth="1"/>
    <col min="2818" max="2830" width="7.7109375" style="40" customWidth="1"/>
    <col min="2831" max="2831" width="22.7109375" style="40" customWidth="1"/>
    <col min="2832" max="3072" width="9.140625" style="40"/>
    <col min="3073" max="3073" width="22.7109375" style="40" customWidth="1"/>
    <col min="3074" max="3086" width="7.7109375" style="40" customWidth="1"/>
    <col min="3087" max="3087" width="22.7109375" style="40" customWidth="1"/>
    <col min="3088" max="3328" width="9.140625" style="40"/>
    <col min="3329" max="3329" width="22.7109375" style="40" customWidth="1"/>
    <col min="3330" max="3342" width="7.7109375" style="40" customWidth="1"/>
    <col min="3343" max="3343" width="22.7109375" style="40" customWidth="1"/>
    <col min="3344" max="3584" width="9.140625" style="40"/>
    <col min="3585" max="3585" width="22.7109375" style="40" customWidth="1"/>
    <col min="3586" max="3598" width="7.7109375" style="40" customWidth="1"/>
    <col min="3599" max="3599" width="22.7109375" style="40" customWidth="1"/>
    <col min="3600" max="3840" width="9.140625" style="40"/>
    <col min="3841" max="3841" width="22.7109375" style="40" customWidth="1"/>
    <col min="3842" max="3854" width="7.7109375" style="40" customWidth="1"/>
    <col min="3855" max="3855" width="22.7109375" style="40" customWidth="1"/>
    <col min="3856" max="4096" width="9.140625" style="40"/>
    <col min="4097" max="4097" width="22.7109375" style="40" customWidth="1"/>
    <col min="4098" max="4110" width="7.7109375" style="40" customWidth="1"/>
    <col min="4111" max="4111" width="22.7109375" style="40" customWidth="1"/>
    <col min="4112" max="4352" width="9.140625" style="40"/>
    <col min="4353" max="4353" width="22.7109375" style="40" customWidth="1"/>
    <col min="4354" max="4366" width="7.7109375" style="40" customWidth="1"/>
    <col min="4367" max="4367" width="22.7109375" style="40" customWidth="1"/>
    <col min="4368" max="4608" width="9.140625" style="40"/>
    <col min="4609" max="4609" width="22.7109375" style="40" customWidth="1"/>
    <col min="4610" max="4622" width="7.7109375" style="40" customWidth="1"/>
    <col min="4623" max="4623" width="22.7109375" style="40" customWidth="1"/>
    <col min="4624" max="4864" width="9.140625" style="40"/>
    <col min="4865" max="4865" width="22.7109375" style="40" customWidth="1"/>
    <col min="4866" max="4878" width="7.7109375" style="40" customWidth="1"/>
    <col min="4879" max="4879" width="22.7109375" style="40" customWidth="1"/>
    <col min="4880" max="5120" width="9.140625" style="40"/>
    <col min="5121" max="5121" width="22.7109375" style="40" customWidth="1"/>
    <col min="5122" max="5134" width="7.7109375" style="40" customWidth="1"/>
    <col min="5135" max="5135" width="22.7109375" style="40" customWidth="1"/>
    <col min="5136" max="5376" width="9.140625" style="40"/>
    <col min="5377" max="5377" width="22.7109375" style="40" customWidth="1"/>
    <col min="5378" max="5390" width="7.7109375" style="40" customWidth="1"/>
    <col min="5391" max="5391" width="22.7109375" style="40" customWidth="1"/>
    <col min="5392" max="5632" width="9.140625" style="40"/>
    <col min="5633" max="5633" width="22.7109375" style="40" customWidth="1"/>
    <col min="5634" max="5646" width="7.7109375" style="40" customWidth="1"/>
    <col min="5647" max="5647" width="22.7109375" style="40" customWidth="1"/>
    <col min="5648" max="5888" width="9.140625" style="40"/>
    <col min="5889" max="5889" width="22.7109375" style="40" customWidth="1"/>
    <col min="5890" max="5902" width="7.7109375" style="40" customWidth="1"/>
    <col min="5903" max="5903" width="22.7109375" style="40" customWidth="1"/>
    <col min="5904" max="6144" width="9.140625" style="40"/>
    <col min="6145" max="6145" width="22.7109375" style="40" customWidth="1"/>
    <col min="6146" max="6158" width="7.7109375" style="40" customWidth="1"/>
    <col min="6159" max="6159" width="22.7109375" style="40" customWidth="1"/>
    <col min="6160" max="6400" width="9.140625" style="40"/>
    <col min="6401" max="6401" width="22.7109375" style="40" customWidth="1"/>
    <col min="6402" max="6414" width="7.7109375" style="40" customWidth="1"/>
    <col min="6415" max="6415" width="22.7109375" style="40" customWidth="1"/>
    <col min="6416" max="6656" width="9.140625" style="40"/>
    <col min="6657" max="6657" width="22.7109375" style="40" customWidth="1"/>
    <col min="6658" max="6670" width="7.7109375" style="40" customWidth="1"/>
    <col min="6671" max="6671" width="22.7109375" style="40" customWidth="1"/>
    <col min="6672" max="6912" width="9.140625" style="40"/>
    <col min="6913" max="6913" width="22.7109375" style="40" customWidth="1"/>
    <col min="6914" max="6926" width="7.7109375" style="40" customWidth="1"/>
    <col min="6927" max="6927" width="22.7109375" style="40" customWidth="1"/>
    <col min="6928" max="7168" width="9.140625" style="40"/>
    <col min="7169" max="7169" width="22.7109375" style="40" customWidth="1"/>
    <col min="7170" max="7182" width="7.7109375" style="40" customWidth="1"/>
    <col min="7183" max="7183" width="22.7109375" style="40" customWidth="1"/>
    <col min="7184" max="7424" width="9.140625" style="40"/>
    <col min="7425" max="7425" width="22.7109375" style="40" customWidth="1"/>
    <col min="7426" max="7438" width="7.7109375" style="40" customWidth="1"/>
    <col min="7439" max="7439" width="22.7109375" style="40" customWidth="1"/>
    <col min="7440" max="7680" width="9.140625" style="40"/>
    <col min="7681" max="7681" width="22.7109375" style="40" customWidth="1"/>
    <col min="7682" max="7694" width="7.7109375" style="40" customWidth="1"/>
    <col min="7695" max="7695" width="22.7109375" style="40" customWidth="1"/>
    <col min="7696" max="7936" width="9.140625" style="40"/>
    <col min="7937" max="7937" width="22.7109375" style="40" customWidth="1"/>
    <col min="7938" max="7950" width="7.7109375" style="40" customWidth="1"/>
    <col min="7951" max="7951" width="22.7109375" style="40" customWidth="1"/>
    <col min="7952" max="8192" width="9.140625" style="40"/>
    <col min="8193" max="8193" width="22.7109375" style="40" customWidth="1"/>
    <col min="8194" max="8206" width="7.7109375" style="40" customWidth="1"/>
    <col min="8207" max="8207" width="22.7109375" style="40" customWidth="1"/>
    <col min="8208" max="8448" width="9.140625" style="40"/>
    <col min="8449" max="8449" width="22.7109375" style="40" customWidth="1"/>
    <col min="8450" max="8462" width="7.7109375" style="40" customWidth="1"/>
    <col min="8463" max="8463" width="22.7109375" style="40" customWidth="1"/>
    <col min="8464" max="8704" width="9.140625" style="40"/>
    <col min="8705" max="8705" width="22.7109375" style="40" customWidth="1"/>
    <col min="8706" max="8718" width="7.7109375" style="40" customWidth="1"/>
    <col min="8719" max="8719" width="22.7109375" style="40" customWidth="1"/>
    <col min="8720" max="8960" width="9.140625" style="40"/>
    <col min="8961" max="8961" width="22.7109375" style="40" customWidth="1"/>
    <col min="8962" max="8974" width="7.7109375" style="40" customWidth="1"/>
    <col min="8975" max="8975" width="22.7109375" style="40" customWidth="1"/>
    <col min="8976" max="9216" width="9.140625" style="40"/>
    <col min="9217" max="9217" width="22.7109375" style="40" customWidth="1"/>
    <col min="9218" max="9230" width="7.7109375" style="40" customWidth="1"/>
    <col min="9231" max="9231" width="22.7109375" style="40" customWidth="1"/>
    <col min="9232" max="9472" width="9.140625" style="40"/>
    <col min="9473" max="9473" width="22.7109375" style="40" customWidth="1"/>
    <col min="9474" max="9486" width="7.7109375" style="40" customWidth="1"/>
    <col min="9487" max="9487" width="22.7109375" style="40" customWidth="1"/>
    <col min="9488" max="9728" width="9.140625" style="40"/>
    <col min="9729" max="9729" width="22.7109375" style="40" customWidth="1"/>
    <col min="9730" max="9742" width="7.7109375" style="40" customWidth="1"/>
    <col min="9743" max="9743" width="22.7109375" style="40" customWidth="1"/>
    <col min="9744" max="9984" width="9.140625" style="40"/>
    <col min="9985" max="9985" width="22.7109375" style="40" customWidth="1"/>
    <col min="9986" max="9998" width="7.7109375" style="40" customWidth="1"/>
    <col min="9999" max="9999" width="22.7109375" style="40" customWidth="1"/>
    <col min="10000" max="10240" width="9.140625" style="40"/>
    <col min="10241" max="10241" width="22.7109375" style="40" customWidth="1"/>
    <col min="10242" max="10254" width="7.7109375" style="40" customWidth="1"/>
    <col min="10255" max="10255" width="22.7109375" style="40" customWidth="1"/>
    <col min="10256" max="10496" width="9.140625" style="40"/>
    <col min="10497" max="10497" width="22.7109375" style="40" customWidth="1"/>
    <col min="10498" max="10510" width="7.7109375" style="40" customWidth="1"/>
    <col min="10511" max="10511" width="22.7109375" style="40" customWidth="1"/>
    <col min="10512" max="10752" width="9.140625" style="40"/>
    <col min="10753" max="10753" width="22.7109375" style="40" customWidth="1"/>
    <col min="10754" max="10766" width="7.7109375" style="40" customWidth="1"/>
    <col min="10767" max="10767" width="22.7109375" style="40" customWidth="1"/>
    <col min="10768" max="11008" width="9.140625" style="40"/>
    <col min="11009" max="11009" width="22.7109375" style="40" customWidth="1"/>
    <col min="11010" max="11022" width="7.7109375" style="40" customWidth="1"/>
    <col min="11023" max="11023" width="22.7109375" style="40" customWidth="1"/>
    <col min="11024" max="11264" width="9.140625" style="40"/>
    <col min="11265" max="11265" width="22.7109375" style="40" customWidth="1"/>
    <col min="11266" max="11278" width="7.7109375" style="40" customWidth="1"/>
    <col min="11279" max="11279" width="22.7109375" style="40" customWidth="1"/>
    <col min="11280" max="11520" width="9.140625" style="40"/>
    <col min="11521" max="11521" width="22.7109375" style="40" customWidth="1"/>
    <col min="11522" max="11534" width="7.7109375" style="40" customWidth="1"/>
    <col min="11535" max="11535" width="22.7109375" style="40" customWidth="1"/>
    <col min="11536" max="11776" width="9.140625" style="40"/>
    <col min="11777" max="11777" width="22.7109375" style="40" customWidth="1"/>
    <col min="11778" max="11790" width="7.7109375" style="40" customWidth="1"/>
    <col min="11791" max="11791" width="22.7109375" style="40" customWidth="1"/>
    <col min="11792" max="12032" width="9.140625" style="40"/>
    <col min="12033" max="12033" width="22.7109375" style="40" customWidth="1"/>
    <col min="12034" max="12046" width="7.7109375" style="40" customWidth="1"/>
    <col min="12047" max="12047" width="22.7109375" style="40" customWidth="1"/>
    <col min="12048" max="12288" width="9.140625" style="40"/>
    <col min="12289" max="12289" width="22.7109375" style="40" customWidth="1"/>
    <col min="12290" max="12302" width="7.7109375" style="40" customWidth="1"/>
    <col min="12303" max="12303" width="22.7109375" style="40" customWidth="1"/>
    <col min="12304" max="12544" width="9.140625" style="40"/>
    <col min="12545" max="12545" width="22.7109375" style="40" customWidth="1"/>
    <col min="12546" max="12558" width="7.7109375" style="40" customWidth="1"/>
    <col min="12559" max="12559" width="22.7109375" style="40" customWidth="1"/>
    <col min="12560" max="12800" width="9.140625" style="40"/>
    <col min="12801" max="12801" width="22.7109375" style="40" customWidth="1"/>
    <col min="12802" max="12814" width="7.7109375" style="40" customWidth="1"/>
    <col min="12815" max="12815" width="22.7109375" style="40" customWidth="1"/>
    <col min="12816" max="13056" width="9.140625" style="40"/>
    <col min="13057" max="13057" width="22.7109375" style="40" customWidth="1"/>
    <col min="13058" max="13070" width="7.7109375" style="40" customWidth="1"/>
    <col min="13071" max="13071" width="22.7109375" style="40" customWidth="1"/>
    <col min="13072" max="13312" width="9.140625" style="40"/>
    <col min="13313" max="13313" width="22.7109375" style="40" customWidth="1"/>
    <col min="13314" max="13326" width="7.7109375" style="40" customWidth="1"/>
    <col min="13327" max="13327" width="22.7109375" style="40" customWidth="1"/>
    <col min="13328" max="13568" width="9.140625" style="40"/>
    <col min="13569" max="13569" width="22.7109375" style="40" customWidth="1"/>
    <col min="13570" max="13582" width="7.7109375" style="40" customWidth="1"/>
    <col min="13583" max="13583" width="22.7109375" style="40" customWidth="1"/>
    <col min="13584" max="13824" width="9.140625" style="40"/>
    <col min="13825" max="13825" width="22.7109375" style="40" customWidth="1"/>
    <col min="13826" max="13838" width="7.7109375" style="40" customWidth="1"/>
    <col min="13839" max="13839" width="22.7109375" style="40" customWidth="1"/>
    <col min="13840" max="14080" width="9.140625" style="40"/>
    <col min="14081" max="14081" width="22.7109375" style="40" customWidth="1"/>
    <col min="14082" max="14094" width="7.7109375" style="40" customWidth="1"/>
    <col min="14095" max="14095" width="22.7109375" style="40" customWidth="1"/>
    <col min="14096" max="14336" width="9.140625" style="40"/>
    <col min="14337" max="14337" width="22.7109375" style="40" customWidth="1"/>
    <col min="14338" max="14350" width="7.7109375" style="40" customWidth="1"/>
    <col min="14351" max="14351" width="22.7109375" style="40" customWidth="1"/>
    <col min="14352" max="14592" width="9.140625" style="40"/>
    <col min="14593" max="14593" width="22.7109375" style="40" customWidth="1"/>
    <col min="14594" max="14606" width="7.7109375" style="40" customWidth="1"/>
    <col min="14607" max="14607" width="22.7109375" style="40" customWidth="1"/>
    <col min="14608" max="14848" width="9.140625" style="40"/>
    <col min="14849" max="14849" width="22.7109375" style="40" customWidth="1"/>
    <col min="14850" max="14862" width="7.7109375" style="40" customWidth="1"/>
    <col min="14863" max="14863" width="22.7109375" style="40" customWidth="1"/>
    <col min="14864" max="15104" width="9.140625" style="40"/>
    <col min="15105" max="15105" width="22.7109375" style="40" customWidth="1"/>
    <col min="15106" max="15118" width="7.7109375" style="40" customWidth="1"/>
    <col min="15119" max="15119" width="22.7109375" style="40" customWidth="1"/>
    <col min="15120" max="15360" width="9.140625" style="40"/>
    <col min="15361" max="15361" width="22.7109375" style="40" customWidth="1"/>
    <col min="15362" max="15374" width="7.7109375" style="40" customWidth="1"/>
    <col min="15375" max="15375" width="22.7109375" style="40" customWidth="1"/>
    <col min="15376" max="15616" width="9.140625" style="40"/>
    <col min="15617" max="15617" width="22.7109375" style="40" customWidth="1"/>
    <col min="15618" max="15630" width="7.7109375" style="40" customWidth="1"/>
    <col min="15631" max="15631" width="22.7109375" style="40" customWidth="1"/>
    <col min="15632" max="15872" width="9.140625" style="40"/>
    <col min="15873" max="15873" width="22.7109375" style="40" customWidth="1"/>
    <col min="15874" max="15886" width="7.7109375" style="40" customWidth="1"/>
    <col min="15887" max="15887" width="22.7109375" style="40" customWidth="1"/>
    <col min="15888" max="16128" width="9.140625" style="40"/>
    <col min="16129" max="16129" width="22.7109375" style="40" customWidth="1"/>
    <col min="16130" max="16142" width="7.7109375" style="40" customWidth="1"/>
    <col min="16143" max="16143" width="22.7109375" style="40" customWidth="1"/>
    <col min="16144" max="16384" width="9.140625" style="40"/>
  </cols>
  <sheetData>
    <row r="1" spans="1:15" ht="20.25" x14ac:dyDescent="0.2">
      <c r="A1" s="1146" t="s">
        <v>495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  <c r="O1" s="1146"/>
    </row>
    <row r="2" spans="1:15" ht="15.75" x14ac:dyDescent="0.2">
      <c r="A2" s="1147" t="s">
        <v>496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  <c r="O2" s="1147"/>
    </row>
    <row r="3" spans="1:15" ht="15.75" x14ac:dyDescent="0.2">
      <c r="A3" s="1147">
        <v>2014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  <c r="O3" s="1147"/>
    </row>
    <row r="4" spans="1:15" ht="15.75" x14ac:dyDescent="0.2">
      <c r="A4" s="1147" t="s">
        <v>547</v>
      </c>
      <c r="B4" s="1147"/>
      <c r="C4" s="1147"/>
      <c r="D4" s="1147"/>
      <c r="E4" s="1147"/>
      <c r="F4" s="1147"/>
      <c r="G4" s="1147"/>
      <c r="H4" s="1147"/>
      <c r="I4" s="1147"/>
      <c r="J4" s="1147"/>
      <c r="K4" s="1147"/>
      <c r="L4" s="1147"/>
      <c r="M4" s="1147"/>
      <c r="N4" s="1147"/>
      <c r="O4" s="1147"/>
    </row>
    <row r="5" spans="1:15" ht="16.5" x14ac:dyDescent="0.3">
      <c r="A5" s="806" t="s">
        <v>1350</v>
      </c>
      <c r="B5" s="806"/>
      <c r="C5" s="806"/>
      <c r="D5" s="806"/>
      <c r="E5" s="806"/>
      <c r="F5" s="806"/>
      <c r="G5" s="806"/>
      <c r="H5" s="806"/>
      <c r="I5" s="806"/>
      <c r="J5" s="806"/>
      <c r="K5" s="806"/>
      <c r="L5" s="806"/>
      <c r="M5" s="889"/>
      <c r="N5" s="890"/>
      <c r="O5" s="818" t="s">
        <v>1349</v>
      </c>
    </row>
    <row r="6" spans="1:15" ht="43.5" customHeight="1" x14ac:dyDescent="0.2">
      <c r="A6" s="52" t="s">
        <v>479</v>
      </c>
      <c r="B6" s="267" t="s">
        <v>680</v>
      </c>
      <c r="C6" s="245" t="s">
        <v>655</v>
      </c>
      <c r="D6" s="245" t="s">
        <v>656</v>
      </c>
      <c r="E6" s="245" t="s">
        <v>657</v>
      </c>
      <c r="F6" s="245" t="s">
        <v>658</v>
      </c>
      <c r="G6" s="245" t="s">
        <v>659</v>
      </c>
      <c r="H6" s="245" t="s">
        <v>660</v>
      </c>
      <c r="I6" s="245" t="s">
        <v>661</v>
      </c>
      <c r="J6" s="245" t="s">
        <v>662</v>
      </c>
      <c r="K6" s="245" t="s">
        <v>663</v>
      </c>
      <c r="L6" s="245" t="s">
        <v>664</v>
      </c>
      <c r="M6" s="245" t="s">
        <v>665</v>
      </c>
      <c r="N6" s="245" t="s">
        <v>666</v>
      </c>
      <c r="O6" s="227" t="s">
        <v>480</v>
      </c>
    </row>
    <row r="7" spans="1:15" ht="18" customHeight="1" thickBot="1" x14ac:dyDescent="0.25">
      <c r="A7" s="464" t="s">
        <v>481</v>
      </c>
      <c r="B7" s="607">
        <f t="shared" ref="B7:B31" si="0">SUM(C7:N7)</f>
        <v>0</v>
      </c>
      <c r="C7" s="608">
        <v>0</v>
      </c>
      <c r="D7" s="608">
        <v>0</v>
      </c>
      <c r="E7" s="608">
        <v>0</v>
      </c>
      <c r="F7" s="608">
        <v>0</v>
      </c>
      <c r="G7" s="608">
        <v>0</v>
      </c>
      <c r="H7" s="608">
        <v>0</v>
      </c>
      <c r="I7" s="608">
        <v>0</v>
      </c>
      <c r="J7" s="608">
        <v>0</v>
      </c>
      <c r="K7" s="608">
        <v>0</v>
      </c>
      <c r="L7" s="608">
        <v>0</v>
      </c>
      <c r="M7" s="608">
        <v>0</v>
      </c>
      <c r="N7" s="608">
        <v>0</v>
      </c>
      <c r="O7" s="226" t="s">
        <v>482</v>
      </c>
    </row>
    <row r="8" spans="1:15" ht="16.5" thickTop="1" thickBot="1" x14ac:dyDescent="0.25">
      <c r="A8" s="465">
        <v>1</v>
      </c>
      <c r="B8" s="609">
        <f>SUM(C8:N8)</f>
        <v>13</v>
      </c>
      <c r="C8" s="610">
        <v>2</v>
      </c>
      <c r="D8" s="610">
        <v>0</v>
      </c>
      <c r="E8" s="610">
        <v>1</v>
      </c>
      <c r="F8" s="610">
        <v>1</v>
      </c>
      <c r="G8" s="610">
        <v>0</v>
      </c>
      <c r="H8" s="610">
        <v>1</v>
      </c>
      <c r="I8" s="610">
        <v>0</v>
      </c>
      <c r="J8" s="610">
        <v>0</v>
      </c>
      <c r="K8" s="610">
        <v>2</v>
      </c>
      <c r="L8" s="610">
        <v>2</v>
      </c>
      <c r="M8" s="610">
        <v>2</v>
      </c>
      <c r="N8" s="610">
        <v>2</v>
      </c>
      <c r="O8" s="250">
        <v>1</v>
      </c>
    </row>
    <row r="9" spans="1:15" ht="16.5" thickTop="1" thickBot="1" x14ac:dyDescent="0.25">
      <c r="A9" s="466">
        <v>2</v>
      </c>
      <c r="B9" s="611">
        <f t="shared" si="0"/>
        <v>1</v>
      </c>
      <c r="C9" s="612">
        <v>0</v>
      </c>
      <c r="D9" s="612">
        <v>0</v>
      </c>
      <c r="E9" s="612">
        <v>0</v>
      </c>
      <c r="F9" s="612">
        <v>0</v>
      </c>
      <c r="G9" s="612">
        <v>0</v>
      </c>
      <c r="H9" s="612">
        <v>0</v>
      </c>
      <c r="I9" s="612">
        <v>0</v>
      </c>
      <c r="J9" s="612">
        <v>0</v>
      </c>
      <c r="K9" s="612">
        <v>1</v>
      </c>
      <c r="L9" s="612">
        <v>0</v>
      </c>
      <c r="M9" s="612">
        <v>0</v>
      </c>
      <c r="N9" s="612">
        <v>0</v>
      </c>
      <c r="O9" s="248">
        <v>2</v>
      </c>
    </row>
    <row r="10" spans="1:15" ht="16.5" thickTop="1" thickBot="1" x14ac:dyDescent="0.25">
      <c r="A10" s="465">
        <v>3</v>
      </c>
      <c r="B10" s="609">
        <f t="shared" si="0"/>
        <v>0</v>
      </c>
      <c r="C10" s="610">
        <v>0</v>
      </c>
      <c r="D10" s="610">
        <v>0</v>
      </c>
      <c r="E10" s="610">
        <v>0</v>
      </c>
      <c r="F10" s="610">
        <v>0</v>
      </c>
      <c r="G10" s="610">
        <v>0</v>
      </c>
      <c r="H10" s="610">
        <v>0</v>
      </c>
      <c r="I10" s="610">
        <v>0</v>
      </c>
      <c r="J10" s="610">
        <v>0</v>
      </c>
      <c r="K10" s="610">
        <v>0</v>
      </c>
      <c r="L10" s="610">
        <v>0</v>
      </c>
      <c r="M10" s="610">
        <v>0</v>
      </c>
      <c r="N10" s="610">
        <v>0</v>
      </c>
      <c r="O10" s="250">
        <v>3</v>
      </c>
    </row>
    <row r="11" spans="1:15" ht="16.5" thickTop="1" thickBot="1" x14ac:dyDescent="0.25">
      <c r="A11" s="466">
        <v>4</v>
      </c>
      <c r="B11" s="611">
        <f t="shared" si="0"/>
        <v>0</v>
      </c>
      <c r="C11" s="612">
        <v>0</v>
      </c>
      <c r="D11" s="612">
        <v>0</v>
      </c>
      <c r="E11" s="612">
        <v>0</v>
      </c>
      <c r="F11" s="612">
        <v>0</v>
      </c>
      <c r="G11" s="612">
        <v>0</v>
      </c>
      <c r="H11" s="612">
        <v>0</v>
      </c>
      <c r="I11" s="612">
        <v>0</v>
      </c>
      <c r="J11" s="612">
        <v>0</v>
      </c>
      <c r="K11" s="612">
        <v>0</v>
      </c>
      <c r="L11" s="612">
        <v>0</v>
      </c>
      <c r="M11" s="612">
        <v>0</v>
      </c>
      <c r="N11" s="612">
        <v>0</v>
      </c>
      <c r="O11" s="248">
        <v>4</v>
      </c>
    </row>
    <row r="12" spans="1:15" ht="16.5" thickTop="1" thickBot="1" x14ac:dyDescent="0.25">
      <c r="A12" s="465">
        <v>5</v>
      </c>
      <c r="B12" s="609">
        <f t="shared" si="0"/>
        <v>0</v>
      </c>
      <c r="C12" s="610">
        <v>0</v>
      </c>
      <c r="D12" s="610">
        <v>0</v>
      </c>
      <c r="E12" s="610">
        <v>0</v>
      </c>
      <c r="F12" s="610">
        <v>0</v>
      </c>
      <c r="G12" s="610">
        <v>0</v>
      </c>
      <c r="H12" s="610">
        <v>0</v>
      </c>
      <c r="I12" s="610">
        <v>0</v>
      </c>
      <c r="J12" s="610">
        <v>0</v>
      </c>
      <c r="K12" s="610">
        <v>0</v>
      </c>
      <c r="L12" s="610">
        <v>0</v>
      </c>
      <c r="M12" s="610">
        <v>0</v>
      </c>
      <c r="N12" s="610">
        <v>0</v>
      </c>
      <c r="O12" s="250">
        <v>5</v>
      </c>
    </row>
    <row r="13" spans="1:15" ht="16.5" thickTop="1" thickBot="1" x14ac:dyDescent="0.25">
      <c r="A13" s="466">
        <v>6</v>
      </c>
      <c r="B13" s="611">
        <f t="shared" si="0"/>
        <v>0</v>
      </c>
      <c r="C13" s="612">
        <v>0</v>
      </c>
      <c r="D13" s="612">
        <v>0</v>
      </c>
      <c r="E13" s="612">
        <v>0</v>
      </c>
      <c r="F13" s="612">
        <v>0</v>
      </c>
      <c r="G13" s="612">
        <v>0</v>
      </c>
      <c r="H13" s="612">
        <v>0</v>
      </c>
      <c r="I13" s="612">
        <v>0</v>
      </c>
      <c r="J13" s="612">
        <v>0</v>
      </c>
      <c r="K13" s="612">
        <v>0</v>
      </c>
      <c r="L13" s="612">
        <v>0</v>
      </c>
      <c r="M13" s="612">
        <v>0</v>
      </c>
      <c r="N13" s="612">
        <v>0</v>
      </c>
      <c r="O13" s="248">
        <v>6</v>
      </c>
    </row>
    <row r="14" spans="1:15" ht="16.5" thickTop="1" thickBot="1" x14ac:dyDescent="0.25">
      <c r="A14" s="465" t="s">
        <v>483</v>
      </c>
      <c r="B14" s="609">
        <f t="shared" si="0"/>
        <v>6</v>
      </c>
      <c r="C14" s="610">
        <v>1</v>
      </c>
      <c r="D14" s="610">
        <v>0</v>
      </c>
      <c r="E14" s="610">
        <v>0</v>
      </c>
      <c r="F14" s="610">
        <v>1</v>
      </c>
      <c r="G14" s="610">
        <v>0</v>
      </c>
      <c r="H14" s="610">
        <v>0</v>
      </c>
      <c r="I14" s="610">
        <v>0</v>
      </c>
      <c r="J14" s="610">
        <v>1</v>
      </c>
      <c r="K14" s="610">
        <v>2</v>
      </c>
      <c r="L14" s="610">
        <v>0</v>
      </c>
      <c r="M14" s="610">
        <v>0</v>
      </c>
      <c r="N14" s="610">
        <v>1</v>
      </c>
      <c r="O14" s="250" t="s">
        <v>484</v>
      </c>
    </row>
    <row r="15" spans="1:15" ht="16.5" thickTop="1" thickBot="1" x14ac:dyDescent="0.25">
      <c r="A15" s="466" t="s">
        <v>485</v>
      </c>
      <c r="B15" s="611">
        <f t="shared" si="0"/>
        <v>3</v>
      </c>
      <c r="C15" s="612">
        <v>0</v>
      </c>
      <c r="D15" s="612">
        <v>0</v>
      </c>
      <c r="E15" s="612">
        <v>1</v>
      </c>
      <c r="F15" s="612">
        <v>1</v>
      </c>
      <c r="G15" s="612">
        <v>1</v>
      </c>
      <c r="H15" s="612">
        <v>0</v>
      </c>
      <c r="I15" s="612">
        <v>0</v>
      </c>
      <c r="J15" s="612">
        <v>0</v>
      </c>
      <c r="K15" s="612">
        <v>0</v>
      </c>
      <c r="L15" s="612">
        <v>0</v>
      </c>
      <c r="M15" s="612">
        <v>0</v>
      </c>
      <c r="N15" s="612">
        <v>0</v>
      </c>
      <c r="O15" s="248" t="s">
        <v>486</v>
      </c>
    </row>
    <row r="16" spans="1:15" ht="16.5" thickTop="1" thickBot="1" x14ac:dyDescent="0.25">
      <c r="A16" s="465" t="s">
        <v>487</v>
      </c>
      <c r="B16" s="609">
        <f t="shared" si="0"/>
        <v>3</v>
      </c>
      <c r="C16" s="610">
        <v>1</v>
      </c>
      <c r="D16" s="610">
        <v>0</v>
      </c>
      <c r="E16" s="610">
        <v>1</v>
      </c>
      <c r="F16" s="610">
        <v>0</v>
      </c>
      <c r="G16" s="610">
        <v>0</v>
      </c>
      <c r="H16" s="610">
        <v>1</v>
      </c>
      <c r="I16" s="610">
        <v>0</v>
      </c>
      <c r="J16" s="610">
        <v>0</v>
      </c>
      <c r="K16" s="610">
        <v>0</v>
      </c>
      <c r="L16" s="610">
        <v>0</v>
      </c>
      <c r="M16" s="610">
        <v>0</v>
      </c>
      <c r="N16" s="610">
        <v>0</v>
      </c>
      <c r="O16" s="250" t="s">
        <v>488</v>
      </c>
    </row>
    <row r="17" spans="1:15" ht="16.5" thickTop="1" thickBot="1" x14ac:dyDescent="0.25">
      <c r="A17" s="466" t="s">
        <v>489</v>
      </c>
      <c r="B17" s="611">
        <f t="shared" si="0"/>
        <v>0</v>
      </c>
      <c r="C17" s="612">
        <v>0</v>
      </c>
      <c r="D17" s="612">
        <v>0</v>
      </c>
      <c r="E17" s="612">
        <v>0</v>
      </c>
      <c r="F17" s="612">
        <v>0</v>
      </c>
      <c r="G17" s="612">
        <v>0</v>
      </c>
      <c r="H17" s="612">
        <v>0</v>
      </c>
      <c r="I17" s="612">
        <v>0</v>
      </c>
      <c r="J17" s="612">
        <v>0</v>
      </c>
      <c r="K17" s="612">
        <v>0</v>
      </c>
      <c r="L17" s="612">
        <v>0</v>
      </c>
      <c r="M17" s="612">
        <v>0</v>
      </c>
      <c r="N17" s="612">
        <v>0</v>
      </c>
      <c r="O17" s="248" t="s">
        <v>490</v>
      </c>
    </row>
    <row r="18" spans="1:15" ht="14.25" thickTop="1" thickBot="1" x14ac:dyDescent="0.25">
      <c r="A18" s="465" t="s">
        <v>108</v>
      </c>
      <c r="B18" s="609">
        <f t="shared" si="0"/>
        <v>0</v>
      </c>
      <c r="C18" s="610">
        <v>0</v>
      </c>
      <c r="D18" s="610">
        <v>0</v>
      </c>
      <c r="E18" s="610">
        <v>0</v>
      </c>
      <c r="F18" s="610">
        <v>0</v>
      </c>
      <c r="G18" s="610">
        <v>0</v>
      </c>
      <c r="H18" s="610">
        <v>0</v>
      </c>
      <c r="I18" s="610">
        <v>0</v>
      </c>
      <c r="J18" s="610">
        <v>0</v>
      </c>
      <c r="K18" s="610">
        <v>0</v>
      </c>
      <c r="L18" s="610">
        <v>0</v>
      </c>
      <c r="M18" s="610">
        <v>0</v>
      </c>
      <c r="N18" s="610">
        <v>0</v>
      </c>
      <c r="O18" s="136" t="s">
        <v>109</v>
      </c>
    </row>
    <row r="19" spans="1:15" ht="18" customHeight="1" thickTop="1" thickBot="1" x14ac:dyDescent="0.25">
      <c r="A19" s="467" t="s">
        <v>491</v>
      </c>
      <c r="B19" s="611"/>
      <c r="C19" s="612"/>
      <c r="D19" s="612"/>
      <c r="E19" s="612"/>
      <c r="F19" s="612"/>
      <c r="G19" s="612"/>
      <c r="H19" s="612"/>
      <c r="I19" s="612"/>
      <c r="J19" s="612"/>
      <c r="K19" s="612"/>
      <c r="L19" s="612"/>
      <c r="M19" s="612"/>
      <c r="N19" s="612"/>
      <c r="O19" s="225" t="s">
        <v>492</v>
      </c>
    </row>
    <row r="20" spans="1:15" ht="16.5" thickTop="1" thickBot="1" x14ac:dyDescent="0.25">
      <c r="A20" s="465">
        <v>1</v>
      </c>
      <c r="B20" s="609">
        <f t="shared" si="0"/>
        <v>8</v>
      </c>
      <c r="C20" s="610">
        <v>1</v>
      </c>
      <c r="D20" s="610">
        <v>0</v>
      </c>
      <c r="E20" s="610">
        <v>1</v>
      </c>
      <c r="F20" s="610">
        <v>1</v>
      </c>
      <c r="G20" s="610">
        <v>0</v>
      </c>
      <c r="H20" s="610">
        <v>2</v>
      </c>
      <c r="I20" s="610">
        <v>0</v>
      </c>
      <c r="J20" s="610">
        <v>0</v>
      </c>
      <c r="K20" s="610">
        <v>1</v>
      </c>
      <c r="L20" s="610">
        <v>0</v>
      </c>
      <c r="M20" s="610">
        <v>0</v>
      </c>
      <c r="N20" s="610">
        <v>2</v>
      </c>
      <c r="O20" s="250">
        <v>1</v>
      </c>
    </row>
    <row r="21" spans="1:15" ht="16.5" thickTop="1" thickBot="1" x14ac:dyDescent="0.25">
      <c r="A21" s="466">
        <v>2</v>
      </c>
      <c r="B21" s="611">
        <f t="shared" si="0"/>
        <v>6</v>
      </c>
      <c r="C21" s="612">
        <v>2</v>
      </c>
      <c r="D21" s="612">
        <v>0</v>
      </c>
      <c r="E21" s="612">
        <v>0</v>
      </c>
      <c r="F21" s="612">
        <v>2</v>
      </c>
      <c r="G21" s="612">
        <v>0</v>
      </c>
      <c r="H21" s="612">
        <v>1</v>
      </c>
      <c r="I21" s="612">
        <v>0</v>
      </c>
      <c r="J21" s="612">
        <v>0</v>
      </c>
      <c r="K21" s="612">
        <v>0</v>
      </c>
      <c r="L21" s="612">
        <v>1</v>
      </c>
      <c r="M21" s="612">
        <v>0</v>
      </c>
      <c r="N21" s="612">
        <v>0</v>
      </c>
      <c r="O21" s="248">
        <v>2</v>
      </c>
    </row>
    <row r="22" spans="1:15" ht="16.5" thickTop="1" thickBot="1" x14ac:dyDescent="0.25">
      <c r="A22" s="465">
        <v>3</v>
      </c>
      <c r="B22" s="609">
        <f t="shared" si="0"/>
        <v>2</v>
      </c>
      <c r="C22" s="610">
        <v>0</v>
      </c>
      <c r="D22" s="610">
        <v>0</v>
      </c>
      <c r="E22" s="610">
        <v>0</v>
      </c>
      <c r="F22" s="610">
        <v>1</v>
      </c>
      <c r="G22" s="610">
        <v>0</v>
      </c>
      <c r="H22" s="610">
        <v>0</v>
      </c>
      <c r="I22" s="610">
        <v>0</v>
      </c>
      <c r="J22" s="610">
        <v>0</v>
      </c>
      <c r="K22" s="610">
        <v>0</v>
      </c>
      <c r="L22" s="610">
        <v>0</v>
      </c>
      <c r="M22" s="610">
        <v>0</v>
      </c>
      <c r="N22" s="610">
        <v>1</v>
      </c>
      <c r="O22" s="250">
        <v>3</v>
      </c>
    </row>
    <row r="23" spans="1:15" ht="16.5" thickTop="1" thickBot="1" x14ac:dyDescent="0.25">
      <c r="A23" s="466">
        <v>4</v>
      </c>
      <c r="B23" s="611">
        <f t="shared" si="0"/>
        <v>4</v>
      </c>
      <c r="C23" s="612">
        <v>0</v>
      </c>
      <c r="D23" s="612">
        <v>1</v>
      </c>
      <c r="E23" s="612">
        <v>0</v>
      </c>
      <c r="F23" s="612">
        <v>1</v>
      </c>
      <c r="G23" s="612">
        <v>0</v>
      </c>
      <c r="H23" s="612">
        <v>0</v>
      </c>
      <c r="I23" s="612">
        <v>0</v>
      </c>
      <c r="J23" s="612">
        <v>0</v>
      </c>
      <c r="K23" s="612">
        <v>0</v>
      </c>
      <c r="L23" s="612">
        <v>0</v>
      </c>
      <c r="M23" s="612">
        <v>0</v>
      </c>
      <c r="N23" s="612">
        <v>2</v>
      </c>
      <c r="O23" s="248">
        <v>4</v>
      </c>
    </row>
    <row r="24" spans="1:15" ht="16.5" thickTop="1" thickBot="1" x14ac:dyDescent="0.25">
      <c r="A24" s="465">
        <v>5</v>
      </c>
      <c r="B24" s="609">
        <f t="shared" si="0"/>
        <v>2</v>
      </c>
      <c r="C24" s="610">
        <v>0</v>
      </c>
      <c r="D24" s="610">
        <v>0</v>
      </c>
      <c r="E24" s="610">
        <v>0</v>
      </c>
      <c r="F24" s="610">
        <v>0</v>
      </c>
      <c r="G24" s="610">
        <v>0</v>
      </c>
      <c r="H24" s="610">
        <v>0</v>
      </c>
      <c r="I24" s="610">
        <v>0</v>
      </c>
      <c r="J24" s="610">
        <v>0</v>
      </c>
      <c r="K24" s="610">
        <v>0</v>
      </c>
      <c r="L24" s="610">
        <v>0</v>
      </c>
      <c r="M24" s="610">
        <v>1</v>
      </c>
      <c r="N24" s="610">
        <v>1</v>
      </c>
      <c r="O24" s="250">
        <v>5</v>
      </c>
    </row>
    <row r="25" spans="1:15" ht="16.5" thickTop="1" thickBot="1" x14ac:dyDescent="0.25">
      <c r="A25" s="466">
        <v>6</v>
      </c>
      <c r="B25" s="611">
        <f t="shared" si="0"/>
        <v>4</v>
      </c>
      <c r="C25" s="612">
        <v>0</v>
      </c>
      <c r="D25" s="612">
        <v>0</v>
      </c>
      <c r="E25" s="612">
        <v>0</v>
      </c>
      <c r="F25" s="612">
        <v>0</v>
      </c>
      <c r="G25" s="612">
        <v>2</v>
      </c>
      <c r="H25" s="612">
        <v>0</v>
      </c>
      <c r="I25" s="612">
        <v>1</v>
      </c>
      <c r="J25" s="612">
        <v>1</v>
      </c>
      <c r="K25" s="612">
        <v>0</v>
      </c>
      <c r="L25" s="612">
        <v>0</v>
      </c>
      <c r="M25" s="612">
        <v>0</v>
      </c>
      <c r="N25" s="612">
        <v>0</v>
      </c>
      <c r="O25" s="248">
        <v>6</v>
      </c>
    </row>
    <row r="26" spans="1:15" ht="16.5" thickTop="1" thickBot="1" x14ac:dyDescent="0.25">
      <c r="A26" s="465">
        <v>7</v>
      </c>
      <c r="B26" s="609">
        <f t="shared" si="0"/>
        <v>1</v>
      </c>
      <c r="C26" s="610">
        <v>0</v>
      </c>
      <c r="D26" s="610">
        <v>0</v>
      </c>
      <c r="E26" s="610">
        <v>0</v>
      </c>
      <c r="F26" s="610">
        <v>0</v>
      </c>
      <c r="G26" s="610">
        <v>1</v>
      </c>
      <c r="H26" s="610">
        <v>0</v>
      </c>
      <c r="I26" s="610">
        <v>0</v>
      </c>
      <c r="J26" s="610">
        <v>0</v>
      </c>
      <c r="K26" s="610">
        <v>0</v>
      </c>
      <c r="L26" s="610">
        <v>0</v>
      </c>
      <c r="M26" s="610">
        <v>0</v>
      </c>
      <c r="N26" s="610">
        <v>0</v>
      </c>
      <c r="O26" s="250">
        <v>7</v>
      </c>
    </row>
    <row r="27" spans="1:15" ht="16.5" thickTop="1" thickBot="1" x14ac:dyDescent="0.25">
      <c r="A27" s="466">
        <v>8</v>
      </c>
      <c r="B27" s="611">
        <f t="shared" si="0"/>
        <v>0</v>
      </c>
      <c r="C27" s="612">
        <v>0</v>
      </c>
      <c r="D27" s="612">
        <v>0</v>
      </c>
      <c r="E27" s="612">
        <v>0</v>
      </c>
      <c r="F27" s="612">
        <v>0</v>
      </c>
      <c r="G27" s="612">
        <v>0</v>
      </c>
      <c r="H27" s="612">
        <v>0</v>
      </c>
      <c r="I27" s="612">
        <v>0</v>
      </c>
      <c r="J27" s="612">
        <v>0</v>
      </c>
      <c r="K27" s="612">
        <v>0</v>
      </c>
      <c r="L27" s="612">
        <v>0</v>
      </c>
      <c r="M27" s="612">
        <v>0</v>
      </c>
      <c r="N27" s="612">
        <v>0</v>
      </c>
      <c r="O27" s="248">
        <v>8</v>
      </c>
    </row>
    <row r="28" spans="1:15" ht="16.5" thickTop="1" thickBot="1" x14ac:dyDescent="0.25">
      <c r="A28" s="465">
        <v>9</v>
      </c>
      <c r="B28" s="609">
        <f t="shared" si="0"/>
        <v>2</v>
      </c>
      <c r="C28" s="610">
        <v>0</v>
      </c>
      <c r="D28" s="610">
        <v>0</v>
      </c>
      <c r="E28" s="610">
        <v>1</v>
      </c>
      <c r="F28" s="610">
        <v>0</v>
      </c>
      <c r="G28" s="610">
        <v>0</v>
      </c>
      <c r="H28" s="610">
        <v>0</v>
      </c>
      <c r="I28" s="610">
        <v>0</v>
      </c>
      <c r="J28" s="610">
        <v>0</v>
      </c>
      <c r="K28" s="610">
        <v>1</v>
      </c>
      <c r="L28" s="610">
        <v>0</v>
      </c>
      <c r="M28" s="610">
        <v>0</v>
      </c>
      <c r="N28" s="610">
        <v>0</v>
      </c>
      <c r="O28" s="250">
        <v>9</v>
      </c>
    </row>
    <row r="29" spans="1:15" ht="16.5" thickTop="1" thickBot="1" x14ac:dyDescent="0.25">
      <c r="A29" s="466">
        <v>10</v>
      </c>
      <c r="B29" s="611">
        <f t="shared" si="0"/>
        <v>1</v>
      </c>
      <c r="C29" s="612">
        <v>0</v>
      </c>
      <c r="D29" s="612">
        <v>0</v>
      </c>
      <c r="E29" s="612">
        <v>1</v>
      </c>
      <c r="F29" s="612">
        <v>0</v>
      </c>
      <c r="G29" s="612">
        <v>0</v>
      </c>
      <c r="H29" s="612">
        <v>0</v>
      </c>
      <c r="I29" s="612">
        <v>0</v>
      </c>
      <c r="J29" s="612">
        <v>0</v>
      </c>
      <c r="K29" s="612">
        <v>0</v>
      </c>
      <c r="L29" s="612">
        <v>0</v>
      </c>
      <c r="M29" s="612">
        <v>0</v>
      </c>
      <c r="N29" s="612">
        <v>0</v>
      </c>
      <c r="O29" s="248">
        <v>10</v>
      </c>
    </row>
    <row r="30" spans="1:15" ht="14.25" thickTop="1" thickBot="1" x14ac:dyDescent="0.25">
      <c r="A30" s="465" t="s">
        <v>493</v>
      </c>
      <c r="B30" s="609">
        <f t="shared" si="0"/>
        <v>1</v>
      </c>
      <c r="C30" s="610">
        <v>0</v>
      </c>
      <c r="D30" s="610">
        <v>0</v>
      </c>
      <c r="E30" s="610">
        <v>0</v>
      </c>
      <c r="F30" s="610">
        <v>0</v>
      </c>
      <c r="G30" s="610">
        <v>1</v>
      </c>
      <c r="H30" s="610">
        <v>0</v>
      </c>
      <c r="I30" s="610">
        <v>0</v>
      </c>
      <c r="J30" s="610">
        <v>0</v>
      </c>
      <c r="K30" s="610">
        <v>0</v>
      </c>
      <c r="L30" s="610">
        <v>0</v>
      </c>
      <c r="M30" s="610">
        <v>0</v>
      </c>
      <c r="N30" s="610">
        <v>0</v>
      </c>
      <c r="O30" s="136" t="s">
        <v>494</v>
      </c>
    </row>
    <row r="31" spans="1:15" ht="13.5" thickTop="1" x14ac:dyDescent="0.2">
      <c r="A31" s="468" t="s">
        <v>108</v>
      </c>
      <c r="B31" s="651">
        <f t="shared" si="0"/>
        <v>1</v>
      </c>
      <c r="C31" s="616">
        <v>0</v>
      </c>
      <c r="D31" s="616">
        <v>0</v>
      </c>
      <c r="E31" s="616">
        <v>0</v>
      </c>
      <c r="F31" s="616">
        <v>0</v>
      </c>
      <c r="G31" s="616">
        <v>0</v>
      </c>
      <c r="H31" s="616">
        <v>0</v>
      </c>
      <c r="I31" s="616">
        <v>0</v>
      </c>
      <c r="J31" s="616">
        <v>0</v>
      </c>
      <c r="K31" s="616">
        <v>0</v>
      </c>
      <c r="L31" s="616">
        <v>0</v>
      </c>
      <c r="M31" s="616">
        <v>1</v>
      </c>
      <c r="N31" s="616">
        <v>0</v>
      </c>
      <c r="O31" s="138" t="s">
        <v>109</v>
      </c>
    </row>
    <row r="32" spans="1:15" ht="30" customHeight="1" x14ac:dyDescent="0.2">
      <c r="A32" s="147" t="s">
        <v>66</v>
      </c>
      <c r="B32" s="562">
        <f t="shared" ref="B32:N32" si="1">SUM(B7:B31)</f>
        <v>58</v>
      </c>
      <c r="C32" s="562">
        <f>SUM(C7:C31)</f>
        <v>7</v>
      </c>
      <c r="D32" s="562">
        <f>SUM(D7:D31)</f>
        <v>1</v>
      </c>
      <c r="E32" s="562">
        <f>SUM(E7:E31)</f>
        <v>6</v>
      </c>
      <c r="F32" s="562">
        <f t="shared" si="1"/>
        <v>8</v>
      </c>
      <c r="G32" s="562">
        <f t="shared" si="1"/>
        <v>5</v>
      </c>
      <c r="H32" s="562">
        <f t="shared" si="1"/>
        <v>5</v>
      </c>
      <c r="I32" s="562">
        <f t="shared" si="1"/>
        <v>1</v>
      </c>
      <c r="J32" s="562">
        <f t="shared" si="1"/>
        <v>2</v>
      </c>
      <c r="K32" s="562">
        <f t="shared" si="1"/>
        <v>7</v>
      </c>
      <c r="L32" s="562">
        <f t="shared" si="1"/>
        <v>3</v>
      </c>
      <c r="M32" s="562">
        <f t="shared" si="1"/>
        <v>4</v>
      </c>
      <c r="N32" s="562">
        <f t="shared" si="1"/>
        <v>9</v>
      </c>
      <c r="O32" s="147" t="s">
        <v>67</v>
      </c>
    </row>
    <row r="33" s="40" customFormat="1" x14ac:dyDescent="0.2"/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view="pageBreakPreview" zoomScaleNormal="100" zoomScaleSheetLayoutView="100" workbookViewId="0">
      <selection activeCell="A5" sqref="A5"/>
    </sheetView>
  </sheetViews>
  <sheetFormatPr defaultRowHeight="12.75" x14ac:dyDescent="0.2"/>
  <cols>
    <col min="1" max="1" width="22.7109375" style="37" customWidth="1"/>
    <col min="2" max="14" width="7.28515625" style="37" customWidth="1"/>
    <col min="15" max="15" width="22.7109375" style="37" customWidth="1"/>
    <col min="16" max="256" width="9.140625" style="40"/>
    <col min="257" max="257" width="22.7109375" style="40" customWidth="1"/>
    <col min="258" max="270" width="7.7109375" style="40" customWidth="1"/>
    <col min="271" max="271" width="22.7109375" style="40" customWidth="1"/>
    <col min="272" max="512" width="9.140625" style="40"/>
    <col min="513" max="513" width="22.7109375" style="40" customWidth="1"/>
    <col min="514" max="526" width="7.7109375" style="40" customWidth="1"/>
    <col min="527" max="527" width="22.7109375" style="40" customWidth="1"/>
    <col min="528" max="768" width="9.140625" style="40"/>
    <col min="769" max="769" width="22.7109375" style="40" customWidth="1"/>
    <col min="770" max="782" width="7.7109375" style="40" customWidth="1"/>
    <col min="783" max="783" width="22.7109375" style="40" customWidth="1"/>
    <col min="784" max="1024" width="9.140625" style="40"/>
    <col min="1025" max="1025" width="22.7109375" style="40" customWidth="1"/>
    <col min="1026" max="1038" width="7.7109375" style="40" customWidth="1"/>
    <col min="1039" max="1039" width="22.7109375" style="40" customWidth="1"/>
    <col min="1040" max="1280" width="9.140625" style="40"/>
    <col min="1281" max="1281" width="22.7109375" style="40" customWidth="1"/>
    <col min="1282" max="1294" width="7.7109375" style="40" customWidth="1"/>
    <col min="1295" max="1295" width="22.7109375" style="40" customWidth="1"/>
    <col min="1296" max="1536" width="9.140625" style="40"/>
    <col min="1537" max="1537" width="22.7109375" style="40" customWidth="1"/>
    <col min="1538" max="1550" width="7.7109375" style="40" customWidth="1"/>
    <col min="1551" max="1551" width="22.7109375" style="40" customWidth="1"/>
    <col min="1552" max="1792" width="9.140625" style="40"/>
    <col min="1793" max="1793" width="22.7109375" style="40" customWidth="1"/>
    <col min="1794" max="1806" width="7.7109375" style="40" customWidth="1"/>
    <col min="1807" max="1807" width="22.7109375" style="40" customWidth="1"/>
    <col min="1808" max="2048" width="9.140625" style="40"/>
    <col min="2049" max="2049" width="22.7109375" style="40" customWidth="1"/>
    <col min="2050" max="2062" width="7.7109375" style="40" customWidth="1"/>
    <col min="2063" max="2063" width="22.7109375" style="40" customWidth="1"/>
    <col min="2064" max="2304" width="9.140625" style="40"/>
    <col min="2305" max="2305" width="22.7109375" style="40" customWidth="1"/>
    <col min="2306" max="2318" width="7.7109375" style="40" customWidth="1"/>
    <col min="2319" max="2319" width="22.7109375" style="40" customWidth="1"/>
    <col min="2320" max="2560" width="9.140625" style="40"/>
    <col min="2561" max="2561" width="22.7109375" style="40" customWidth="1"/>
    <col min="2562" max="2574" width="7.7109375" style="40" customWidth="1"/>
    <col min="2575" max="2575" width="22.7109375" style="40" customWidth="1"/>
    <col min="2576" max="2816" width="9.140625" style="40"/>
    <col min="2817" max="2817" width="22.7109375" style="40" customWidth="1"/>
    <col min="2818" max="2830" width="7.7109375" style="40" customWidth="1"/>
    <col min="2831" max="2831" width="22.7109375" style="40" customWidth="1"/>
    <col min="2832" max="3072" width="9.140625" style="40"/>
    <col min="3073" max="3073" width="22.7109375" style="40" customWidth="1"/>
    <col min="3074" max="3086" width="7.7109375" style="40" customWidth="1"/>
    <col min="3087" max="3087" width="22.7109375" style="40" customWidth="1"/>
    <col min="3088" max="3328" width="9.140625" style="40"/>
    <col min="3329" max="3329" width="22.7109375" style="40" customWidth="1"/>
    <col min="3330" max="3342" width="7.7109375" style="40" customWidth="1"/>
    <col min="3343" max="3343" width="22.7109375" style="40" customWidth="1"/>
    <col min="3344" max="3584" width="9.140625" style="40"/>
    <col min="3585" max="3585" width="22.7109375" style="40" customWidth="1"/>
    <col min="3586" max="3598" width="7.7109375" style="40" customWidth="1"/>
    <col min="3599" max="3599" width="22.7109375" style="40" customWidth="1"/>
    <col min="3600" max="3840" width="9.140625" style="40"/>
    <col min="3841" max="3841" width="22.7109375" style="40" customWidth="1"/>
    <col min="3842" max="3854" width="7.7109375" style="40" customWidth="1"/>
    <col min="3855" max="3855" width="22.7109375" style="40" customWidth="1"/>
    <col min="3856" max="4096" width="9.140625" style="40"/>
    <col min="4097" max="4097" width="22.7109375" style="40" customWidth="1"/>
    <col min="4098" max="4110" width="7.7109375" style="40" customWidth="1"/>
    <col min="4111" max="4111" width="22.7109375" style="40" customWidth="1"/>
    <col min="4112" max="4352" width="9.140625" style="40"/>
    <col min="4353" max="4353" width="22.7109375" style="40" customWidth="1"/>
    <col min="4354" max="4366" width="7.7109375" style="40" customWidth="1"/>
    <col min="4367" max="4367" width="22.7109375" style="40" customWidth="1"/>
    <col min="4368" max="4608" width="9.140625" style="40"/>
    <col min="4609" max="4609" width="22.7109375" style="40" customWidth="1"/>
    <col min="4610" max="4622" width="7.7109375" style="40" customWidth="1"/>
    <col min="4623" max="4623" width="22.7109375" style="40" customWidth="1"/>
    <col min="4624" max="4864" width="9.140625" style="40"/>
    <col min="4865" max="4865" width="22.7109375" style="40" customWidth="1"/>
    <col min="4866" max="4878" width="7.7109375" style="40" customWidth="1"/>
    <col min="4879" max="4879" width="22.7109375" style="40" customWidth="1"/>
    <col min="4880" max="5120" width="9.140625" style="40"/>
    <col min="5121" max="5121" width="22.7109375" style="40" customWidth="1"/>
    <col min="5122" max="5134" width="7.7109375" style="40" customWidth="1"/>
    <col min="5135" max="5135" width="22.7109375" style="40" customWidth="1"/>
    <col min="5136" max="5376" width="9.140625" style="40"/>
    <col min="5377" max="5377" width="22.7109375" style="40" customWidth="1"/>
    <col min="5378" max="5390" width="7.7109375" style="40" customWidth="1"/>
    <col min="5391" max="5391" width="22.7109375" style="40" customWidth="1"/>
    <col min="5392" max="5632" width="9.140625" style="40"/>
    <col min="5633" max="5633" width="22.7109375" style="40" customWidth="1"/>
    <col min="5634" max="5646" width="7.7109375" style="40" customWidth="1"/>
    <col min="5647" max="5647" width="22.7109375" style="40" customWidth="1"/>
    <col min="5648" max="5888" width="9.140625" style="40"/>
    <col min="5889" max="5889" width="22.7109375" style="40" customWidth="1"/>
    <col min="5890" max="5902" width="7.7109375" style="40" customWidth="1"/>
    <col min="5903" max="5903" width="22.7109375" style="40" customWidth="1"/>
    <col min="5904" max="6144" width="9.140625" style="40"/>
    <col min="6145" max="6145" width="22.7109375" style="40" customWidth="1"/>
    <col min="6146" max="6158" width="7.7109375" style="40" customWidth="1"/>
    <col min="6159" max="6159" width="22.7109375" style="40" customWidth="1"/>
    <col min="6160" max="6400" width="9.140625" style="40"/>
    <col min="6401" max="6401" width="22.7109375" style="40" customWidth="1"/>
    <col min="6402" max="6414" width="7.7109375" style="40" customWidth="1"/>
    <col min="6415" max="6415" width="22.7109375" style="40" customWidth="1"/>
    <col min="6416" max="6656" width="9.140625" style="40"/>
    <col min="6657" max="6657" width="22.7109375" style="40" customWidth="1"/>
    <col min="6658" max="6670" width="7.7109375" style="40" customWidth="1"/>
    <col min="6671" max="6671" width="22.7109375" style="40" customWidth="1"/>
    <col min="6672" max="6912" width="9.140625" style="40"/>
    <col min="6913" max="6913" width="22.7109375" style="40" customWidth="1"/>
    <col min="6914" max="6926" width="7.7109375" style="40" customWidth="1"/>
    <col min="6927" max="6927" width="22.7109375" style="40" customWidth="1"/>
    <col min="6928" max="7168" width="9.140625" style="40"/>
    <col min="7169" max="7169" width="22.7109375" style="40" customWidth="1"/>
    <col min="7170" max="7182" width="7.7109375" style="40" customWidth="1"/>
    <col min="7183" max="7183" width="22.7109375" style="40" customWidth="1"/>
    <col min="7184" max="7424" width="9.140625" style="40"/>
    <col min="7425" max="7425" width="22.7109375" style="40" customWidth="1"/>
    <col min="7426" max="7438" width="7.7109375" style="40" customWidth="1"/>
    <col min="7439" max="7439" width="22.7109375" style="40" customWidth="1"/>
    <col min="7440" max="7680" width="9.140625" style="40"/>
    <col min="7681" max="7681" width="22.7109375" style="40" customWidth="1"/>
    <col min="7682" max="7694" width="7.7109375" style="40" customWidth="1"/>
    <col min="7695" max="7695" width="22.7109375" style="40" customWidth="1"/>
    <col min="7696" max="7936" width="9.140625" style="40"/>
    <col min="7937" max="7937" width="22.7109375" style="40" customWidth="1"/>
    <col min="7938" max="7950" width="7.7109375" style="40" customWidth="1"/>
    <col min="7951" max="7951" width="22.7109375" style="40" customWidth="1"/>
    <col min="7952" max="8192" width="9.140625" style="40"/>
    <col min="8193" max="8193" width="22.7109375" style="40" customWidth="1"/>
    <col min="8194" max="8206" width="7.7109375" style="40" customWidth="1"/>
    <col min="8207" max="8207" width="22.7109375" style="40" customWidth="1"/>
    <col min="8208" max="8448" width="9.140625" style="40"/>
    <col min="8449" max="8449" width="22.7109375" style="40" customWidth="1"/>
    <col min="8450" max="8462" width="7.7109375" style="40" customWidth="1"/>
    <col min="8463" max="8463" width="22.7109375" style="40" customWidth="1"/>
    <col min="8464" max="8704" width="9.140625" style="40"/>
    <col min="8705" max="8705" width="22.7109375" style="40" customWidth="1"/>
    <col min="8706" max="8718" width="7.7109375" style="40" customWidth="1"/>
    <col min="8719" max="8719" width="22.7109375" style="40" customWidth="1"/>
    <col min="8720" max="8960" width="9.140625" style="40"/>
    <col min="8961" max="8961" width="22.7109375" style="40" customWidth="1"/>
    <col min="8962" max="8974" width="7.7109375" style="40" customWidth="1"/>
    <col min="8975" max="8975" width="22.7109375" style="40" customWidth="1"/>
    <col min="8976" max="9216" width="9.140625" style="40"/>
    <col min="9217" max="9217" width="22.7109375" style="40" customWidth="1"/>
    <col min="9218" max="9230" width="7.7109375" style="40" customWidth="1"/>
    <col min="9231" max="9231" width="22.7109375" style="40" customWidth="1"/>
    <col min="9232" max="9472" width="9.140625" style="40"/>
    <col min="9473" max="9473" width="22.7109375" style="40" customWidth="1"/>
    <col min="9474" max="9486" width="7.7109375" style="40" customWidth="1"/>
    <col min="9487" max="9487" width="22.7109375" style="40" customWidth="1"/>
    <col min="9488" max="9728" width="9.140625" style="40"/>
    <col min="9729" max="9729" width="22.7109375" style="40" customWidth="1"/>
    <col min="9730" max="9742" width="7.7109375" style="40" customWidth="1"/>
    <col min="9743" max="9743" width="22.7109375" style="40" customWidth="1"/>
    <col min="9744" max="9984" width="9.140625" style="40"/>
    <col min="9985" max="9985" width="22.7109375" style="40" customWidth="1"/>
    <col min="9986" max="9998" width="7.7109375" style="40" customWidth="1"/>
    <col min="9999" max="9999" width="22.7109375" style="40" customWidth="1"/>
    <col min="10000" max="10240" width="9.140625" style="40"/>
    <col min="10241" max="10241" width="22.7109375" style="40" customWidth="1"/>
    <col min="10242" max="10254" width="7.7109375" style="40" customWidth="1"/>
    <col min="10255" max="10255" width="22.7109375" style="40" customWidth="1"/>
    <col min="10256" max="10496" width="9.140625" style="40"/>
    <col min="10497" max="10497" width="22.7109375" style="40" customWidth="1"/>
    <col min="10498" max="10510" width="7.7109375" style="40" customWidth="1"/>
    <col min="10511" max="10511" width="22.7109375" style="40" customWidth="1"/>
    <col min="10512" max="10752" width="9.140625" style="40"/>
    <col min="10753" max="10753" width="22.7109375" style="40" customWidth="1"/>
    <col min="10754" max="10766" width="7.7109375" style="40" customWidth="1"/>
    <col min="10767" max="10767" width="22.7109375" style="40" customWidth="1"/>
    <col min="10768" max="11008" width="9.140625" style="40"/>
    <col min="11009" max="11009" width="22.7109375" style="40" customWidth="1"/>
    <col min="11010" max="11022" width="7.7109375" style="40" customWidth="1"/>
    <col min="11023" max="11023" width="22.7109375" style="40" customWidth="1"/>
    <col min="11024" max="11264" width="9.140625" style="40"/>
    <col min="11265" max="11265" width="22.7109375" style="40" customWidth="1"/>
    <col min="11266" max="11278" width="7.7109375" style="40" customWidth="1"/>
    <col min="11279" max="11279" width="22.7109375" style="40" customWidth="1"/>
    <col min="11280" max="11520" width="9.140625" style="40"/>
    <col min="11521" max="11521" width="22.7109375" style="40" customWidth="1"/>
    <col min="11522" max="11534" width="7.7109375" style="40" customWidth="1"/>
    <col min="11535" max="11535" width="22.7109375" style="40" customWidth="1"/>
    <col min="11536" max="11776" width="9.140625" style="40"/>
    <col min="11777" max="11777" width="22.7109375" style="40" customWidth="1"/>
    <col min="11778" max="11790" width="7.7109375" style="40" customWidth="1"/>
    <col min="11791" max="11791" width="22.7109375" style="40" customWidth="1"/>
    <col min="11792" max="12032" width="9.140625" style="40"/>
    <col min="12033" max="12033" width="22.7109375" style="40" customWidth="1"/>
    <col min="12034" max="12046" width="7.7109375" style="40" customWidth="1"/>
    <col min="12047" max="12047" width="22.7109375" style="40" customWidth="1"/>
    <col min="12048" max="12288" width="9.140625" style="40"/>
    <col min="12289" max="12289" width="22.7109375" style="40" customWidth="1"/>
    <col min="12290" max="12302" width="7.7109375" style="40" customWidth="1"/>
    <col min="12303" max="12303" width="22.7109375" style="40" customWidth="1"/>
    <col min="12304" max="12544" width="9.140625" style="40"/>
    <col min="12545" max="12545" width="22.7109375" style="40" customWidth="1"/>
    <col min="12546" max="12558" width="7.7109375" style="40" customWidth="1"/>
    <col min="12559" max="12559" width="22.7109375" style="40" customWidth="1"/>
    <col min="12560" max="12800" width="9.140625" style="40"/>
    <col min="12801" max="12801" width="22.7109375" style="40" customWidth="1"/>
    <col min="12802" max="12814" width="7.7109375" style="40" customWidth="1"/>
    <col min="12815" max="12815" width="22.7109375" style="40" customWidth="1"/>
    <col min="12816" max="13056" width="9.140625" style="40"/>
    <col min="13057" max="13057" width="22.7109375" style="40" customWidth="1"/>
    <col min="13058" max="13070" width="7.7109375" style="40" customWidth="1"/>
    <col min="13071" max="13071" width="22.7109375" style="40" customWidth="1"/>
    <col min="13072" max="13312" width="9.140625" style="40"/>
    <col min="13313" max="13313" width="22.7109375" style="40" customWidth="1"/>
    <col min="13314" max="13326" width="7.7109375" style="40" customWidth="1"/>
    <col min="13327" max="13327" width="22.7109375" style="40" customWidth="1"/>
    <col min="13328" max="13568" width="9.140625" style="40"/>
    <col min="13569" max="13569" width="22.7109375" style="40" customWidth="1"/>
    <col min="13570" max="13582" width="7.7109375" style="40" customWidth="1"/>
    <col min="13583" max="13583" width="22.7109375" style="40" customWidth="1"/>
    <col min="13584" max="13824" width="9.140625" style="40"/>
    <col min="13825" max="13825" width="22.7109375" style="40" customWidth="1"/>
    <col min="13826" max="13838" width="7.7109375" style="40" customWidth="1"/>
    <col min="13839" max="13839" width="22.7109375" style="40" customWidth="1"/>
    <col min="13840" max="14080" width="9.140625" style="40"/>
    <col min="14081" max="14081" width="22.7109375" style="40" customWidth="1"/>
    <col min="14082" max="14094" width="7.7109375" style="40" customWidth="1"/>
    <col min="14095" max="14095" width="22.7109375" style="40" customWidth="1"/>
    <col min="14096" max="14336" width="9.140625" style="40"/>
    <col min="14337" max="14337" width="22.7109375" style="40" customWidth="1"/>
    <col min="14338" max="14350" width="7.7109375" style="40" customWidth="1"/>
    <col min="14351" max="14351" width="22.7109375" style="40" customWidth="1"/>
    <col min="14352" max="14592" width="9.140625" style="40"/>
    <col min="14593" max="14593" width="22.7109375" style="40" customWidth="1"/>
    <col min="14594" max="14606" width="7.7109375" style="40" customWidth="1"/>
    <col min="14607" max="14607" width="22.7109375" style="40" customWidth="1"/>
    <col min="14608" max="14848" width="9.140625" style="40"/>
    <col min="14849" max="14849" width="22.7109375" style="40" customWidth="1"/>
    <col min="14850" max="14862" width="7.7109375" style="40" customWidth="1"/>
    <col min="14863" max="14863" width="22.7109375" style="40" customWidth="1"/>
    <col min="14864" max="15104" width="9.140625" style="40"/>
    <col min="15105" max="15105" width="22.7109375" style="40" customWidth="1"/>
    <col min="15106" max="15118" width="7.7109375" style="40" customWidth="1"/>
    <col min="15119" max="15119" width="22.7109375" style="40" customWidth="1"/>
    <col min="15120" max="15360" width="9.140625" style="40"/>
    <col min="15361" max="15361" width="22.7109375" style="40" customWidth="1"/>
    <col min="15362" max="15374" width="7.7109375" style="40" customWidth="1"/>
    <col min="15375" max="15375" width="22.7109375" style="40" customWidth="1"/>
    <col min="15376" max="15616" width="9.140625" style="40"/>
    <col min="15617" max="15617" width="22.7109375" style="40" customWidth="1"/>
    <col min="15618" max="15630" width="7.7109375" style="40" customWidth="1"/>
    <col min="15631" max="15631" width="22.7109375" style="40" customWidth="1"/>
    <col min="15632" max="15872" width="9.140625" style="40"/>
    <col min="15873" max="15873" width="22.7109375" style="40" customWidth="1"/>
    <col min="15874" max="15886" width="7.7109375" style="40" customWidth="1"/>
    <col min="15887" max="15887" width="22.7109375" style="40" customWidth="1"/>
    <col min="15888" max="16128" width="9.140625" style="40"/>
    <col min="16129" max="16129" width="22.7109375" style="40" customWidth="1"/>
    <col min="16130" max="16142" width="7.7109375" style="40" customWidth="1"/>
    <col min="16143" max="16143" width="22.7109375" style="40" customWidth="1"/>
    <col min="16144" max="16384" width="9.140625" style="40"/>
  </cols>
  <sheetData>
    <row r="1" spans="1:15" ht="20.25" x14ac:dyDescent="0.2">
      <c r="A1" s="1146" t="s">
        <v>495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  <c r="O1" s="1146"/>
    </row>
    <row r="2" spans="1:15" ht="15.75" x14ac:dyDescent="0.2">
      <c r="A2" s="1147" t="s">
        <v>496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  <c r="O2" s="1147"/>
    </row>
    <row r="3" spans="1:15" ht="15.75" x14ac:dyDescent="0.2">
      <c r="A3" s="1147">
        <v>2014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  <c r="O3" s="1147"/>
    </row>
    <row r="4" spans="1:15" ht="15.75" x14ac:dyDescent="0.2">
      <c r="A4" s="1147" t="s">
        <v>548</v>
      </c>
      <c r="B4" s="1147"/>
      <c r="C4" s="1147"/>
      <c r="D4" s="1147"/>
      <c r="E4" s="1147"/>
      <c r="F4" s="1147"/>
      <c r="G4" s="1147"/>
      <c r="H4" s="1147"/>
      <c r="I4" s="1147"/>
      <c r="J4" s="1147"/>
      <c r="K4" s="1147"/>
      <c r="L4" s="1147"/>
      <c r="M4" s="1147"/>
      <c r="N4" s="1147"/>
      <c r="O4" s="1147"/>
    </row>
    <row r="5" spans="1:15" ht="16.5" x14ac:dyDescent="0.3">
      <c r="A5" s="806" t="s">
        <v>1352</v>
      </c>
      <c r="B5" s="806"/>
      <c r="C5" s="806"/>
      <c r="D5" s="806"/>
      <c r="E5" s="806"/>
      <c r="F5" s="806"/>
      <c r="G5" s="806"/>
      <c r="H5" s="806"/>
      <c r="I5" s="806"/>
      <c r="J5" s="806"/>
      <c r="K5" s="806"/>
      <c r="L5" s="806"/>
      <c r="M5" s="889"/>
      <c r="N5" s="890"/>
      <c r="O5" s="818" t="s">
        <v>1351</v>
      </c>
    </row>
    <row r="6" spans="1:15" ht="43.5" customHeight="1" x14ac:dyDescent="0.2">
      <c r="A6" s="52" t="s">
        <v>479</v>
      </c>
      <c r="B6" s="267" t="s">
        <v>675</v>
      </c>
      <c r="C6" s="245" t="s">
        <v>655</v>
      </c>
      <c r="D6" s="245" t="s">
        <v>656</v>
      </c>
      <c r="E6" s="245" t="s">
        <v>657</v>
      </c>
      <c r="F6" s="245" t="s">
        <v>658</v>
      </c>
      <c r="G6" s="245" t="s">
        <v>659</v>
      </c>
      <c r="H6" s="245" t="s">
        <v>660</v>
      </c>
      <c r="I6" s="245" t="s">
        <v>661</v>
      </c>
      <c r="J6" s="245" t="s">
        <v>662</v>
      </c>
      <c r="K6" s="245" t="s">
        <v>663</v>
      </c>
      <c r="L6" s="245" t="s">
        <v>664</v>
      </c>
      <c r="M6" s="245" t="s">
        <v>665</v>
      </c>
      <c r="N6" s="245" t="s">
        <v>666</v>
      </c>
      <c r="O6" s="227" t="s">
        <v>480</v>
      </c>
    </row>
    <row r="7" spans="1:15" ht="18" customHeight="1" thickBot="1" x14ac:dyDescent="0.25">
      <c r="A7" s="464" t="s">
        <v>481</v>
      </c>
      <c r="B7" s="607">
        <f>SUM(C7:N7)</f>
        <v>0</v>
      </c>
      <c r="C7" s="608">
        <v>0</v>
      </c>
      <c r="D7" s="608">
        <v>0</v>
      </c>
      <c r="E7" s="608">
        <v>0</v>
      </c>
      <c r="F7" s="608">
        <v>0</v>
      </c>
      <c r="G7" s="608">
        <v>0</v>
      </c>
      <c r="H7" s="608">
        <v>0</v>
      </c>
      <c r="I7" s="608">
        <v>0</v>
      </c>
      <c r="J7" s="608">
        <v>0</v>
      </c>
      <c r="K7" s="608">
        <v>0</v>
      </c>
      <c r="L7" s="608">
        <v>0</v>
      </c>
      <c r="M7" s="608">
        <v>0</v>
      </c>
      <c r="N7" s="608">
        <v>0</v>
      </c>
      <c r="O7" s="226" t="s">
        <v>482</v>
      </c>
    </row>
    <row r="8" spans="1:15" ht="16.5" thickTop="1" thickBot="1" x14ac:dyDescent="0.25">
      <c r="A8" s="465">
        <v>1</v>
      </c>
      <c r="B8" s="609">
        <f>SUM(C8:N8)</f>
        <v>25</v>
      </c>
      <c r="C8" s="610">
        <v>2</v>
      </c>
      <c r="D8" s="610">
        <v>2</v>
      </c>
      <c r="E8" s="610">
        <v>2</v>
      </c>
      <c r="F8" s="610">
        <v>2</v>
      </c>
      <c r="G8" s="610">
        <v>2</v>
      </c>
      <c r="H8" s="610">
        <v>4</v>
      </c>
      <c r="I8" s="610">
        <v>2</v>
      </c>
      <c r="J8" s="610">
        <v>1</v>
      </c>
      <c r="K8" s="610">
        <v>4</v>
      </c>
      <c r="L8" s="610">
        <v>1</v>
      </c>
      <c r="M8" s="610">
        <v>1</v>
      </c>
      <c r="N8" s="610">
        <v>2</v>
      </c>
      <c r="O8" s="250">
        <v>1</v>
      </c>
    </row>
    <row r="9" spans="1:15" ht="16.5" thickTop="1" thickBot="1" x14ac:dyDescent="0.25">
      <c r="A9" s="466">
        <v>2</v>
      </c>
      <c r="B9" s="611">
        <f t="shared" ref="B9:B31" si="0">SUM(C9:N9)</f>
        <v>5</v>
      </c>
      <c r="C9" s="612">
        <v>0</v>
      </c>
      <c r="D9" s="612">
        <v>0</v>
      </c>
      <c r="E9" s="612">
        <v>0</v>
      </c>
      <c r="F9" s="612">
        <v>1</v>
      </c>
      <c r="G9" s="612">
        <v>0</v>
      </c>
      <c r="H9" s="612">
        <v>2</v>
      </c>
      <c r="I9" s="612">
        <v>1</v>
      </c>
      <c r="J9" s="612">
        <v>0</v>
      </c>
      <c r="K9" s="612">
        <v>1</v>
      </c>
      <c r="L9" s="612">
        <v>0</v>
      </c>
      <c r="M9" s="612">
        <v>0</v>
      </c>
      <c r="N9" s="612">
        <v>0</v>
      </c>
      <c r="O9" s="248">
        <v>2</v>
      </c>
    </row>
    <row r="10" spans="1:15" ht="16.5" thickTop="1" thickBot="1" x14ac:dyDescent="0.25">
      <c r="A10" s="465">
        <v>3</v>
      </c>
      <c r="B10" s="609">
        <f t="shared" si="0"/>
        <v>3</v>
      </c>
      <c r="C10" s="610">
        <v>0</v>
      </c>
      <c r="D10" s="610">
        <v>0</v>
      </c>
      <c r="E10" s="610">
        <v>0</v>
      </c>
      <c r="F10" s="610">
        <v>0</v>
      </c>
      <c r="G10" s="610">
        <v>0</v>
      </c>
      <c r="H10" s="610">
        <v>1</v>
      </c>
      <c r="I10" s="610">
        <v>0</v>
      </c>
      <c r="J10" s="610">
        <v>0</v>
      </c>
      <c r="K10" s="610">
        <v>0</v>
      </c>
      <c r="L10" s="610">
        <v>1</v>
      </c>
      <c r="M10" s="610">
        <v>0</v>
      </c>
      <c r="N10" s="610">
        <v>1</v>
      </c>
      <c r="O10" s="250">
        <v>3</v>
      </c>
    </row>
    <row r="11" spans="1:15" ht="16.5" thickTop="1" thickBot="1" x14ac:dyDescent="0.25">
      <c r="A11" s="466">
        <v>4</v>
      </c>
      <c r="B11" s="611">
        <f t="shared" si="0"/>
        <v>1</v>
      </c>
      <c r="C11" s="612">
        <v>0</v>
      </c>
      <c r="D11" s="612">
        <v>1</v>
      </c>
      <c r="E11" s="612">
        <v>0</v>
      </c>
      <c r="F11" s="612">
        <v>0</v>
      </c>
      <c r="G11" s="612">
        <v>0</v>
      </c>
      <c r="H11" s="612">
        <v>0</v>
      </c>
      <c r="I11" s="612">
        <v>0</v>
      </c>
      <c r="J11" s="612">
        <v>0</v>
      </c>
      <c r="K11" s="612">
        <v>0</v>
      </c>
      <c r="L11" s="612">
        <v>0</v>
      </c>
      <c r="M11" s="612">
        <v>0</v>
      </c>
      <c r="N11" s="612">
        <v>0</v>
      </c>
      <c r="O11" s="248">
        <v>4</v>
      </c>
    </row>
    <row r="12" spans="1:15" ht="16.5" thickTop="1" thickBot="1" x14ac:dyDescent="0.25">
      <c r="A12" s="465">
        <v>5</v>
      </c>
      <c r="B12" s="609">
        <f t="shared" si="0"/>
        <v>1</v>
      </c>
      <c r="C12" s="610">
        <v>0</v>
      </c>
      <c r="D12" s="610">
        <v>0</v>
      </c>
      <c r="E12" s="610">
        <v>0</v>
      </c>
      <c r="F12" s="610">
        <v>1</v>
      </c>
      <c r="G12" s="610">
        <v>0</v>
      </c>
      <c r="H12" s="610">
        <v>0</v>
      </c>
      <c r="I12" s="610">
        <v>0</v>
      </c>
      <c r="J12" s="610">
        <v>0</v>
      </c>
      <c r="K12" s="610">
        <v>0</v>
      </c>
      <c r="L12" s="610">
        <v>0</v>
      </c>
      <c r="M12" s="610">
        <v>0</v>
      </c>
      <c r="N12" s="610">
        <v>0</v>
      </c>
      <c r="O12" s="250">
        <v>5</v>
      </c>
    </row>
    <row r="13" spans="1:15" ht="16.5" thickTop="1" thickBot="1" x14ac:dyDescent="0.25">
      <c r="A13" s="466">
        <v>6</v>
      </c>
      <c r="B13" s="611">
        <f t="shared" si="0"/>
        <v>0</v>
      </c>
      <c r="C13" s="612">
        <v>0</v>
      </c>
      <c r="D13" s="612">
        <v>0</v>
      </c>
      <c r="E13" s="612">
        <v>0</v>
      </c>
      <c r="F13" s="612">
        <v>0</v>
      </c>
      <c r="G13" s="612">
        <v>0</v>
      </c>
      <c r="H13" s="612">
        <v>0</v>
      </c>
      <c r="I13" s="612">
        <v>0</v>
      </c>
      <c r="J13" s="612">
        <v>0</v>
      </c>
      <c r="K13" s="612">
        <v>0</v>
      </c>
      <c r="L13" s="612">
        <v>0</v>
      </c>
      <c r="M13" s="612">
        <v>0</v>
      </c>
      <c r="N13" s="612">
        <v>0</v>
      </c>
      <c r="O13" s="248">
        <v>6</v>
      </c>
    </row>
    <row r="14" spans="1:15" ht="16.5" thickTop="1" thickBot="1" x14ac:dyDescent="0.25">
      <c r="A14" s="465" t="s">
        <v>483</v>
      </c>
      <c r="B14" s="609">
        <f t="shared" si="0"/>
        <v>16</v>
      </c>
      <c r="C14" s="610">
        <v>2</v>
      </c>
      <c r="D14" s="610">
        <v>0</v>
      </c>
      <c r="E14" s="610">
        <v>2</v>
      </c>
      <c r="F14" s="610">
        <v>2</v>
      </c>
      <c r="G14" s="610">
        <v>3</v>
      </c>
      <c r="H14" s="610">
        <v>0</v>
      </c>
      <c r="I14" s="610">
        <v>0</v>
      </c>
      <c r="J14" s="610">
        <v>1</v>
      </c>
      <c r="K14" s="610">
        <v>2</v>
      </c>
      <c r="L14" s="610">
        <v>1</v>
      </c>
      <c r="M14" s="610">
        <v>2</v>
      </c>
      <c r="N14" s="610">
        <v>1</v>
      </c>
      <c r="O14" s="250" t="s">
        <v>484</v>
      </c>
    </row>
    <row r="15" spans="1:15" ht="16.5" thickTop="1" thickBot="1" x14ac:dyDescent="0.25">
      <c r="A15" s="466" t="s">
        <v>485</v>
      </c>
      <c r="B15" s="611">
        <f t="shared" si="0"/>
        <v>10</v>
      </c>
      <c r="C15" s="612">
        <v>1</v>
      </c>
      <c r="D15" s="612">
        <v>0</v>
      </c>
      <c r="E15" s="612">
        <v>2</v>
      </c>
      <c r="F15" s="612">
        <v>1</v>
      </c>
      <c r="G15" s="612">
        <v>1</v>
      </c>
      <c r="H15" s="612">
        <v>1</v>
      </c>
      <c r="I15" s="612">
        <v>1</v>
      </c>
      <c r="J15" s="612">
        <v>0</v>
      </c>
      <c r="K15" s="612">
        <v>2</v>
      </c>
      <c r="L15" s="612">
        <v>0</v>
      </c>
      <c r="M15" s="612">
        <v>1</v>
      </c>
      <c r="N15" s="612">
        <v>0</v>
      </c>
      <c r="O15" s="248" t="s">
        <v>486</v>
      </c>
    </row>
    <row r="16" spans="1:15" ht="16.5" thickTop="1" thickBot="1" x14ac:dyDescent="0.25">
      <c r="A16" s="465" t="s">
        <v>487</v>
      </c>
      <c r="B16" s="609">
        <f t="shared" si="0"/>
        <v>5</v>
      </c>
      <c r="C16" s="610">
        <v>0</v>
      </c>
      <c r="D16" s="610">
        <v>0</v>
      </c>
      <c r="E16" s="610">
        <v>0</v>
      </c>
      <c r="F16" s="610">
        <v>0</v>
      </c>
      <c r="G16" s="610">
        <v>1</v>
      </c>
      <c r="H16" s="610">
        <v>1</v>
      </c>
      <c r="I16" s="610">
        <v>0</v>
      </c>
      <c r="J16" s="610">
        <v>2</v>
      </c>
      <c r="K16" s="610">
        <v>0</v>
      </c>
      <c r="L16" s="610">
        <v>0</v>
      </c>
      <c r="M16" s="610">
        <v>1</v>
      </c>
      <c r="N16" s="610">
        <v>0</v>
      </c>
      <c r="O16" s="250" t="s">
        <v>488</v>
      </c>
    </row>
    <row r="17" spans="1:15" ht="16.5" thickTop="1" thickBot="1" x14ac:dyDescent="0.25">
      <c r="A17" s="466" t="s">
        <v>489</v>
      </c>
      <c r="B17" s="611">
        <f t="shared" si="0"/>
        <v>0</v>
      </c>
      <c r="C17" s="612">
        <v>0</v>
      </c>
      <c r="D17" s="612">
        <v>0</v>
      </c>
      <c r="E17" s="612">
        <v>0</v>
      </c>
      <c r="F17" s="612">
        <v>0</v>
      </c>
      <c r="G17" s="612">
        <v>0</v>
      </c>
      <c r="H17" s="612">
        <v>0</v>
      </c>
      <c r="I17" s="612">
        <v>0</v>
      </c>
      <c r="J17" s="612">
        <v>0</v>
      </c>
      <c r="K17" s="612">
        <v>0</v>
      </c>
      <c r="L17" s="612">
        <v>0</v>
      </c>
      <c r="M17" s="612">
        <v>0</v>
      </c>
      <c r="N17" s="612">
        <v>0</v>
      </c>
      <c r="O17" s="248" t="s">
        <v>490</v>
      </c>
    </row>
    <row r="18" spans="1:15" ht="14.25" thickTop="1" thickBot="1" x14ac:dyDescent="0.25">
      <c r="A18" s="465" t="s">
        <v>108</v>
      </c>
      <c r="B18" s="609">
        <f t="shared" si="0"/>
        <v>0</v>
      </c>
      <c r="C18" s="610">
        <v>0</v>
      </c>
      <c r="D18" s="610">
        <v>0</v>
      </c>
      <c r="E18" s="610">
        <v>0</v>
      </c>
      <c r="F18" s="610">
        <v>0</v>
      </c>
      <c r="G18" s="610">
        <v>0</v>
      </c>
      <c r="H18" s="610">
        <v>0</v>
      </c>
      <c r="I18" s="610">
        <v>0</v>
      </c>
      <c r="J18" s="610">
        <v>0</v>
      </c>
      <c r="K18" s="610">
        <v>0</v>
      </c>
      <c r="L18" s="610">
        <v>0</v>
      </c>
      <c r="M18" s="610">
        <v>0</v>
      </c>
      <c r="N18" s="610">
        <v>0</v>
      </c>
      <c r="O18" s="136" t="s">
        <v>109</v>
      </c>
    </row>
    <row r="19" spans="1:15" ht="18" customHeight="1" thickTop="1" thickBot="1" x14ac:dyDescent="0.25">
      <c r="A19" s="467" t="s">
        <v>491</v>
      </c>
      <c r="B19" s="611"/>
      <c r="C19" s="612"/>
      <c r="D19" s="612"/>
      <c r="E19" s="612"/>
      <c r="F19" s="612"/>
      <c r="G19" s="612"/>
      <c r="H19" s="612"/>
      <c r="I19" s="612"/>
      <c r="J19" s="612"/>
      <c r="K19" s="612"/>
      <c r="L19" s="612"/>
      <c r="M19" s="612"/>
      <c r="N19" s="612"/>
      <c r="O19" s="225" t="s">
        <v>492</v>
      </c>
    </row>
    <row r="20" spans="1:15" ht="16.5" thickTop="1" thickBot="1" x14ac:dyDescent="0.25">
      <c r="A20" s="465">
        <v>1</v>
      </c>
      <c r="B20" s="609">
        <f t="shared" si="0"/>
        <v>10</v>
      </c>
      <c r="C20" s="610">
        <v>1</v>
      </c>
      <c r="D20" s="610">
        <v>0</v>
      </c>
      <c r="E20" s="610">
        <v>1</v>
      </c>
      <c r="F20" s="610">
        <v>3</v>
      </c>
      <c r="G20" s="610">
        <v>1</v>
      </c>
      <c r="H20" s="610">
        <v>0</v>
      </c>
      <c r="I20" s="610">
        <v>0</v>
      </c>
      <c r="J20" s="610">
        <v>0</v>
      </c>
      <c r="K20" s="610">
        <v>1</v>
      </c>
      <c r="L20" s="610">
        <v>1</v>
      </c>
      <c r="M20" s="610">
        <v>1</v>
      </c>
      <c r="N20" s="610">
        <v>1</v>
      </c>
      <c r="O20" s="250">
        <v>1</v>
      </c>
    </row>
    <row r="21" spans="1:15" ht="16.5" thickTop="1" thickBot="1" x14ac:dyDescent="0.25">
      <c r="A21" s="466">
        <v>2</v>
      </c>
      <c r="B21" s="611">
        <f t="shared" si="0"/>
        <v>7</v>
      </c>
      <c r="C21" s="612">
        <v>0</v>
      </c>
      <c r="D21" s="612">
        <v>0</v>
      </c>
      <c r="E21" s="612">
        <v>0</v>
      </c>
      <c r="F21" s="612">
        <v>1</v>
      </c>
      <c r="G21" s="612">
        <v>2</v>
      </c>
      <c r="H21" s="612">
        <v>1</v>
      </c>
      <c r="I21" s="612">
        <v>0</v>
      </c>
      <c r="J21" s="612">
        <v>0</v>
      </c>
      <c r="K21" s="612">
        <v>0</v>
      </c>
      <c r="L21" s="612">
        <v>1</v>
      </c>
      <c r="M21" s="612">
        <v>2</v>
      </c>
      <c r="N21" s="612">
        <v>0</v>
      </c>
      <c r="O21" s="248">
        <v>2</v>
      </c>
    </row>
    <row r="22" spans="1:15" ht="16.5" thickTop="1" thickBot="1" x14ac:dyDescent="0.25">
      <c r="A22" s="465">
        <v>3</v>
      </c>
      <c r="B22" s="609">
        <f t="shared" si="0"/>
        <v>11</v>
      </c>
      <c r="C22" s="610">
        <v>1</v>
      </c>
      <c r="D22" s="610">
        <v>3</v>
      </c>
      <c r="E22" s="610">
        <v>2</v>
      </c>
      <c r="F22" s="610">
        <v>0</v>
      </c>
      <c r="G22" s="610">
        <v>0</v>
      </c>
      <c r="H22" s="610">
        <v>1</v>
      </c>
      <c r="I22" s="610">
        <v>0</v>
      </c>
      <c r="J22" s="610">
        <v>0</v>
      </c>
      <c r="K22" s="610">
        <v>1</v>
      </c>
      <c r="L22" s="610">
        <v>1</v>
      </c>
      <c r="M22" s="610">
        <v>0</v>
      </c>
      <c r="N22" s="610">
        <v>2</v>
      </c>
      <c r="O22" s="250">
        <v>3</v>
      </c>
    </row>
    <row r="23" spans="1:15" ht="16.5" thickTop="1" thickBot="1" x14ac:dyDescent="0.25">
      <c r="A23" s="466">
        <v>4</v>
      </c>
      <c r="B23" s="611">
        <f t="shared" si="0"/>
        <v>2</v>
      </c>
      <c r="C23" s="612">
        <v>1</v>
      </c>
      <c r="D23" s="612">
        <v>0</v>
      </c>
      <c r="E23" s="612">
        <v>0</v>
      </c>
      <c r="F23" s="612">
        <v>0</v>
      </c>
      <c r="G23" s="612">
        <v>0</v>
      </c>
      <c r="H23" s="612">
        <v>0</v>
      </c>
      <c r="I23" s="612">
        <v>0</v>
      </c>
      <c r="J23" s="612">
        <v>0</v>
      </c>
      <c r="K23" s="612">
        <v>0</v>
      </c>
      <c r="L23" s="612">
        <v>1</v>
      </c>
      <c r="M23" s="612">
        <v>0</v>
      </c>
      <c r="N23" s="612">
        <v>0</v>
      </c>
      <c r="O23" s="248">
        <v>4</v>
      </c>
    </row>
    <row r="24" spans="1:15" ht="16.5" thickTop="1" thickBot="1" x14ac:dyDescent="0.25">
      <c r="A24" s="465">
        <v>5</v>
      </c>
      <c r="B24" s="609">
        <f t="shared" si="0"/>
        <v>3</v>
      </c>
      <c r="C24" s="610">
        <v>1</v>
      </c>
      <c r="D24" s="610">
        <v>0</v>
      </c>
      <c r="E24" s="610">
        <v>0</v>
      </c>
      <c r="F24" s="610">
        <v>0</v>
      </c>
      <c r="G24" s="610">
        <v>0</v>
      </c>
      <c r="H24" s="610">
        <v>0</v>
      </c>
      <c r="I24" s="610">
        <v>0</v>
      </c>
      <c r="J24" s="610">
        <v>0</v>
      </c>
      <c r="K24" s="610">
        <v>0</v>
      </c>
      <c r="L24" s="610">
        <v>1</v>
      </c>
      <c r="M24" s="610">
        <v>1</v>
      </c>
      <c r="N24" s="610">
        <v>0</v>
      </c>
      <c r="O24" s="250">
        <v>5</v>
      </c>
    </row>
    <row r="25" spans="1:15" ht="16.5" thickTop="1" thickBot="1" x14ac:dyDescent="0.25">
      <c r="A25" s="466">
        <v>6</v>
      </c>
      <c r="B25" s="611">
        <f t="shared" si="0"/>
        <v>2</v>
      </c>
      <c r="C25" s="612">
        <v>0</v>
      </c>
      <c r="D25" s="612">
        <v>0</v>
      </c>
      <c r="E25" s="612">
        <v>0</v>
      </c>
      <c r="F25" s="612">
        <v>0</v>
      </c>
      <c r="G25" s="612">
        <v>0</v>
      </c>
      <c r="H25" s="612">
        <v>0</v>
      </c>
      <c r="I25" s="612">
        <v>0</v>
      </c>
      <c r="J25" s="612">
        <v>1</v>
      </c>
      <c r="K25" s="612">
        <v>0</v>
      </c>
      <c r="L25" s="612">
        <v>0</v>
      </c>
      <c r="M25" s="612">
        <v>1</v>
      </c>
      <c r="N25" s="612">
        <v>0</v>
      </c>
      <c r="O25" s="248">
        <v>6</v>
      </c>
    </row>
    <row r="26" spans="1:15" ht="16.5" thickTop="1" thickBot="1" x14ac:dyDescent="0.25">
      <c r="A26" s="465">
        <v>7</v>
      </c>
      <c r="B26" s="609">
        <f t="shared" si="0"/>
        <v>5</v>
      </c>
      <c r="C26" s="610">
        <v>1</v>
      </c>
      <c r="D26" s="610">
        <v>0</v>
      </c>
      <c r="E26" s="610">
        <v>1</v>
      </c>
      <c r="F26" s="610">
        <v>1</v>
      </c>
      <c r="G26" s="610">
        <v>0</v>
      </c>
      <c r="H26" s="610">
        <v>1</v>
      </c>
      <c r="I26" s="610">
        <v>0</v>
      </c>
      <c r="J26" s="610">
        <v>1</v>
      </c>
      <c r="K26" s="610">
        <v>0</v>
      </c>
      <c r="L26" s="610">
        <v>0</v>
      </c>
      <c r="M26" s="610">
        <v>0</v>
      </c>
      <c r="N26" s="610">
        <v>0</v>
      </c>
      <c r="O26" s="250">
        <v>7</v>
      </c>
    </row>
    <row r="27" spans="1:15" ht="16.5" thickTop="1" thickBot="1" x14ac:dyDescent="0.25">
      <c r="A27" s="466">
        <v>8</v>
      </c>
      <c r="B27" s="611">
        <f t="shared" si="0"/>
        <v>1</v>
      </c>
      <c r="C27" s="612">
        <v>0</v>
      </c>
      <c r="D27" s="612">
        <v>0</v>
      </c>
      <c r="E27" s="612">
        <v>0</v>
      </c>
      <c r="F27" s="612">
        <v>0</v>
      </c>
      <c r="G27" s="612">
        <v>0</v>
      </c>
      <c r="H27" s="612">
        <v>0</v>
      </c>
      <c r="I27" s="612">
        <v>0</v>
      </c>
      <c r="J27" s="612">
        <v>0</v>
      </c>
      <c r="K27" s="612">
        <v>1</v>
      </c>
      <c r="L27" s="612">
        <v>0</v>
      </c>
      <c r="M27" s="612">
        <v>0</v>
      </c>
      <c r="N27" s="612">
        <v>0</v>
      </c>
      <c r="O27" s="248">
        <v>8</v>
      </c>
    </row>
    <row r="28" spans="1:15" ht="16.5" thickTop="1" thickBot="1" x14ac:dyDescent="0.25">
      <c r="A28" s="465">
        <v>9</v>
      </c>
      <c r="B28" s="609">
        <f t="shared" si="0"/>
        <v>1</v>
      </c>
      <c r="C28" s="610">
        <v>0</v>
      </c>
      <c r="D28" s="610">
        <v>0</v>
      </c>
      <c r="E28" s="610">
        <v>0</v>
      </c>
      <c r="F28" s="610">
        <v>0</v>
      </c>
      <c r="G28" s="610">
        <v>0</v>
      </c>
      <c r="H28" s="610">
        <v>0</v>
      </c>
      <c r="I28" s="610">
        <v>0</v>
      </c>
      <c r="J28" s="610">
        <v>1</v>
      </c>
      <c r="K28" s="610">
        <v>0</v>
      </c>
      <c r="L28" s="610">
        <v>0</v>
      </c>
      <c r="M28" s="610">
        <v>0</v>
      </c>
      <c r="N28" s="610">
        <v>0</v>
      </c>
      <c r="O28" s="250">
        <v>9</v>
      </c>
    </row>
    <row r="29" spans="1:15" ht="16.5" thickTop="1" thickBot="1" x14ac:dyDescent="0.25">
      <c r="A29" s="466">
        <v>10</v>
      </c>
      <c r="B29" s="611">
        <f t="shared" si="0"/>
        <v>1</v>
      </c>
      <c r="C29" s="612">
        <v>0</v>
      </c>
      <c r="D29" s="612">
        <v>0</v>
      </c>
      <c r="E29" s="612">
        <v>0</v>
      </c>
      <c r="F29" s="612">
        <v>1</v>
      </c>
      <c r="G29" s="612">
        <v>0</v>
      </c>
      <c r="H29" s="612">
        <v>0</v>
      </c>
      <c r="I29" s="612">
        <v>0</v>
      </c>
      <c r="J29" s="612">
        <v>0</v>
      </c>
      <c r="K29" s="612">
        <v>0</v>
      </c>
      <c r="L29" s="612">
        <v>0</v>
      </c>
      <c r="M29" s="612">
        <v>0</v>
      </c>
      <c r="N29" s="612">
        <v>0</v>
      </c>
      <c r="O29" s="248">
        <v>10</v>
      </c>
    </row>
    <row r="30" spans="1:15" ht="14.25" thickTop="1" thickBot="1" x14ac:dyDescent="0.25">
      <c r="A30" s="465" t="s">
        <v>493</v>
      </c>
      <c r="B30" s="609">
        <f t="shared" si="0"/>
        <v>1</v>
      </c>
      <c r="C30" s="610">
        <v>0</v>
      </c>
      <c r="D30" s="610">
        <v>1</v>
      </c>
      <c r="E30" s="610">
        <v>0</v>
      </c>
      <c r="F30" s="610">
        <v>0</v>
      </c>
      <c r="G30" s="610">
        <v>0</v>
      </c>
      <c r="H30" s="610">
        <v>0</v>
      </c>
      <c r="I30" s="610">
        <v>0</v>
      </c>
      <c r="J30" s="610">
        <v>0</v>
      </c>
      <c r="K30" s="610">
        <v>0</v>
      </c>
      <c r="L30" s="610">
        <v>0</v>
      </c>
      <c r="M30" s="610">
        <v>0</v>
      </c>
      <c r="N30" s="610">
        <v>0</v>
      </c>
      <c r="O30" s="136" t="s">
        <v>494</v>
      </c>
    </row>
    <row r="31" spans="1:15" ht="13.5" thickTop="1" x14ac:dyDescent="0.2">
      <c r="A31" s="468" t="s">
        <v>108</v>
      </c>
      <c r="B31" s="651">
        <f t="shared" si="0"/>
        <v>0</v>
      </c>
      <c r="C31" s="616">
        <v>0</v>
      </c>
      <c r="D31" s="616">
        <v>0</v>
      </c>
      <c r="E31" s="616">
        <v>0</v>
      </c>
      <c r="F31" s="616">
        <v>0</v>
      </c>
      <c r="G31" s="616">
        <v>0</v>
      </c>
      <c r="H31" s="616">
        <v>0</v>
      </c>
      <c r="I31" s="616">
        <v>0</v>
      </c>
      <c r="J31" s="616">
        <v>0</v>
      </c>
      <c r="K31" s="616">
        <v>0</v>
      </c>
      <c r="L31" s="616">
        <v>0</v>
      </c>
      <c r="M31" s="616">
        <v>0</v>
      </c>
      <c r="N31" s="616">
        <v>0</v>
      </c>
      <c r="O31" s="138" t="s">
        <v>109</v>
      </c>
    </row>
    <row r="32" spans="1:15" ht="30" customHeight="1" x14ac:dyDescent="0.2">
      <c r="A32" s="147" t="s">
        <v>66</v>
      </c>
      <c r="B32" s="562">
        <f t="shared" ref="B32:N32" si="1">SUM(B7:B31)</f>
        <v>110</v>
      </c>
      <c r="C32" s="562">
        <f t="shared" si="1"/>
        <v>10</v>
      </c>
      <c r="D32" s="562">
        <f t="shared" si="1"/>
        <v>7</v>
      </c>
      <c r="E32" s="562">
        <f t="shared" si="1"/>
        <v>10</v>
      </c>
      <c r="F32" s="562">
        <f t="shared" si="1"/>
        <v>13</v>
      </c>
      <c r="G32" s="562">
        <f t="shared" si="1"/>
        <v>10</v>
      </c>
      <c r="H32" s="562">
        <f t="shared" si="1"/>
        <v>12</v>
      </c>
      <c r="I32" s="562">
        <f t="shared" si="1"/>
        <v>4</v>
      </c>
      <c r="J32" s="562">
        <f t="shared" si="1"/>
        <v>7</v>
      </c>
      <c r="K32" s="562">
        <f t="shared" si="1"/>
        <v>12</v>
      </c>
      <c r="L32" s="562">
        <f t="shared" si="1"/>
        <v>8</v>
      </c>
      <c r="M32" s="562">
        <f t="shared" si="1"/>
        <v>10</v>
      </c>
      <c r="N32" s="562">
        <f t="shared" si="1"/>
        <v>7</v>
      </c>
      <c r="O32" s="147" t="s">
        <v>67</v>
      </c>
    </row>
    <row r="33" s="40" customFormat="1" x14ac:dyDescent="0.2"/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"/>
  <sheetViews>
    <sheetView view="pageBreakPreview" zoomScaleNormal="100" zoomScaleSheetLayoutView="100" workbookViewId="0">
      <selection activeCell="A5" sqref="A5"/>
    </sheetView>
  </sheetViews>
  <sheetFormatPr defaultRowHeight="12.75" x14ac:dyDescent="0.2"/>
  <cols>
    <col min="1" max="1" width="22.7109375" style="37" customWidth="1"/>
    <col min="2" max="14" width="7.28515625" style="37" customWidth="1"/>
    <col min="15" max="15" width="22.7109375" style="37" customWidth="1"/>
    <col min="16" max="256" width="9.140625" style="40"/>
    <col min="257" max="257" width="22.7109375" style="40" customWidth="1"/>
    <col min="258" max="270" width="7.7109375" style="40" customWidth="1"/>
    <col min="271" max="271" width="22.7109375" style="40" customWidth="1"/>
    <col min="272" max="512" width="9.140625" style="40"/>
    <col min="513" max="513" width="22.7109375" style="40" customWidth="1"/>
    <col min="514" max="526" width="7.7109375" style="40" customWidth="1"/>
    <col min="527" max="527" width="22.7109375" style="40" customWidth="1"/>
    <col min="528" max="768" width="9.140625" style="40"/>
    <col min="769" max="769" width="22.7109375" style="40" customWidth="1"/>
    <col min="770" max="782" width="7.7109375" style="40" customWidth="1"/>
    <col min="783" max="783" width="22.7109375" style="40" customWidth="1"/>
    <col min="784" max="1024" width="9.140625" style="40"/>
    <col min="1025" max="1025" width="22.7109375" style="40" customWidth="1"/>
    <col min="1026" max="1038" width="7.7109375" style="40" customWidth="1"/>
    <col min="1039" max="1039" width="22.7109375" style="40" customWidth="1"/>
    <col min="1040" max="1280" width="9.140625" style="40"/>
    <col min="1281" max="1281" width="22.7109375" style="40" customWidth="1"/>
    <col min="1282" max="1294" width="7.7109375" style="40" customWidth="1"/>
    <col min="1295" max="1295" width="22.7109375" style="40" customWidth="1"/>
    <col min="1296" max="1536" width="9.140625" style="40"/>
    <col min="1537" max="1537" width="22.7109375" style="40" customWidth="1"/>
    <col min="1538" max="1550" width="7.7109375" style="40" customWidth="1"/>
    <col min="1551" max="1551" width="22.7109375" style="40" customWidth="1"/>
    <col min="1552" max="1792" width="9.140625" style="40"/>
    <col min="1793" max="1793" width="22.7109375" style="40" customWidth="1"/>
    <col min="1794" max="1806" width="7.7109375" style="40" customWidth="1"/>
    <col min="1807" max="1807" width="22.7109375" style="40" customWidth="1"/>
    <col min="1808" max="2048" width="9.140625" style="40"/>
    <col min="2049" max="2049" width="22.7109375" style="40" customWidth="1"/>
    <col min="2050" max="2062" width="7.7109375" style="40" customWidth="1"/>
    <col min="2063" max="2063" width="22.7109375" style="40" customWidth="1"/>
    <col min="2064" max="2304" width="9.140625" style="40"/>
    <col min="2305" max="2305" width="22.7109375" style="40" customWidth="1"/>
    <col min="2306" max="2318" width="7.7109375" style="40" customWidth="1"/>
    <col min="2319" max="2319" width="22.7109375" style="40" customWidth="1"/>
    <col min="2320" max="2560" width="9.140625" style="40"/>
    <col min="2561" max="2561" width="22.7109375" style="40" customWidth="1"/>
    <col min="2562" max="2574" width="7.7109375" style="40" customWidth="1"/>
    <col min="2575" max="2575" width="22.7109375" style="40" customWidth="1"/>
    <col min="2576" max="2816" width="9.140625" style="40"/>
    <col min="2817" max="2817" width="22.7109375" style="40" customWidth="1"/>
    <col min="2818" max="2830" width="7.7109375" style="40" customWidth="1"/>
    <col min="2831" max="2831" width="22.7109375" style="40" customWidth="1"/>
    <col min="2832" max="3072" width="9.140625" style="40"/>
    <col min="3073" max="3073" width="22.7109375" style="40" customWidth="1"/>
    <col min="3074" max="3086" width="7.7109375" style="40" customWidth="1"/>
    <col min="3087" max="3087" width="22.7109375" style="40" customWidth="1"/>
    <col min="3088" max="3328" width="9.140625" style="40"/>
    <col min="3329" max="3329" width="22.7109375" style="40" customWidth="1"/>
    <col min="3330" max="3342" width="7.7109375" style="40" customWidth="1"/>
    <col min="3343" max="3343" width="22.7109375" style="40" customWidth="1"/>
    <col min="3344" max="3584" width="9.140625" style="40"/>
    <col min="3585" max="3585" width="22.7109375" style="40" customWidth="1"/>
    <col min="3586" max="3598" width="7.7109375" style="40" customWidth="1"/>
    <col min="3599" max="3599" width="22.7109375" style="40" customWidth="1"/>
    <col min="3600" max="3840" width="9.140625" style="40"/>
    <col min="3841" max="3841" width="22.7109375" style="40" customWidth="1"/>
    <col min="3842" max="3854" width="7.7109375" style="40" customWidth="1"/>
    <col min="3855" max="3855" width="22.7109375" style="40" customWidth="1"/>
    <col min="3856" max="4096" width="9.140625" style="40"/>
    <col min="4097" max="4097" width="22.7109375" style="40" customWidth="1"/>
    <col min="4098" max="4110" width="7.7109375" style="40" customWidth="1"/>
    <col min="4111" max="4111" width="22.7109375" style="40" customWidth="1"/>
    <col min="4112" max="4352" width="9.140625" style="40"/>
    <col min="4353" max="4353" width="22.7109375" style="40" customWidth="1"/>
    <col min="4354" max="4366" width="7.7109375" style="40" customWidth="1"/>
    <col min="4367" max="4367" width="22.7109375" style="40" customWidth="1"/>
    <col min="4368" max="4608" width="9.140625" style="40"/>
    <col min="4609" max="4609" width="22.7109375" style="40" customWidth="1"/>
    <col min="4610" max="4622" width="7.7109375" style="40" customWidth="1"/>
    <col min="4623" max="4623" width="22.7109375" style="40" customWidth="1"/>
    <col min="4624" max="4864" width="9.140625" style="40"/>
    <col min="4865" max="4865" width="22.7109375" style="40" customWidth="1"/>
    <col min="4866" max="4878" width="7.7109375" style="40" customWidth="1"/>
    <col min="4879" max="4879" width="22.7109375" style="40" customWidth="1"/>
    <col min="4880" max="5120" width="9.140625" style="40"/>
    <col min="5121" max="5121" width="22.7109375" style="40" customWidth="1"/>
    <col min="5122" max="5134" width="7.7109375" style="40" customWidth="1"/>
    <col min="5135" max="5135" width="22.7109375" style="40" customWidth="1"/>
    <col min="5136" max="5376" width="9.140625" style="40"/>
    <col min="5377" max="5377" width="22.7109375" style="40" customWidth="1"/>
    <col min="5378" max="5390" width="7.7109375" style="40" customWidth="1"/>
    <col min="5391" max="5391" width="22.7109375" style="40" customWidth="1"/>
    <col min="5392" max="5632" width="9.140625" style="40"/>
    <col min="5633" max="5633" width="22.7109375" style="40" customWidth="1"/>
    <col min="5634" max="5646" width="7.7109375" style="40" customWidth="1"/>
    <col min="5647" max="5647" width="22.7109375" style="40" customWidth="1"/>
    <col min="5648" max="5888" width="9.140625" style="40"/>
    <col min="5889" max="5889" width="22.7109375" style="40" customWidth="1"/>
    <col min="5890" max="5902" width="7.7109375" style="40" customWidth="1"/>
    <col min="5903" max="5903" width="22.7109375" style="40" customWidth="1"/>
    <col min="5904" max="6144" width="9.140625" style="40"/>
    <col min="6145" max="6145" width="22.7109375" style="40" customWidth="1"/>
    <col min="6146" max="6158" width="7.7109375" style="40" customWidth="1"/>
    <col min="6159" max="6159" width="22.7109375" style="40" customWidth="1"/>
    <col min="6160" max="6400" width="9.140625" style="40"/>
    <col min="6401" max="6401" width="22.7109375" style="40" customWidth="1"/>
    <col min="6402" max="6414" width="7.7109375" style="40" customWidth="1"/>
    <col min="6415" max="6415" width="22.7109375" style="40" customWidth="1"/>
    <col min="6416" max="6656" width="9.140625" style="40"/>
    <col min="6657" max="6657" width="22.7109375" style="40" customWidth="1"/>
    <col min="6658" max="6670" width="7.7109375" style="40" customWidth="1"/>
    <col min="6671" max="6671" width="22.7109375" style="40" customWidth="1"/>
    <col min="6672" max="6912" width="9.140625" style="40"/>
    <col min="6913" max="6913" width="22.7109375" style="40" customWidth="1"/>
    <col min="6914" max="6926" width="7.7109375" style="40" customWidth="1"/>
    <col min="6927" max="6927" width="22.7109375" style="40" customWidth="1"/>
    <col min="6928" max="7168" width="9.140625" style="40"/>
    <col min="7169" max="7169" width="22.7109375" style="40" customWidth="1"/>
    <col min="7170" max="7182" width="7.7109375" style="40" customWidth="1"/>
    <col min="7183" max="7183" width="22.7109375" style="40" customWidth="1"/>
    <col min="7184" max="7424" width="9.140625" style="40"/>
    <col min="7425" max="7425" width="22.7109375" style="40" customWidth="1"/>
    <col min="7426" max="7438" width="7.7109375" style="40" customWidth="1"/>
    <col min="7439" max="7439" width="22.7109375" style="40" customWidth="1"/>
    <col min="7440" max="7680" width="9.140625" style="40"/>
    <col min="7681" max="7681" width="22.7109375" style="40" customWidth="1"/>
    <col min="7682" max="7694" width="7.7109375" style="40" customWidth="1"/>
    <col min="7695" max="7695" width="22.7109375" style="40" customWidth="1"/>
    <col min="7696" max="7936" width="9.140625" style="40"/>
    <col min="7937" max="7937" width="22.7109375" style="40" customWidth="1"/>
    <col min="7938" max="7950" width="7.7109375" style="40" customWidth="1"/>
    <col min="7951" max="7951" width="22.7109375" style="40" customWidth="1"/>
    <col min="7952" max="8192" width="9.140625" style="40"/>
    <col min="8193" max="8193" width="22.7109375" style="40" customWidth="1"/>
    <col min="8194" max="8206" width="7.7109375" style="40" customWidth="1"/>
    <col min="8207" max="8207" width="22.7109375" style="40" customWidth="1"/>
    <col min="8208" max="8448" width="9.140625" style="40"/>
    <col min="8449" max="8449" width="22.7109375" style="40" customWidth="1"/>
    <col min="8450" max="8462" width="7.7109375" style="40" customWidth="1"/>
    <col min="8463" max="8463" width="22.7109375" style="40" customWidth="1"/>
    <col min="8464" max="8704" width="9.140625" style="40"/>
    <col min="8705" max="8705" width="22.7109375" style="40" customWidth="1"/>
    <col min="8706" max="8718" width="7.7109375" style="40" customWidth="1"/>
    <col min="8719" max="8719" width="22.7109375" style="40" customWidth="1"/>
    <col min="8720" max="8960" width="9.140625" style="40"/>
    <col min="8961" max="8961" width="22.7109375" style="40" customWidth="1"/>
    <col min="8962" max="8974" width="7.7109375" style="40" customWidth="1"/>
    <col min="8975" max="8975" width="22.7109375" style="40" customWidth="1"/>
    <col min="8976" max="9216" width="9.140625" style="40"/>
    <col min="9217" max="9217" width="22.7109375" style="40" customWidth="1"/>
    <col min="9218" max="9230" width="7.7109375" style="40" customWidth="1"/>
    <col min="9231" max="9231" width="22.7109375" style="40" customWidth="1"/>
    <col min="9232" max="9472" width="9.140625" style="40"/>
    <col min="9473" max="9473" width="22.7109375" style="40" customWidth="1"/>
    <col min="9474" max="9486" width="7.7109375" style="40" customWidth="1"/>
    <col min="9487" max="9487" width="22.7109375" style="40" customWidth="1"/>
    <col min="9488" max="9728" width="9.140625" style="40"/>
    <col min="9729" max="9729" width="22.7109375" style="40" customWidth="1"/>
    <col min="9730" max="9742" width="7.7109375" style="40" customWidth="1"/>
    <col min="9743" max="9743" width="22.7109375" style="40" customWidth="1"/>
    <col min="9744" max="9984" width="9.140625" style="40"/>
    <col min="9985" max="9985" width="22.7109375" style="40" customWidth="1"/>
    <col min="9986" max="9998" width="7.7109375" style="40" customWidth="1"/>
    <col min="9999" max="9999" width="22.7109375" style="40" customWidth="1"/>
    <col min="10000" max="10240" width="9.140625" style="40"/>
    <col min="10241" max="10241" width="22.7109375" style="40" customWidth="1"/>
    <col min="10242" max="10254" width="7.7109375" style="40" customWidth="1"/>
    <col min="10255" max="10255" width="22.7109375" style="40" customWidth="1"/>
    <col min="10256" max="10496" width="9.140625" style="40"/>
    <col min="10497" max="10497" width="22.7109375" style="40" customWidth="1"/>
    <col min="10498" max="10510" width="7.7109375" style="40" customWidth="1"/>
    <col min="10511" max="10511" width="22.7109375" style="40" customWidth="1"/>
    <col min="10512" max="10752" width="9.140625" style="40"/>
    <col min="10753" max="10753" width="22.7109375" style="40" customWidth="1"/>
    <col min="10754" max="10766" width="7.7109375" style="40" customWidth="1"/>
    <col min="10767" max="10767" width="22.7109375" style="40" customWidth="1"/>
    <col min="10768" max="11008" width="9.140625" style="40"/>
    <col min="11009" max="11009" width="22.7109375" style="40" customWidth="1"/>
    <col min="11010" max="11022" width="7.7109375" style="40" customWidth="1"/>
    <col min="11023" max="11023" width="22.7109375" style="40" customWidth="1"/>
    <col min="11024" max="11264" width="9.140625" style="40"/>
    <col min="11265" max="11265" width="22.7109375" style="40" customWidth="1"/>
    <col min="11266" max="11278" width="7.7109375" style="40" customWidth="1"/>
    <col min="11279" max="11279" width="22.7109375" style="40" customWidth="1"/>
    <col min="11280" max="11520" width="9.140625" style="40"/>
    <col min="11521" max="11521" width="22.7109375" style="40" customWidth="1"/>
    <col min="11522" max="11534" width="7.7109375" style="40" customWidth="1"/>
    <col min="11535" max="11535" width="22.7109375" style="40" customWidth="1"/>
    <col min="11536" max="11776" width="9.140625" style="40"/>
    <col min="11777" max="11777" width="22.7109375" style="40" customWidth="1"/>
    <col min="11778" max="11790" width="7.7109375" style="40" customWidth="1"/>
    <col min="11791" max="11791" width="22.7109375" style="40" customWidth="1"/>
    <col min="11792" max="12032" width="9.140625" style="40"/>
    <col min="12033" max="12033" width="22.7109375" style="40" customWidth="1"/>
    <col min="12034" max="12046" width="7.7109375" style="40" customWidth="1"/>
    <col min="12047" max="12047" width="22.7109375" style="40" customWidth="1"/>
    <col min="12048" max="12288" width="9.140625" style="40"/>
    <col min="12289" max="12289" width="22.7109375" style="40" customWidth="1"/>
    <col min="12290" max="12302" width="7.7109375" style="40" customWidth="1"/>
    <col min="12303" max="12303" width="22.7109375" style="40" customWidth="1"/>
    <col min="12304" max="12544" width="9.140625" style="40"/>
    <col min="12545" max="12545" width="22.7109375" style="40" customWidth="1"/>
    <col min="12546" max="12558" width="7.7109375" style="40" customWidth="1"/>
    <col min="12559" max="12559" width="22.7109375" style="40" customWidth="1"/>
    <col min="12560" max="12800" width="9.140625" style="40"/>
    <col min="12801" max="12801" width="22.7109375" style="40" customWidth="1"/>
    <col min="12802" max="12814" width="7.7109375" style="40" customWidth="1"/>
    <col min="12815" max="12815" width="22.7109375" style="40" customWidth="1"/>
    <col min="12816" max="13056" width="9.140625" style="40"/>
    <col min="13057" max="13057" width="22.7109375" style="40" customWidth="1"/>
    <col min="13058" max="13070" width="7.7109375" style="40" customWidth="1"/>
    <col min="13071" max="13071" width="22.7109375" style="40" customWidth="1"/>
    <col min="13072" max="13312" width="9.140625" style="40"/>
    <col min="13313" max="13313" width="22.7109375" style="40" customWidth="1"/>
    <col min="13314" max="13326" width="7.7109375" style="40" customWidth="1"/>
    <col min="13327" max="13327" width="22.7109375" style="40" customWidth="1"/>
    <col min="13328" max="13568" width="9.140625" style="40"/>
    <col min="13569" max="13569" width="22.7109375" style="40" customWidth="1"/>
    <col min="13570" max="13582" width="7.7109375" style="40" customWidth="1"/>
    <col min="13583" max="13583" width="22.7109375" style="40" customWidth="1"/>
    <col min="13584" max="13824" width="9.140625" style="40"/>
    <col min="13825" max="13825" width="22.7109375" style="40" customWidth="1"/>
    <col min="13826" max="13838" width="7.7109375" style="40" customWidth="1"/>
    <col min="13839" max="13839" width="22.7109375" style="40" customWidth="1"/>
    <col min="13840" max="14080" width="9.140625" style="40"/>
    <col min="14081" max="14081" width="22.7109375" style="40" customWidth="1"/>
    <col min="14082" max="14094" width="7.7109375" style="40" customWidth="1"/>
    <col min="14095" max="14095" width="22.7109375" style="40" customWidth="1"/>
    <col min="14096" max="14336" width="9.140625" style="40"/>
    <col min="14337" max="14337" width="22.7109375" style="40" customWidth="1"/>
    <col min="14338" max="14350" width="7.7109375" style="40" customWidth="1"/>
    <col min="14351" max="14351" width="22.7109375" style="40" customWidth="1"/>
    <col min="14352" max="14592" width="9.140625" style="40"/>
    <col min="14593" max="14593" width="22.7109375" style="40" customWidth="1"/>
    <col min="14594" max="14606" width="7.7109375" style="40" customWidth="1"/>
    <col min="14607" max="14607" width="22.7109375" style="40" customWidth="1"/>
    <col min="14608" max="14848" width="9.140625" style="40"/>
    <col min="14849" max="14849" width="22.7109375" style="40" customWidth="1"/>
    <col min="14850" max="14862" width="7.7109375" style="40" customWidth="1"/>
    <col min="14863" max="14863" width="22.7109375" style="40" customWidth="1"/>
    <col min="14864" max="15104" width="9.140625" style="40"/>
    <col min="15105" max="15105" width="22.7109375" style="40" customWidth="1"/>
    <col min="15106" max="15118" width="7.7109375" style="40" customWidth="1"/>
    <col min="15119" max="15119" width="22.7109375" style="40" customWidth="1"/>
    <col min="15120" max="15360" width="9.140625" style="40"/>
    <col min="15361" max="15361" width="22.7109375" style="40" customWidth="1"/>
    <col min="15362" max="15374" width="7.7109375" style="40" customWidth="1"/>
    <col min="15375" max="15375" width="22.7109375" style="40" customWidth="1"/>
    <col min="15376" max="15616" width="9.140625" style="40"/>
    <col min="15617" max="15617" width="22.7109375" style="40" customWidth="1"/>
    <col min="15618" max="15630" width="7.7109375" style="40" customWidth="1"/>
    <col min="15631" max="15631" width="22.7109375" style="40" customWidth="1"/>
    <col min="15632" max="15872" width="9.140625" style="40"/>
    <col min="15873" max="15873" width="22.7109375" style="40" customWidth="1"/>
    <col min="15874" max="15886" width="7.7109375" style="40" customWidth="1"/>
    <col min="15887" max="15887" width="22.7109375" style="40" customWidth="1"/>
    <col min="15888" max="16128" width="9.140625" style="40"/>
    <col min="16129" max="16129" width="22.7109375" style="40" customWidth="1"/>
    <col min="16130" max="16142" width="7.7109375" style="40" customWidth="1"/>
    <col min="16143" max="16143" width="22.7109375" style="40" customWidth="1"/>
    <col min="16144" max="16384" width="9.140625" style="40"/>
  </cols>
  <sheetData>
    <row r="1" spans="1:15" ht="20.25" x14ac:dyDescent="0.2">
      <c r="A1" s="1146" t="s">
        <v>495</v>
      </c>
      <c r="B1" s="1146"/>
      <c r="C1" s="1146"/>
      <c r="D1" s="1146"/>
      <c r="E1" s="1146"/>
      <c r="F1" s="1146"/>
      <c r="G1" s="1146"/>
      <c r="H1" s="1146"/>
      <c r="I1" s="1146"/>
      <c r="J1" s="1146"/>
      <c r="K1" s="1146"/>
      <c r="L1" s="1146"/>
      <c r="M1" s="1146"/>
      <c r="N1" s="1146"/>
      <c r="O1" s="1146"/>
    </row>
    <row r="2" spans="1:15" ht="15.75" x14ac:dyDescent="0.2">
      <c r="A2" s="1147" t="s">
        <v>496</v>
      </c>
      <c r="B2" s="1147"/>
      <c r="C2" s="1147"/>
      <c r="D2" s="1147"/>
      <c r="E2" s="1147"/>
      <c r="F2" s="1147"/>
      <c r="G2" s="1147"/>
      <c r="H2" s="1147"/>
      <c r="I2" s="1147"/>
      <c r="J2" s="1147"/>
      <c r="K2" s="1147"/>
      <c r="L2" s="1147"/>
      <c r="M2" s="1147"/>
      <c r="N2" s="1147"/>
      <c r="O2" s="1147"/>
    </row>
    <row r="3" spans="1:15" ht="15.75" x14ac:dyDescent="0.2">
      <c r="A3" s="1147">
        <v>2014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147"/>
      <c r="M3" s="1147"/>
      <c r="N3" s="1147"/>
      <c r="O3" s="1147"/>
    </row>
    <row r="4" spans="1:15" ht="15.75" x14ac:dyDescent="0.2">
      <c r="A4" s="1147" t="s">
        <v>569</v>
      </c>
      <c r="B4" s="1147"/>
      <c r="C4" s="1147"/>
      <c r="D4" s="1147"/>
      <c r="E4" s="1147"/>
      <c r="F4" s="1147"/>
      <c r="G4" s="1147"/>
      <c r="H4" s="1147"/>
      <c r="I4" s="1147"/>
      <c r="J4" s="1147"/>
      <c r="K4" s="1147"/>
      <c r="L4" s="1147"/>
      <c r="M4" s="1147"/>
      <c r="N4" s="1147"/>
      <c r="O4" s="1147"/>
    </row>
    <row r="5" spans="1:15" ht="16.5" x14ac:dyDescent="0.3">
      <c r="A5" s="806" t="s">
        <v>1354</v>
      </c>
      <c r="B5" s="806"/>
      <c r="C5" s="806"/>
      <c r="D5" s="806"/>
      <c r="E5" s="806"/>
      <c r="F5" s="806"/>
      <c r="G5" s="806"/>
      <c r="H5" s="806"/>
      <c r="I5" s="806"/>
      <c r="J5" s="806"/>
      <c r="K5" s="806"/>
      <c r="L5" s="806"/>
      <c r="M5" s="889"/>
      <c r="N5" s="890"/>
      <c r="O5" s="818" t="s">
        <v>1353</v>
      </c>
    </row>
    <row r="6" spans="1:15" ht="43.5" customHeight="1" x14ac:dyDescent="0.2">
      <c r="A6" s="52" t="s">
        <v>479</v>
      </c>
      <c r="B6" s="267" t="s">
        <v>675</v>
      </c>
      <c r="C6" s="245" t="s">
        <v>655</v>
      </c>
      <c r="D6" s="245" t="s">
        <v>656</v>
      </c>
      <c r="E6" s="245" t="s">
        <v>657</v>
      </c>
      <c r="F6" s="245" t="s">
        <v>658</v>
      </c>
      <c r="G6" s="245" t="s">
        <v>659</v>
      </c>
      <c r="H6" s="245" t="s">
        <v>660</v>
      </c>
      <c r="I6" s="245" t="s">
        <v>661</v>
      </c>
      <c r="J6" s="245" t="s">
        <v>662</v>
      </c>
      <c r="K6" s="245" t="s">
        <v>663</v>
      </c>
      <c r="L6" s="245" t="s">
        <v>664</v>
      </c>
      <c r="M6" s="245" t="s">
        <v>665</v>
      </c>
      <c r="N6" s="245" t="s">
        <v>666</v>
      </c>
      <c r="O6" s="227" t="s">
        <v>480</v>
      </c>
    </row>
    <row r="7" spans="1:15" ht="18" customHeight="1" thickBot="1" x14ac:dyDescent="0.25">
      <c r="A7" s="464" t="s">
        <v>481</v>
      </c>
      <c r="B7" s="607">
        <f>SUM(C7:N7)</f>
        <v>0</v>
      </c>
      <c r="C7" s="608">
        <f>SUM('ID5-2'!C7+'ID-5-1'!C7)</f>
        <v>0</v>
      </c>
      <c r="D7" s="608">
        <f>SUM('ID5-2'!D7+'ID-5-1'!D7)</f>
        <v>0</v>
      </c>
      <c r="E7" s="608">
        <f>SUM('ID5-2'!E7+'ID-5-1'!E7)</f>
        <v>0</v>
      </c>
      <c r="F7" s="608">
        <f>SUM('ID5-2'!F7+'ID-5-1'!F7)</f>
        <v>0</v>
      </c>
      <c r="G7" s="608">
        <f>SUM('ID5-2'!G7+'ID-5-1'!G7)</f>
        <v>0</v>
      </c>
      <c r="H7" s="608">
        <f>SUM('ID5-2'!H7+'ID-5-1'!H7)</f>
        <v>0</v>
      </c>
      <c r="I7" s="608">
        <f>SUM('ID5-2'!I7+'ID-5-1'!I7)</f>
        <v>0</v>
      </c>
      <c r="J7" s="608">
        <f>SUM('ID5-2'!J7+'ID-5-1'!J7)</f>
        <v>0</v>
      </c>
      <c r="K7" s="608">
        <f>SUM('ID5-2'!K7+'ID-5-1'!K7)</f>
        <v>0</v>
      </c>
      <c r="L7" s="608">
        <f>SUM('ID5-2'!L7+'ID-5-1'!L7)</f>
        <v>0</v>
      </c>
      <c r="M7" s="608">
        <f>SUM('ID5-2'!M7+'ID-5-1'!M7)</f>
        <v>0</v>
      </c>
      <c r="N7" s="608">
        <f>SUM('ID5-2'!N7+'ID-5-1'!N7)</f>
        <v>0</v>
      </c>
      <c r="O7" s="226" t="s">
        <v>482</v>
      </c>
    </row>
    <row r="8" spans="1:15" ht="16.5" thickTop="1" thickBot="1" x14ac:dyDescent="0.25">
      <c r="A8" s="465">
        <v>1</v>
      </c>
      <c r="B8" s="609">
        <f>SUM(C8:N8)</f>
        <v>38</v>
      </c>
      <c r="C8" s="610">
        <f>SUM('ID5-2'!C8+'ID-5-1'!C8)</f>
        <v>4</v>
      </c>
      <c r="D8" s="610">
        <f>SUM('ID5-2'!D8+'ID-5-1'!D8)</f>
        <v>2</v>
      </c>
      <c r="E8" s="610">
        <f>SUM('ID5-2'!E8+'ID-5-1'!E8)</f>
        <v>3</v>
      </c>
      <c r="F8" s="610">
        <f>SUM('ID5-2'!F8+'ID-5-1'!F8)</f>
        <v>3</v>
      </c>
      <c r="G8" s="610">
        <f>SUM('ID5-2'!G8+'ID-5-1'!G8)</f>
        <v>2</v>
      </c>
      <c r="H8" s="610">
        <f>SUM('ID5-2'!H8+'ID-5-1'!H8)</f>
        <v>5</v>
      </c>
      <c r="I8" s="610">
        <f>SUM('ID5-2'!I8+'ID-5-1'!I8)</f>
        <v>2</v>
      </c>
      <c r="J8" s="610">
        <f>SUM('ID5-2'!J8+'ID-5-1'!J8)</f>
        <v>1</v>
      </c>
      <c r="K8" s="610">
        <f>SUM('ID5-2'!K8+'ID-5-1'!K8)</f>
        <v>6</v>
      </c>
      <c r="L8" s="610">
        <f>SUM('ID5-2'!L8+'ID-5-1'!L8)</f>
        <v>3</v>
      </c>
      <c r="M8" s="610">
        <f>SUM('ID5-2'!M8+'ID-5-1'!M8)</f>
        <v>3</v>
      </c>
      <c r="N8" s="610">
        <f>SUM('ID5-2'!N8+'ID-5-1'!N8)</f>
        <v>4</v>
      </c>
      <c r="O8" s="250">
        <v>1</v>
      </c>
    </row>
    <row r="9" spans="1:15" ht="16.5" thickTop="1" thickBot="1" x14ac:dyDescent="0.25">
      <c r="A9" s="466">
        <v>2</v>
      </c>
      <c r="B9" s="611">
        <f t="shared" ref="B9:B31" si="0">SUM(C9:N9)</f>
        <v>6</v>
      </c>
      <c r="C9" s="612">
        <f>SUM('ID5-2'!C9+'ID-5-1'!C9)</f>
        <v>0</v>
      </c>
      <c r="D9" s="612">
        <f>SUM('ID5-2'!D9+'ID-5-1'!D9)</f>
        <v>0</v>
      </c>
      <c r="E9" s="612">
        <f>SUM('ID5-2'!E9+'ID-5-1'!E9)</f>
        <v>0</v>
      </c>
      <c r="F9" s="612">
        <f>SUM('ID5-2'!F9+'ID-5-1'!F9)</f>
        <v>1</v>
      </c>
      <c r="G9" s="612">
        <f>SUM('ID5-2'!G9+'ID-5-1'!G9)</f>
        <v>0</v>
      </c>
      <c r="H9" s="612">
        <f>SUM('ID5-2'!H9+'ID-5-1'!H9)</f>
        <v>2</v>
      </c>
      <c r="I9" s="612">
        <f>SUM('ID5-2'!I9+'ID-5-1'!I9)</f>
        <v>1</v>
      </c>
      <c r="J9" s="612">
        <f>SUM('ID5-2'!J9+'ID-5-1'!J9)</f>
        <v>0</v>
      </c>
      <c r="K9" s="612">
        <f>SUM('ID5-2'!K9+'ID-5-1'!K9)</f>
        <v>2</v>
      </c>
      <c r="L9" s="612">
        <f>SUM('ID5-2'!L9+'ID-5-1'!L9)</f>
        <v>0</v>
      </c>
      <c r="M9" s="612">
        <f>SUM('ID5-2'!M9+'ID-5-1'!M9)</f>
        <v>0</v>
      </c>
      <c r="N9" s="612">
        <f>SUM('ID5-2'!N9+'ID-5-1'!N9)</f>
        <v>0</v>
      </c>
      <c r="O9" s="248">
        <v>2</v>
      </c>
    </row>
    <row r="10" spans="1:15" ht="16.5" thickTop="1" thickBot="1" x14ac:dyDescent="0.25">
      <c r="A10" s="465">
        <v>3</v>
      </c>
      <c r="B10" s="609">
        <f t="shared" si="0"/>
        <v>3</v>
      </c>
      <c r="C10" s="610">
        <f>SUM('ID5-2'!C10+'ID-5-1'!C10)</f>
        <v>0</v>
      </c>
      <c r="D10" s="610">
        <f>SUM('ID5-2'!D10+'ID-5-1'!D10)</f>
        <v>0</v>
      </c>
      <c r="E10" s="610">
        <f>SUM('ID5-2'!E10+'ID-5-1'!E10)</f>
        <v>0</v>
      </c>
      <c r="F10" s="610">
        <f>SUM('ID5-2'!F10+'ID-5-1'!F10)</f>
        <v>0</v>
      </c>
      <c r="G10" s="610">
        <f>SUM('ID5-2'!G10+'ID-5-1'!G10)</f>
        <v>0</v>
      </c>
      <c r="H10" s="610">
        <f>SUM('ID5-2'!H10+'ID-5-1'!H10)</f>
        <v>1</v>
      </c>
      <c r="I10" s="610">
        <f>SUM('ID5-2'!I10+'ID-5-1'!I10)</f>
        <v>0</v>
      </c>
      <c r="J10" s="610">
        <f>SUM('ID5-2'!J10+'ID-5-1'!J10)</f>
        <v>0</v>
      </c>
      <c r="K10" s="610">
        <f>SUM('ID5-2'!K10+'ID-5-1'!K10)</f>
        <v>0</v>
      </c>
      <c r="L10" s="610">
        <f>SUM('ID5-2'!L10+'ID-5-1'!L10)</f>
        <v>1</v>
      </c>
      <c r="M10" s="610">
        <f>SUM('ID5-2'!M10+'ID-5-1'!M10)</f>
        <v>0</v>
      </c>
      <c r="N10" s="610">
        <f>SUM('ID5-2'!N10+'ID-5-1'!N10)</f>
        <v>1</v>
      </c>
      <c r="O10" s="250">
        <v>3</v>
      </c>
    </row>
    <row r="11" spans="1:15" ht="16.5" thickTop="1" thickBot="1" x14ac:dyDescent="0.25">
      <c r="A11" s="466">
        <v>4</v>
      </c>
      <c r="B11" s="611">
        <f t="shared" si="0"/>
        <v>1</v>
      </c>
      <c r="C11" s="612">
        <f>SUM('ID5-2'!C11+'ID-5-1'!C11)</f>
        <v>0</v>
      </c>
      <c r="D11" s="612">
        <f>SUM('ID5-2'!D11+'ID-5-1'!D11)</f>
        <v>1</v>
      </c>
      <c r="E11" s="612">
        <f>SUM('ID5-2'!E11+'ID-5-1'!E11)</f>
        <v>0</v>
      </c>
      <c r="F11" s="612">
        <f>SUM('ID5-2'!F11+'ID-5-1'!F11)</f>
        <v>0</v>
      </c>
      <c r="G11" s="612">
        <f>SUM('ID5-2'!G11+'ID-5-1'!G11)</f>
        <v>0</v>
      </c>
      <c r="H11" s="612">
        <f>SUM('ID5-2'!H11+'ID-5-1'!H11)</f>
        <v>0</v>
      </c>
      <c r="I11" s="612">
        <f>SUM('ID5-2'!I11+'ID-5-1'!I11)</f>
        <v>0</v>
      </c>
      <c r="J11" s="612">
        <f>SUM('ID5-2'!J11+'ID-5-1'!J11)</f>
        <v>0</v>
      </c>
      <c r="K11" s="612">
        <f>SUM('ID5-2'!K11+'ID-5-1'!K11)</f>
        <v>0</v>
      </c>
      <c r="L11" s="612">
        <f>SUM('ID5-2'!L11+'ID-5-1'!L11)</f>
        <v>0</v>
      </c>
      <c r="M11" s="612">
        <f>SUM('ID5-2'!M11+'ID-5-1'!M11)</f>
        <v>0</v>
      </c>
      <c r="N11" s="612">
        <f>SUM('ID5-2'!N11+'ID-5-1'!N11)</f>
        <v>0</v>
      </c>
      <c r="O11" s="248">
        <v>4</v>
      </c>
    </row>
    <row r="12" spans="1:15" ht="16.5" thickTop="1" thickBot="1" x14ac:dyDescent="0.25">
      <c r="A12" s="465">
        <v>5</v>
      </c>
      <c r="B12" s="609">
        <f t="shared" si="0"/>
        <v>1</v>
      </c>
      <c r="C12" s="610">
        <f>SUM('ID5-2'!C12+'ID-5-1'!C12)</f>
        <v>0</v>
      </c>
      <c r="D12" s="610">
        <f>SUM('ID5-2'!D12+'ID-5-1'!D12)</f>
        <v>0</v>
      </c>
      <c r="E12" s="610">
        <f>SUM('ID5-2'!E12+'ID-5-1'!E12)</f>
        <v>0</v>
      </c>
      <c r="F12" s="610">
        <f>SUM('ID5-2'!F12+'ID-5-1'!F12)</f>
        <v>1</v>
      </c>
      <c r="G12" s="610">
        <f>SUM('ID5-2'!G12+'ID-5-1'!G12)</f>
        <v>0</v>
      </c>
      <c r="H12" s="610">
        <f>SUM('ID5-2'!H12+'ID-5-1'!H12)</f>
        <v>0</v>
      </c>
      <c r="I12" s="610">
        <f>SUM('ID5-2'!I12+'ID-5-1'!I12)</f>
        <v>0</v>
      </c>
      <c r="J12" s="610">
        <f>SUM('ID5-2'!J12+'ID-5-1'!J12)</f>
        <v>0</v>
      </c>
      <c r="K12" s="610">
        <f>SUM('ID5-2'!K12+'ID-5-1'!K12)</f>
        <v>0</v>
      </c>
      <c r="L12" s="610">
        <f>SUM('ID5-2'!L12+'ID-5-1'!L12)</f>
        <v>0</v>
      </c>
      <c r="M12" s="610">
        <f>SUM('ID5-2'!M12+'ID-5-1'!M12)</f>
        <v>0</v>
      </c>
      <c r="N12" s="610">
        <f>SUM('ID5-2'!N12+'ID-5-1'!N12)</f>
        <v>0</v>
      </c>
      <c r="O12" s="250">
        <v>5</v>
      </c>
    </row>
    <row r="13" spans="1:15" ht="16.5" thickTop="1" thickBot="1" x14ac:dyDescent="0.25">
      <c r="A13" s="466">
        <v>6</v>
      </c>
      <c r="B13" s="611">
        <f t="shared" si="0"/>
        <v>0</v>
      </c>
      <c r="C13" s="612">
        <f>SUM('ID5-2'!C13+'ID-5-1'!C13)</f>
        <v>0</v>
      </c>
      <c r="D13" s="612">
        <f>SUM('ID5-2'!D13+'ID-5-1'!D13)</f>
        <v>0</v>
      </c>
      <c r="E13" s="612">
        <f>SUM('ID5-2'!E13+'ID-5-1'!E13)</f>
        <v>0</v>
      </c>
      <c r="F13" s="612">
        <f>SUM('ID5-2'!F13+'ID-5-1'!F13)</f>
        <v>0</v>
      </c>
      <c r="G13" s="612">
        <f>SUM('ID5-2'!G13+'ID-5-1'!G13)</f>
        <v>0</v>
      </c>
      <c r="H13" s="612">
        <f>SUM('ID5-2'!H13+'ID-5-1'!H13)</f>
        <v>0</v>
      </c>
      <c r="I13" s="612">
        <f>SUM('ID5-2'!I13+'ID-5-1'!I13)</f>
        <v>0</v>
      </c>
      <c r="J13" s="612">
        <f>SUM('ID5-2'!J13+'ID-5-1'!J13)</f>
        <v>0</v>
      </c>
      <c r="K13" s="612">
        <f>SUM('ID5-2'!K13+'ID-5-1'!K13)</f>
        <v>0</v>
      </c>
      <c r="L13" s="612">
        <f>SUM('ID5-2'!L13+'ID-5-1'!L13)</f>
        <v>0</v>
      </c>
      <c r="M13" s="612">
        <f>SUM('ID5-2'!M13+'ID-5-1'!M13)</f>
        <v>0</v>
      </c>
      <c r="N13" s="612">
        <f>SUM('ID5-2'!N13+'ID-5-1'!N13)</f>
        <v>0</v>
      </c>
      <c r="O13" s="248">
        <v>6</v>
      </c>
    </row>
    <row r="14" spans="1:15" ht="16.5" thickTop="1" thickBot="1" x14ac:dyDescent="0.25">
      <c r="A14" s="465" t="s">
        <v>483</v>
      </c>
      <c r="B14" s="609">
        <f t="shared" si="0"/>
        <v>22</v>
      </c>
      <c r="C14" s="610">
        <f>SUM('ID5-2'!C14+'ID-5-1'!C14)</f>
        <v>3</v>
      </c>
      <c r="D14" s="610">
        <f>SUM('ID5-2'!D14+'ID-5-1'!D14)</f>
        <v>0</v>
      </c>
      <c r="E14" s="610">
        <f>SUM('ID5-2'!E14+'ID-5-1'!E14)</f>
        <v>2</v>
      </c>
      <c r="F14" s="610">
        <f>SUM('ID5-2'!F14+'ID-5-1'!F14)</f>
        <v>3</v>
      </c>
      <c r="G14" s="610">
        <f>SUM('ID5-2'!G14+'ID-5-1'!G14)</f>
        <v>3</v>
      </c>
      <c r="H14" s="610">
        <f>SUM('ID5-2'!H14+'ID-5-1'!H14)</f>
        <v>0</v>
      </c>
      <c r="I14" s="610">
        <f>SUM('ID5-2'!I14+'ID-5-1'!I14)</f>
        <v>0</v>
      </c>
      <c r="J14" s="610">
        <f>SUM('ID5-2'!J14+'ID-5-1'!J14)</f>
        <v>2</v>
      </c>
      <c r="K14" s="610">
        <f>SUM('ID5-2'!K14+'ID-5-1'!K14)</f>
        <v>4</v>
      </c>
      <c r="L14" s="610">
        <f>SUM('ID5-2'!L14+'ID-5-1'!L14)</f>
        <v>1</v>
      </c>
      <c r="M14" s="610">
        <f>SUM('ID5-2'!M14+'ID-5-1'!M14)</f>
        <v>2</v>
      </c>
      <c r="N14" s="610">
        <f>SUM('ID5-2'!N14+'ID-5-1'!N14)</f>
        <v>2</v>
      </c>
      <c r="O14" s="250" t="s">
        <v>484</v>
      </c>
    </row>
    <row r="15" spans="1:15" ht="16.5" thickTop="1" thickBot="1" x14ac:dyDescent="0.25">
      <c r="A15" s="466" t="s">
        <v>485</v>
      </c>
      <c r="B15" s="611">
        <f t="shared" si="0"/>
        <v>13</v>
      </c>
      <c r="C15" s="612">
        <f>SUM('ID5-2'!C15+'ID-5-1'!C15)</f>
        <v>1</v>
      </c>
      <c r="D15" s="612">
        <f>SUM('ID5-2'!D15+'ID-5-1'!D15)</f>
        <v>0</v>
      </c>
      <c r="E15" s="612">
        <f>SUM('ID5-2'!E15+'ID-5-1'!E15)</f>
        <v>3</v>
      </c>
      <c r="F15" s="612">
        <f>SUM('ID5-2'!F15+'ID-5-1'!F15)</f>
        <v>2</v>
      </c>
      <c r="G15" s="612">
        <f>SUM('ID5-2'!G15+'ID-5-1'!G15)</f>
        <v>2</v>
      </c>
      <c r="H15" s="612">
        <f>SUM('ID5-2'!H15+'ID-5-1'!H15)</f>
        <v>1</v>
      </c>
      <c r="I15" s="612">
        <f>SUM('ID5-2'!I15+'ID-5-1'!I15)</f>
        <v>1</v>
      </c>
      <c r="J15" s="612">
        <f>SUM('ID5-2'!J15+'ID-5-1'!J15)</f>
        <v>0</v>
      </c>
      <c r="K15" s="612">
        <f>SUM('ID5-2'!K15+'ID-5-1'!K15)</f>
        <v>2</v>
      </c>
      <c r="L15" s="612">
        <f>SUM('ID5-2'!L15+'ID-5-1'!L15)</f>
        <v>0</v>
      </c>
      <c r="M15" s="612">
        <f>SUM('ID5-2'!M15+'ID-5-1'!M15)</f>
        <v>1</v>
      </c>
      <c r="N15" s="612">
        <f>SUM('ID5-2'!N15+'ID-5-1'!N15)</f>
        <v>0</v>
      </c>
      <c r="O15" s="248" t="s">
        <v>486</v>
      </c>
    </row>
    <row r="16" spans="1:15" ht="16.5" thickTop="1" thickBot="1" x14ac:dyDescent="0.25">
      <c r="A16" s="465" t="s">
        <v>487</v>
      </c>
      <c r="B16" s="609">
        <f t="shared" si="0"/>
        <v>8</v>
      </c>
      <c r="C16" s="610">
        <f>SUM('ID5-2'!C16+'ID-5-1'!C16)</f>
        <v>1</v>
      </c>
      <c r="D16" s="610">
        <f>SUM('ID5-2'!D16+'ID-5-1'!D16)</f>
        <v>0</v>
      </c>
      <c r="E16" s="610">
        <f>SUM('ID5-2'!E16+'ID-5-1'!E16)</f>
        <v>1</v>
      </c>
      <c r="F16" s="610">
        <f>SUM('ID5-2'!F16+'ID-5-1'!F16)</f>
        <v>0</v>
      </c>
      <c r="G16" s="610">
        <f>SUM('ID5-2'!G16+'ID-5-1'!G16)</f>
        <v>1</v>
      </c>
      <c r="H16" s="610">
        <f>SUM('ID5-2'!H16+'ID-5-1'!H16)</f>
        <v>2</v>
      </c>
      <c r="I16" s="610">
        <f>SUM('ID5-2'!I16+'ID-5-1'!I16)</f>
        <v>0</v>
      </c>
      <c r="J16" s="610">
        <f>SUM('ID5-2'!J16+'ID-5-1'!J16)</f>
        <v>2</v>
      </c>
      <c r="K16" s="610">
        <f>SUM('ID5-2'!K16+'ID-5-1'!K16)</f>
        <v>0</v>
      </c>
      <c r="L16" s="610">
        <f>SUM('ID5-2'!L16+'ID-5-1'!L16)</f>
        <v>0</v>
      </c>
      <c r="M16" s="610">
        <f>SUM('ID5-2'!M16+'ID-5-1'!M16)</f>
        <v>1</v>
      </c>
      <c r="N16" s="610">
        <f>SUM('ID5-2'!N16+'ID-5-1'!N16)</f>
        <v>0</v>
      </c>
      <c r="O16" s="250" t="s">
        <v>488</v>
      </c>
    </row>
    <row r="17" spans="1:15" ht="16.5" thickTop="1" thickBot="1" x14ac:dyDescent="0.25">
      <c r="A17" s="466" t="s">
        <v>489</v>
      </c>
      <c r="B17" s="611">
        <f t="shared" si="0"/>
        <v>0</v>
      </c>
      <c r="C17" s="612">
        <f>SUM('ID5-2'!C17+'ID-5-1'!C17)</f>
        <v>0</v>
      </c>
      <c r="D17" s="612">
        <f>SUM('ID5-2'!D17+'ID-5-1'!D17)</f>
        <v>0</v>
      </c>
      <c r="E17" s="612">
        <f>SUM('ID5-2'!E17+'ID-5-1'!E17)</f>
        <v>0</v>
      </c>
      <c r="F17" s="612">
        <f>SUM('ID5-2'!F17+'ID-5-1'!F17)</f>
        <v>0</v>
      </c>
      <c r="G17" s="612">
        <f>SUM('ID5-2'!G17+'ID-5-1'!G17)</f>
        <v>0</v>
      </c>
      <c r="H17" s="612">
        <f>SUM('ID5-2'!H17+'ID-5-1'!H17)</f>
        <v>0</v>
      </c>
      <c r="I17" s="612">
        <f>SUM('ID5-2'!I17+'ID-5-1'!I17)</f>
        <v>0</v>
      </c>
      <c r="J17" s="612">
        <f>SUM('ID5-2'!J17+'ID-5-1'!J17)</f>
        <v>0</v>
      </c>
      <c r="K17" s="612">
        <f>SUM('ID5-2'!K17+'ID-5-1'!K17)</f>
        <v>0</v>
      </c>
      <c r="L17" s="612">
        <f>SUM('ID5-2'!L17+'ID-5-1'!L17)</f>
        <v>0</v>
      </c>
      <c r="M17" s="612">
        <f>SUM('ID5-2'!M17+'ID-5-1'!M17)</f>
        <v>0</v>
      </c>
      <c r="N17" s="612">
        <f>SUM('ID5-2'!N17+'ID-5-1'!N17)</f>
        <v>0</v>
      </c>
      <c r="O17" s="248" t="s">
        <v>490</v>
      </c>
    </row>
    <row r="18" spans="1:15" ht="14.25" thickTop="1" thickBot="1" x14ac:dyDescent="0.25">
      <c r="A18" s="465" t="s">
        <v>108</v>
      </c>
      <c r="B18" s="609">
        <f t="shared" si="0"/>
        <v>0</v>
      </c>
      <c r="C18" s="610">
        <f>SUM('ID5-2'!C18+'ID-5-1'!C18)</f>
        <v>0</v>
      </c>
      <c r="D18" s="610">
        <f>SUM('ID5-2'!D18+'ID-5-1'!D18)</f>
        <v>0</v>
      </c>
      <c r="E18" s="610">
        <f>SUM('ID5-2'!E18+'ID-5-1'!E18)</f>
        <v>0</v>
      </c>
      <c r="F18" s="610">
        <f>SUM('ID5-2'!F18+'ID-5-1'!F18)</f>
        <v>0</v>
      </c>
      <c r="G18" s="610">
        <f>SUM('ID5-2'!G18+'ID-5-1'!G18)</f>
        <v>0</v>
      </c>
      <c r="H18" s="610">
        <f>SUM('ID5-2'!H18+'ID-5-1'!H18)</f>
        <v>0</v>
      </c>
      <c r="I18" s="610">
        <f>SUM('ID5-2'!I18+'ID-5-1'!I18)</f>
        <v>0</v>
      </c>
      <c r="J18" s="610">
        <f>SUM('ID5-2'!J18+'ID-5-1'!J18)</f>
        <v>0</v>
      </c>
      <c r="K18" s="610">
        <f>SUM('ID5-2'!K18+'ID-5-1'!K18)</f>
        <v>0</v>
      </c>
      <c r="L18" s="610">
        <f>SUM('ID5-2'!L18+'ID-5-1'!L18)</f>
        <v>0</v>
      </c>
      <c r="M18" s="610">
        <f>SUM('ID5-2'!M18+'ID-5-1'!M18)</f>
        <v>0</v>
      </c>
      <c r="N18" s="610">
        <f>SUM('ID5-2'!N18+'ID-5-1'!N18)</f>
        <v>0</v>
      </c>
      <c r="O18" s="136" t="s">
        <v>109</v>
      </c>
    </row>
    <row r="19" spans="1:15" ht="18" customHeight="1" thickTop="1" thickBot="1" x14ac:dyDescent="0.25">
      <c r="A19" s="467" t="s">
        <v>491</v>
      </c>
      <c r="B19" s="611"/>
      <c r="C19" s="612"/>
      <c r="D19" s="612"/>
      <c r="E19" s="612"/>
      <c r="F19" s="612"/>
      <c r="G19" s="612"/>
      <c r="H19" s="612"/>
      <c r="I19" s="612"/>
      <c r="J19" s="612"/>
      <c r="K19" s="612"/>
      <c r="L19" s="612"/>
      <c r="M19" s="612"/>
      <c r="N19" s="612"/>
      <c r="O19" s="225" t="s">
        <v>492</v>
      </c>
    </row>
    <row r="20" spans="1:15" ht="16.5" thickTop="1" thickBot="1" x14ac:dyDescent="0.25">
      <c r="A20" s="465">
        <v>1</v>
      </c>
      <c r="B20" s="609">
        <f t="shared" si="0"/>
        <v>18</v>
      </c>
      <c r="C20" s="610">
        <f>SUM('ID5-2'!C20+'ID-5-1'!C20)</f>
        <v>2</v>
      </c>
      <c r="D20" s="610">
        <f>SUM('ID5-2'!D20+'ID-5-1'!D20)</f>
        <v>0</v>
      </c>
      <c r="E20" s="610">
        <f>SUM('ID5-2'!E20+'ID-5-1'!E20)</f>
        <v>2</v>
      </c>
      <c r="F20" s="610">
        <f>SUM('ID5-2'!F20+'ID-5-1'!F20)</f>
        <v>4</v>
      </c>
      <c r="G20" s="610">
        <f>SUM('ID5-2'!G20+'ID-5-1'!G20)</f>
        <v>1</v>
      </c>
      <c r="H20" s="610">
        <f>SUM('ID5-2'!H20+'ID-5-1'!H20)</f>
        <v>2</v>
      </c>
      <c r="I20" s="610">
        <f>SUM('ID5-2'!I20+'ID-5-1'!I20)</f>
        <v>0</v>
      </c>
      <c r="J20" s="610">
        <f>SUM('ID5-2'!J20+'ID-5-1'!J20)</f>
        <v>0</v>
      </c>
      <c r="K20" s="610">
        <f>SUM('ID5-2'!K20+'ID-5-1'!K20)</f>
        <v>2</v>
      </c>
      <c r="L20" s="610">
        <f>SUM('ID5-2'!L20+'ID-5-1'!L20)</f>
        <v>1</v>
      </c>
      <c r="M20" s="610">
        <f>SUM('ID5-2'!M20+'ID-5-1'!M20)</f>
        <v>1</v>
      </c>
      <c r="N20" s="610">
        <f>SUM('ID5-2'!N20+'ID-5-1'!N20)</f>
        <v>3</v>
      </c>
      <c r="O20" s="250">
        <v>1</v>
      </c>
    </row>
    <row r="21" spans="1:15" ht="16.5" thickTop="1" thickBot="1" x14ac:dyDescent="0.25">
      <c r="A21" s="466">
        <v>2</v>
      </c>
      <c r="B21" s="611">
        <f t="shared" si="0"/>
        <v>13</v>
      </c>
      <c r="C21" s="612">
        <f>SUM('ID5-2'!C21+'ID-5-1'!C21)</f>
        <v>2</v>
      </c>
      <c r="D21" s="612">
        <f>SUM('ID5-2'!D21+'ID-5-1'!D21)</f>
        <v>0</v>
      </c>
      <c r="E21" s="612">
        <f>SUM('ID5-2'!E21+'ID-5-1'!E21)</f>
        <v>0</v>
      </c>
      <c r="F21" s="612">
        <f>SUM('ID5-2'!F21+'ID-5-1'!F21)</f>
        <v>3</v>
      </c>
      <c r="G21" s="612">
        <f>SUM('ID5-2'!G21+'ID-5-1'!G21)</f>
        <v>2</v>
      </c>
      <c r="H21" s="612">
        <f>SUM('ID5-2'!H21+'ID-5-1'!H21)</f>
        <v>2</v>
      </c>
      <c r="I21" s="612">
        <f>SUM('ID5-2'!I21+'ID-5-1'!I21)</f>
        <v>0</v>
      </c>
      <c r="J21" s="612">
        <f>SUM('ID5-2'!J21+'ID-5-1'!J21)</f>
        <v>0</v>
      </c>
      <c r="K21" s="612">
        <f>SUM('ID5-2'!K21+'ID-5-1'!K21)</f>
        <v>0</v>
      </c>
      <c r="L21" s="612">
        <f>SUM('ID5-2'!L21+'ID-5-1'!L21)</f>
        <v>2</v>
      </c>
      <c r="M21" s="612">
        <f>SUM('ID5-2'!M21+'ID-5-1'!M21)</f>
        <v>2</v>
      </c>
      <c r="N21" s="612">
        <f>SUM('ID5-2'!N21+'ID-5-1'!N21)</f>
        <v>0</v>
      </c>
      <c r="O21" s="248">
        <v>2</v>
      </c>
    </row>
    <row r="22" spans="1:15" ht="16.5" thickTop="1" thickBot="1" x14ac:dyDescent="0.25">
      <c r="A22" s="465">
        <v>3</v>
      </c>
      <c r="B22" s="609">
        <f t="shared" si="0"/>
        <v>13</v>
      </c>
      <c r="C22" s="610">
        <f>SUM('ID5-2'!C22+'ID-5-1'!C22)</f>
        <v>1</v>
      </c>
      <c r="D22" s="610">
        <f>SUM('ID5-2'!D22+'ID-5-1'!D22)</f>
        <v>3</v>
      </c>
      <c r="E22" s="610">
        <f>SUM('ID5-2'!E22+'ID-5-1'!E22)</f>
        <v>2</v>
      </c>
      <c r="F22" s="610">
        <f>SUM('ID5-2'!F22+'ID-5-1'!F22)</f>
        <v>1</v>
      </c>
      <c r="G22" s="610">
        <f>SUM('ID5-2'!G22+'ID-5-1'!G22)</f>
        <v>0</v>
      </c>
      <c r="H22" s="610">
        <f>SUM('ID5-2'!H22+'ID-5-1'!H22)</f>
        <v>1</v>
      </c>
      <c r="I22" s="610">
        <f>SUM('ID5-2'!I22+'ID-5-1'!I22)</f>
        <v>0</v>
      </c>
      <c r="J22" s="610">
        <f>SUM('ID5-2'!J22+'ID-5-1'!J22)</f>
        <v>0</v>
      </c>
      <c r="K22" s="610">
        <f>SUM('ID5-2'!K22+'ID-5-1'!K22)</f>
        <v>1</v>
      </c>
      <c r="L22" s="610">
        <f>SUM('ID5-2'!L22+'ID-5-1'!L22)</f>
        <v>1</v>
      </c>
      <c r="M22" s="610">
        <f>SUM('ID5-2'!M22+'ID-5-1'!M22)</f>
        <v>0</v>
      </c>
      <c r="N22" s="610">
        <f>SUM('ID5-2'!N22+'ID-5-1'!N22)</f>
        <v>3</v>
      </c>
      <c r="O22" s="250">
        <v>3</v>
      </c>
    </row>
    <row r="23" spans="1:15" ht="16.5" thickTop="1" thickBot="1" x14ac:dyDescent="0.25">
      <c r="A23" s="466">
        <v>4</v>
      </c>
      <c r="B23" s="611">
        <f t="shared" si="0"/>
        <v>6</v>
      </c>
      <c r="C23" s="612">
        <f>SUM('ID5-2'!C23+'ID-5-1'!C23)</f>
        <v>1</v>
      </c>
      <c r="D23" s="612">
        <f>SUM('ID5-2'!D23+'ID-5-1'!D23)</f>
        <v>1</v>
      </c>
      <c r="E23" s="612">
        <f>SUM('ID5-2'!E23+'ID-5-1'!E23)</f>
        <v>0</v>
      </c>
      <c r="F23" s="612">
        <f>SUM('ID5-2'!F23+'ID-5-1'!F23)</f>
        <v>1</v>
      </c>
      <c r="G23" s="612">
        <f>SUM('ID5-2'!G23+'ID-5-1'!G23)</f>
        <v>0</v>
      </c>
      <c r="H23" s="612">
        <f>SUM('ID5-2'!H23+'ID-5-1'!H23)</f>
        <v>0</v>
      </c>
      <c r="I23" s="612">
        <f>SUM('ID5-2'!I23+'ID-5-1'!I23)</f>
        <v>0</v>
      </c>
      <c r="J23" s="612">
        <f>SUM('ID5-2'!J23+'ID-5-1'!J23)</f>
        <v>0</v>
      </c>
      <c r="K23" s="612">
        <f>SUM('ID5-2'!K23+'ID-5-1'!K23)</f>
        <v>0</v>
      </c>
      <c r="L23" s="612">
        <f>SUM('ID5-2'!L23+'ID-5-1'!L23)</f>
        <v>1</v>
      </c>
      <c r="M23" s="612">
        <f>SUM('ID5-2'!M23+'ID-5-1'!M23)</f>
        <v>0</v>
      </c>
      <c r="N23" s="612">
        <f>SUM('ID5-2'!N23+'ID-5-1'!N23)</f>
        <v>2</v>
      </c>
      <c r="O23" s="248">
        <v>4</v>
      </c>
    </row>
    <row r="24" spans="1:15" ht="16.5" thickTop="1" thickBot="1" x14ac:dyDescent="0.25">
      <c r="A24" s="465">
        <v>5</v>
      </c>
      <c r="B24" s="609">
        <f t="shared" si="0"/>
        <v>5</v>
      </c>
      <c r="C24" s="610">
        <f>SUM('ID5-2'!C24+'ID-5-1'!C24)</f>
        <v>1</v>
      </c>
      <c r="D24" s="610">
        <f>SUM('ID5-2'!D24+'ID-5-1'!D24)</f>
        <v>0</v>
      </c>
      <c r="E24" s="610">
        <f>SUM('ID5-2'!E24+'ID-5-1'!E24)</f>
        <v>0</v>
      </c>
      <c r="F24" s="610">
        <f>SUM('ID5-2'!F24+'ID-5-1'!F24)</f>
        <v>0</v>
      </c>
      <c r="G24" s="610">
        <f>SUM('ID5-2'!G24+'ID-5-1'!G24)</f>
        <v>0</v>
      </c>
      <c r="H24" s="610">
        <f>SUM('ID5-2'!H24+'ID-5-1'!H24)</f>
        <v>0</v>
      </c>
      <c r="I24" s="610">
        <f>SUM('ID5-2'!I24+'ID-5-1'!I24)</f>
        <v>0</v>
      </c>
      <c r="J24" s="610">
        <f>SUM('ID5-2'!J24+'ID-5-1'!J24)</f>
        <v>0</v>
      </c>
      <c r="K24" s="610">
        <f>SUM('ID5-2'!K24+'ID-5-1'!K24)</f>
        <v>0</v>
      </c>
      <c r="L24" s="610">
        <f>SUM('ID5-2'!L24+'ID-5-1'!L24)</f>
        <v>1</v>
      </c>
      <c r="M24" s="610">
        <f>SUM('ID5-2'!M24+'ID-5-1'!M24)</f>
        <v>2</v>
      </c>
      <c r="N24" s="610">
        <f>SUM('ID5-2'!N24+'ID-5-1'!N24)</f>
        <v>1</v>
      </c>
      <c r="O24" s="250">
        <v>5</v>
      </c>
    </row>
    <row r="25" spans="1:15" ht="16.5" thickTop="1" thickBot="1" x14ac:dyDescent="0.25">
      <c r="A25" s="466">
        <v>6</v>
      </c>
      <c r="B25" s="611">
        <f t="shared" si="0"/>
        <v>6</v>
      </c>
      <c r="C25" s="612">
        <f>SUM('ID5-2'!C25+'ID-5-1'!C25)</f>
        <v>0</v>
      </c>
      <c r="D25" s="612">
        <f>SUM('ID5-2'!D25+'ID-5-1'!D25)</f>
        <v>0</v>
      </c>
      <c r="E25" s="612">
        <f>SUM('ID5-2'!E25+'ID-5-1'!E25)</f>
        <v>0</v>
      </c>
      <c r="F25" s="612">
        <f>SUM('ID5-2'!F25+'ID-5-1'!F25)</f>
        <v>0</v>
      </c>
      <c r="G25" s="612">
        <f>SUM('ID5-2'!G25+'ID-5-1'!G25)</f>
        <v>2</v>
      </c>
      <c r="H25" s="612">
        <f>SUM('ID5-2'!H25+'ID-5-1'!H25)</f>
        <v>0</v>
      </c>
      <c r="I25" s="612">
        <f>SUM('ID5-2'!I25+'ID-5-1'!I25)</f>
        <v>1</v>
      </c>
      <c r="J25" s="612">
        <f>SUM('ID5-2'!J25+'ID-5-1'!J25)</f>
        <v>2</v>
      </c>
      <c r="K25" s="612">
        <f>SUM('ID5-2'!K25+'ID-5-1'!K25)</f>
        <v>0</v>
      </c>
      <c r="L25" s="612">
        <f>SUM('ID5-2'!L25+'ID-5-1'!L25)</f>
        <v>0</v>
      </c>
      <c r="M25" s="612">
        <f>SUM('ID5-2'!M25+'ID-5-1'!M25)</f>
        <v>1</v>
      </c>
      <c r="N25" s="612">
        <f>SUM('ID5-2'!N25+'ID-5-1'!N25)</f>
        <v>0</v>
      </c>
      <c r="O25" s="248">
        <v>6</v>
      </c>
    </row>
    <row r="26" spans="1:15" ht="16.5" thickTop="1" thickBot="1" x14ac:dyDescent="0.25">
      <c r="A26" s="465">
        <v>7</v>
      </c>
      <c r="B26" s="609">
        <f t="shared" si="0"/>
        <v>6</v>
      </c>
      <c r="C26" s="610">
        <f>SUM('ID5-2'!C26+'ID-5-1'!C26)</f>
        <v>1</v>
      </c>
      <c r="D26" s="610">
        <f>SUM('ID5-2'!D26+'ID-5-1'!D26)</f>
        <v>0</v>
      </c>
      <c r="E26" s="610">
        <f>SUM('ID5-2'!E26+'ID-5-1'!E26)</f>
        <v>1</v>
      </c>
      <c r="F26" s="610">
        <f>SUM('ID5-2'!F26+'ID-5-1'!F26)</f>
        <v>1</v>
      </c>
      <c r="G26" s="610">
        <f>SUM('ID5-2'!G26+'ID-5-1'!G26)</f>
        <v>1</v>
      </c>
      <c r="H26" s="610">
        <f>SUM('ID5-2'!H26+'ID-5-1'!H26)</f>
        <v>1</v>
      </c>
      <c r="I26" s="610">
        <f>SUM('ID5-2'!I26+'ID-5-1'!I26)</f>
        <v>0</v>
      </c>
      <c r="J26" s="610">
        <f>SUM('ID5-2'!J26+'ID-5-1'!J26)</f>
        <v>1</v>
      </c>
      <c r="K26" s="610">
        <f>SUM('ID5-2'!K26+'ID-5-1'!K26)</f>
        <v>0</v>
      </c>
      <c r="L26" s="610">
        <f>SUM('ID5-2'!L26+'ID-5-1'!L26)</f>
        <v>0</v>
      </c>
      <c r="M26" s="610">
        <f>SUM('ID5-2'!M26+'ID-5-1'!M26)</f>
        <v>0</v>
      </c>
      <c r="N26" s="610">
        <f>SUM('ID5-2'!N26+'ID-5-1'!N26)</f>
        <v>0</v>
      </c>
      <c r="O26" s="250">
        <v>7</v>
      </c>
    </row>
    <row r="27" spans="1:15" ht="16.5" thickTop="1" thickBot="1" x14ac:dyDescent="0.25">
      <c r="A27" s="466">
        <v>8</v>
      </c>
      <c r="B27" s="611">
        <f t="shared" si="0"/>
        <v>1</v>
      </c>
      <c r="C27" s="612">
        <f>SUM('ID5-2'!C27+'ID-5-1'!C27)</f>
        <v>0</v>
      </c>
      <c r="D27" s="612">
        <f>SUM('ID5-2'!D27+'ID-5-1'!D27)</f>
        <v>0</v>
      </c>
      <c r="E27" s="612">
        <f>SUM('ID5-2'!E27+'ID-5-1'!E27)</f>
        <v>0</v>
      </c>
      <c r="F27" s="612">
        <f>SUM('ID5-2'!F27+'ID-5-1'!F27)</f>
        <v>0</v>
      </c>
      <c r="G27" s="612">
        <f>SUM('ID5-2'!G27+'ID-5-1'!G27)</f>
        <v>0</v>
      </c>
      <c r="H27" s="612">
        <f>SUM('ID5-2'!H27+'ID-5-1'!H27)</f>
        <v>0</v>
      </c>
      <c r="I27" s="612">
        <f>SUM('ID5-2'!I27+'ID-5-1'!I27)</f>
        <v>0</v>
      </c>
      <c r="J27" s="612">
        <f>SUM('ID5-2'!J27+'ID-5-1'!J27)</f>
        <v>0</v>
      </c>
      <c r="K27" s="612">
        <f>SUM('ID5-2'!K27+'ID-5-1'!K27)</f>
        <v>1</v>
      </c>
      <c r="L27" s="612">
        <f>SUM('ID5-2'!L27+'ID-5-1'!L27)</f>
        <v>0</v>
      </c>
      <c r="M27" s="612">
        <f>SUM('ID5-2'!M27+'ID-5-1'!M27)</f>
        <v>0</v>
      </c>
      <c r="N27" s="612">
        <f>SUM('ID5-2'!N27+'ID-5-1'!N27)</f>
        <v>0</v>
      </c>
      <c r="O27" s="248">
        <v>8</v>
      </c>
    </row>
    <row r="28" spans="1:15" ht="16.5" thickTop="1" thickBot="1" x14ac:dyDescent="0.25">
      <c r="A28" s="465">
        <v>9</v>
      </c>
      <c r="B28" s="609">
        <f t="shared" si="0"/>
        <v>3</v>
      </c>
      <c r="C28" s="610">
        <f>SUM('ID5-2'!C28+'ID-5-1'!C28)</f>
        <v>0</v>
      </c>
      <c r="D28" s="610">
        <f>SUM('ID5-2'!D28+'ID-5-1'!D28)</f>
        <v>0</v>
      </c>
      <c r="E28" s="610">
        <f>SUM('ID5-2'!E28+'ID-5-1'!E28)</f>
        <v>1</v>
      </c>
      <c r="F28" s="610">
        <f>SUM('ID5-2'!F28+'ID-5-1'!F28)</f>
        <v>0</v>
      </c>
      <c r="G28" s="610">
        <f>SUM('ID5-2'!G28+'ID-5-1'!G28)</f>
        <v>0</v>
      </c>
      <c r="H28" s="610">
        <f>SUM('ID5-2'!H28+'ID-5-1'!H28)</f>
        <v>0</v>
      </c>
      <c r="I28" s="610">
        <f>SUM('ID5-2'!I28+'ID-5-1'!I28)</f>
        <v>0</v>
      </c>
      <c r="J28" s="610">
        <f>SUM('ID5-2'!J28+'ID-5-1'!J28)</f>
        <v>1</v>
      </c>
      <c r="K28" s="610">
        <f>SUM('ID5-2'!K28+'ID-5-1'!K28)</f>
        <v>1</v>
      </c>
      <c r="L28" s="610">
        <f>SUM('ID5-2'!L28+'ID-5-1'!L28)</f>
        <v>0</v>
      </c>
      <c r="M28" s="610">
        <f>SUM('ID5-2'!M28+'ID-5-1'!M28)</f>
        <v>0</v>
      </c>
      <c r="N28" s="610">
        <f>SUM('ID5-2'!N28+'ID-5-1'!N28)</f>
        <v>0</v>
      </c>
      <c r="O28" s="250">
        <v>9</v>
      </c>
    </row>
    <row r="29" spans="1:15" ht="16.5" thickTop="1" thickBot="1" x14ac:dyDescent="0.25">
      <c r="A29" s="466">
        <v>10</v>
      </c>
      <c r="B29" s="611">
        <f t="shared" si="0"/>
        <v>2</v>
      </c>
      <c r="C29" s="612">
        <f>SUM('ID5-2'!C29+'ID-5-1'!C29)</f>
        <v>0</v>
      </c>
      <c r="D29" s="612">
        <f>SUM('ID5-2'!D29+'ID-5-1'!D29)</f>
        <v>0</v>
      </c>
      <c r="E29" s="612">
        <f>SUM('ID5-2'!E29+'ID-5-1'!E29)</f>
        <v>1</v>
      </c>
      <c r="F29" s="612">
        <f>SUM('ID5-2'!F29+'ID-5-1'!F29)</f>
        <v>1</v>
      </c>
      <c r="G29" s="612">
        <f>SUM('ID5-2'!G29+'ID-5-1'!G29)</f>
        <v>0</v>
      </c>
      <c r="H29" s="612">
        <f>SUM('ID5-2'!H29+'ID-5-1'!H29)</f>
        <v>0</v>
      </c>
      <c r="I29" s="612">
        <f>SUM('ID5-2'!I29+'ID-5-1'!I29)</f>
        <v>0</v>
      </c>
      <c r="J29" s="612">
        <f>SUM('ID5-2'!J29+'ID-5-1'!J29)</f>
        <v>0</v>
      </c>
      <c r="K29" s="612">
        <f>SUM('ID5-2'!K29+'ID-5-1'!K29)</f>
        <v>0</v>
      </c>
      <c r="L29" s="612">
        <f>SUM('ID5-2'!L29+'ID-5-1'!L29)</f>
        <v>0</v>
      </c>
      <c r="M29" s="612">
        <f>SUM('ID5-2'!M29+'ID-5-1'!M29)</f>
        <v>0</v>
      </c>
      <c r="N29" s="612">
        <f>SUM('ID5-2'!N29+'ID-5-1'!N29)</f>
        <v>0</v>
      </c>
      <c r="O29" s="248">
        <v>10</v>
      </c>
    </row>
    <row r="30" spans="1:15" ht="14.25" thickTop="1" thickBot="1" x14ac:dyDescent="0.25">
      <c r="A30" s="465" t="s">
        <v>493</v>
      </c>
      <c r="B30" s="609">
        <f t="shared" si="0"/>
        <v>2</v>
      </c>
      <c r="C30" s="610">
        <f>SUM('ID5-2'!C30+'ID-5-1'!C30)</f>
        <v>0</v>
      </c>
      <c r="D30" s="610">
        <f>SUM('ID5-2'!D30+'ID-5-1'!D30)</f>
        <v>1</v>
      </c>
      <c r="E30" s="610">
        <f>SUM('ID5-2'!E30+'ID-5-1'!E30)</f>
        <v>0</v>
      </c>
      <c r="F30" s="610">
        <f>SUM('ID5-2'!F30+'ID-5-1'!F30)</f>
        <v>0</v>
      </c>
      <c r="G30" s="610">
        <f>SUM('ID5-2'!G30+'ID-5-1'!G30)</f>
        <v>1</v>
      </c>
      <c r="H30" s="610">
        <f>SUM('ID5-2'!H30+'ID-5-1'!H30)</f>
        <v>0</v>
      </c>
      <c r="I30" s="610">
        <f>SUM('ID5-2'!I30+'ID-5-1'!I30)</f>
        <v>0</v>
      </c>
      <c r="J30" s="610">
        <f>SUM('ID5-2'!J30+'ID-5-1'!J30)</f>
        <v>0</v>
      </c>
      <c r="K30" s="610">
        <f>SUM('ID5-2'!K30+'ID-5-1'!K30)</f>
        <v>0</v>
      </c>
      <c r="L30" s="610">
        <f>SUM('ID5-2'!L30+'ID-5-1'!L30)</f>
        <v>0</v>
      </c>
      <c r="M30" s="610">
        <f>SUM('ID5-2'!M30+'ID-5-1'!M30)</f>
        <v>0</v>
      </c>
      <c r="N30" s="610">
        <f>SUM('ID5-2'!N30+'ID-5-1'!N30)</f>
        <v>0</v>
      </c>
      <c r="O30" s="136" t="s">
        <v>494</v>
      </c>
    </row>
    <row r="31" spans="1:15" ht="13.5" thickTop="1" x14ac:dyDescent="0.2">
      <c r="A31" s="468" t="s">
        <v>108</v>
      </c>
      <c r="B31" s="651">
        <f t="shared" si="0"/>
        <v>1</v>
      </c>
      <c r="C31" s="616">
        <f>SUM('ID5-2'!C31+'ID-5-1'!C31)</f>
        <v>0</v>
      </c>
      <c r="D31" s="616">
        <f>SUM('ID5-2'!D31+'ID-5-1'!D31)</f>
        <v>0</v>
      </c>
      <c r="E31" s="616">
        <f>SUM('ID5-2'!E31+'ID-5-1'!E31)</f>
        <v>0</v>
      </c>
      <c r="F31" s="616">
        <f>SUM('ID5-2'!F31+'ID-5-1'!F31)</f>
        <v>0</v>
      </c>
      <c r="G31" s="616">
        <f>SUM('ID5-2'!G31+'ID-5-1'!G31)</f>
        <v>0</v>
      </c>
      <c r="H31" s="616">
        <f>SUM('ID5-2'!H31+'ID-5-1'!H31)</f>
        <v>0</v>
      </c>
      <c r="I31" s="616">
        <f>SUM('ID5-2'!I31+'ID-5-1'!I31)</f>
        <v>0</v>
      </c>
      <c r="J31" s="616">
        <f>SUM('ID5-2'!J31+'ID-5-1'!J31)</f>
        <v>0</v>
      </c>
      <c r="K31" s="616">
        <f>SUM('ID5-2'!K31+'ID-5-1'!K31)</f>
        <v>0</v>
      </c>
      <c r="L31" s="616">
        <f>SUM('ID5-2'!L31+'ID-5-1'!L31)</f>
        <v>0</v>
      </c>
      <c r="M31" s="616">
        <f>SUM('ID5-2'!M31+'ID-5-1'!M31)</f>
        <v>1</v>
      </c>
      <c r="N31" s="616">
        <f>SUM('ID5-2'!N31+'ID-5-1'!N31)</f>
        <v>0</v>
      </c>
      <c r="O31" s="138" t="s">
        <v>109</v>
      </c>
    </row>
    <row r="32" spans="1:15" ht="30" customHeight="1" x14ac:dyDescent="0.2">
      <c r="A32" s="147" t="s">
        <v>66</v>
      </c>
      <c r="B32" s="562">
        <f t="shared" ref="B32:M32" si="1">SUM(B7:B31)</f>
        <v>168</v>
      </c>
      <c r="C32" s="562">
        <f t="shared" si="1"/>
        <v>17</v>
      </c>
      <c r="D32" s="562">
        <f t="shared" si="1"/>
        <v>8</v>
      </c>
      <c r="E32" s="562">
        <f t="shared" si="1"/>
        <v>16</v>
      </c>
      <c r="F32" s="562">
        <f t="shared" si="1"/>
        <v>21</v>
      </c>
      <c r="G32" s="562">
        <f t="shared" si="1"/>
        <v>15</v>
      </c>
      <c r="H32" s="562">
        <f t="shared" si="1"/>
        <v>17</v>
      </c>
      <c r="I32" s="562">
        <f t="shared" si="1"/>
        <v>5</v>
      </c>
      <c r="J32" s="562">
        <f t="shared" si="1"/>
        <v>9</v>
      </c>
      <c r="K32" s="562">
        <f t="shared" si="1"/>
        <v>19</v>
      </c>
      <c r="L32" s="562">
        <f t="shared" si="1"/>
        <v>11</v>
      </c>
      <c r="M32" s="562">
        <f t="shared" si="1"/>
        <v>14</v>
      </c>
      <c r="N32" s="562">
        <f>SUM(N7:N31)</f>
        <v>16</v>
      </c>
      <c r="O32" s="147" t="s">
        <v>67</v>
      </c>
    </row>
    <row r="33" s="40" customFormat="1" x14ac:dyDescent="0.2"/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view="pageBreakPreview" zoomScaleNormal="100" zoomScaleSheetLayoutView="100" workbookViewId="0">
      <selection activeCell="B8" sqref="B8"/>
    </sheetView>
  </sheetViews>
  <sheetFormatPr defaultRowHeight="15" x14ac:dyDescent="0.25"/>
  <cols>
    <col min="1" max="1" width="27" style="103" customWidth="1"/>
    <col min="2" max="4" width="11" style="103" customWidth="1"/>
    <col min="5" max="5" width="25.42578125" style="103" customWidth="1"/>
    <col min="6" max="6" width="9.85546875" style="40" bestFit="1" customWidth="1"/>
    <col min="7" max="7" width="7" style="40" bestFit="1" customWidth="1"/>
    <col min="8" max="8" width="8.42578125" style="40" bestFit="1" customWidth="1"/>
    <col min="9" max="9" width="9.85546875" style="40" bestFit="1" customWidth="1"/>
    <col min="10" max="10" width="7" style="40" bestFit="1" customWidth="1"/>
    <col min="11" max="11" width="8.42578125" style="40" bestFit="1" customWidth="1"/>
    <col min="12" max="12" width="9.85546875" style="40" bestFit="1" customWidth="1"/>
    <col min="13" max="13" width="7" style="40" bestFit="1" customWidth="1"/>
    <col min="14" max="256" width="9.140625" style="40"/>
    <col min="257" max="257" width="35.7109375" style="40" customWidth="1"/>
    <col min="258" max="260" width="15.7109375" style="40" customWidth="1"/>
    <col min="261" max="261" width="35.7109375" style="40" customWidth="1"/>
    <col min="262" max="262" width="9.85546875" style="40" bestFit="1" customWidth="1"/>
    <col min="263" max="263" width="7" style="40" bestFit="1" customWidth="1"/>
    <col min="264" max="264" width="8.42578125" style="40" bestFit="1" customWidth="1"/>
    <col min="265" max="265" width="9.85546875" style="40" bestFit="1" customWidth="1"/>
    <col min="266" max="266" width="7" style="40" bestFit="1" customWidth="1"/>
    <col min="267" max="267" width="8.42578125" style="40" bestFit="1" customWidth="1"/>
    <col min="268" max="268" width="9.85546875" style="40" bestFit="1" customWidth="1"/>
    <col min="269" max="269" width="7" style="40" bestFit="1" customWidth="1"/>
    <col min="270" max="512" width="9.140625" style="40"/>
    <col min="513" max="513" width="35.7109375" style="40" customWidth="1"/>
    <col min="514" max="516" width="15.7109375" style="40" customWidth="1"/>
    <col min="517" max="517" width="35.7109375" style="40" customWidth="1"/>
    <col min="518" max="518" width="9.85546875" style="40" bestFit="1" customWidth="1"/>
    <col min="519" max="519" width="7" style="40" bestFit="1" customWidth="1"/>
    <col min="520" max="520" width="8.42578125" style="40" bestFit="1" customWidth="1"/>
    <col min="521" max="521" width="9.85546875" style="40" bestFit="1" customWidth="1"/>
    <col min="522" max="522" width="7" style="40" bestFit="1" customWidth="1"/>
    <col min="523" max="523" width="8.42578125" style="40" bestFit="1" customWidth="1"/>
    <col min="524" max="524" width="9.85546875" style="40" bestFit="1" customWidth="1"/>
    <col min="525" max="525" width="7" style="40" bestFit="1" customWidth="1"/>
    <col min="526" max="768" width="9.140625" style="40"/>
    <col min="769" max="769" width="35.7109375" style="40" customWidth="1"/>
    <col min="770" max="772" width="15.7109375" style="40" customWidth="1"/>
    <col min="773" max="773" width="35.7109375" style="40" customWidth="1"/>
    <col min="774" max="774" width="9.85546875" style="40" bestFit="1" customWidth="1"/>
    <col min="775" max="775" width="7" style="40" bestFit="1" customWidth="1"/>
    <col min="776" max="776" width="8.42578125" style="40" bestFit="1" customWidth="1"/>
    <col min="777" max="777" width="9.85546875" style="40" bestFit="1" customWidth="1"/>
    <col min="778" max="778" width="7" style="40" bestFit="1" customWidth="1"/>
    <col min="779" max="779" width="8.42578125" style="40" bestFit="1" customWidth="1"/>
    <col min="780" max="780" width="9.85546875" style="40" bestFit="1" customWidth="1"/>
    <col min="781" max="781" width="7" style="40" bestFit="1" customWidth="1"/>
    <col min="782" max="1024" width="9.140625" style="40"/>
    <col min="1025" max="1025" width="35.7109375" style="40" customWidth="1"/>
    <col min="1026" max="1028" width="15.7109375" style="40" customWidth="1"/>
    <col min="1029" max="1029" width="35.7109375" style="40" customWidth="1"/>
    <col min="1030" max="1030" width="9.85546875" style="40" bestFit="1" customWidth="1"/>
    <col min="1031" max="1031" width="7" style="40" bestFit="1" customWidth="1"/>
    <col min="1032" max="1032" width="8.42578125" style="40" bestFit="1" customWidth="1"/>
    <col min="1033" max="1033" width="9.85546875" style="40" bestFit="1" customWidth="1"/>
    <col min="1034" max="1034" width="7" style="40" bestFit="1" customWidth="1"/>
    <col min="1035" max="1035" width="8.42578125" style="40" bestFit="1" customWidth="1"/>
    <col min="1036" max="1036" width="9.85546875" style="40" bestFit="1" customWidth="1"/>
    <col min="1037" max="1037" width="7" style="40" bestFit="1" customWidth="1"/>
    <col min="1038" max="1280" width="9.140625" style="40"/>
    <col min="1281" max="1281" width="35.7109375" style="40" customWidth="1"/>
    <col min="1282" max="1284" width="15.7109375" style="40" customWidth="1"/>
    <col min="1285" max="1285" width="35.7109375" style="40" customWidth="1"/>
    <col min="1286" max="1286" width="9.85546875" style="40" bestFit="1" customWidth="1"/>
    <col min="1287" max="1287" width="7" style="40" bestFit="1" customWidth="1"/>
    <col min="1288" max="1288" width="8.42578125" style="40" bestFit="1" customWidth="1"/>
    <col min="1289" max="1289" width="9.85546875" style="40" bestFit="1" customWidth="1"/>
    <col min="1290" max="1290" width="7" style="40" bestFit="1" customWidth="1"/>
    <col min="1291" max="1291" width="8.42578125" style="40" bestFit="1" customWidth="1"/>
    <col min="1292" max="1292" width="9.85546875" style="40" bestFit="1" customWidth="1"/>
    <col min="1293" max="1293" width="7" style="40" bestFit="1" customWidth="1"/>
    <col min="1294" max="1536" width="9.140625" style="40"/>
    <col min="1537" max="1537" width="35.7109375" style="40" customWidth="1"/>
    <col min="1538" max="1540" width="15.7109375" style="40" customWidth="1"/>
    <col min="1541" max="1541" width="35.7109375" style="40" customWidth="1"/>
    <col min="1542" max="1542" width="9.85546875" style="40" bestFit="1" customWidth="1"/>
    <col min="1543" max="1543" width="7" style="40" bestFit="1" customWidth="1"/>
    <col min="1544" max="1544" width="8.42578125" style="40" bestFit="1" customWidth="1"/>
    <col min="1545" max="1545" width="9.85546875" style="40" bestFit="1" customWidth="1"/>
    <col min="1546" max="1546" width="7" style="40" bestFit="1" customWidth="1"/>
    <col min="1547" max="1547" width="8.42578125" style="40" bestFit="1" customWidth="1"/>
    <col min="1548" max="1548" width="9.85546875" style="40" bestFit="1" customWidth="1"/>
    <col min="1549" max="1549" width="7" style="40" bestFit="1" customWidth="1"/>
    <col min="1550" max="1792" width="9.140625" style="40"/>
    <col min="1793" max="1793" width="35.7109375" style="40" customWidth="1"/>
    <col min="1794" max="1796" width="15.7109375" style="40" customWidth="1"/>
    <col min="1797" max="1797" width="35.7109375" style="40" customWidth="1"/>
    <col min="1798" max="1798" width="9.85546875" style="40" bestFit="1" customWidth="1"/>
    <col min="1799" max="1799" width="7" style="40" bestFit="1" customWidth="1"/>
    <col min="1800" max="1800" width="8.42578125" style="40" bestFit="1" customWidth="1"/>
    <col min="1801" max="1801" width="9.85546875" style="40" bestFit="1" customWidth="1"/>
    <col min="1802" max="1802" width="7" style="40" bestFit="1" customWidth="1"/>
    <col min="1803" max="1803" width="8.42578125" style="40" bestFit="1" customWidth="1"/>
    <col min="1804" max="1804" width="9.85546875" style="40" bestFit="1" customWidth="1"/>
    <col min="1805" max="1805" width="7" style="40" bestFit="1" customWidth="1"/>
    <col min="1806" max="2048" width="9.140625" style="40"/>
    <col min="2049" max="2049" width="35.7109375" style="40" customWidth="1"/>
    <col min="2050" max="2052" width="15.7109375" style="40" customWidth="1"/>
    <col min="2053" max="2053" width="35.7109375" style="40" customWidth="1"/>
    <col min="2054" max="2054" width="9.85546875" style="40" bestFit="1" customWidth="1"/>
    <col min="2055" max="2055" width="7" style="40" bestFit="1" customWidth="1"/>
    <col min="2056" max="2056" width="8.42578125" style="40" bestFit="1" customWidth="1"/>
    <col min="2057" max="2057" width="9.85546875" style="40" bestFit="1" customWidth="1"/>
    <col min="2058" max="2058" width="7" style="40" bestFit="1" customWidth="1"/>
    <col min="2059" max="2059" width="8.42578125" style="40" bestFit="1" customWidth="1"/>
    <col min="2060" max="2060" width="9.85546875" style="40" bestFit="1" customWidth="1"/>
    <col min="2061" max="2061" width="7" style="40" bestFit="1" customWidth="1"/>
    <col min="2062" max="2304" width="9.140625" style="40"/>
    <col min="2305" max="2305" width="35.7109375" style="40" customWidth="1"/>
    <col min="2306" max="2308" width="15.7109375" style="40" customWidth="1"/>
    <col min="2309" max="2309" width="35.7109375" style="40" customWidth="1"/>
    <col min="2310" max="2310" width="9.85546875" style="40" bestFit="1" customWidth="1"/>
    <col min="2311" max="2311" width="7" style="40" bestFit="1" customWidth="1"/>
    <col min="2312" max="2312" width="8.42578125" style="40" bestFit="1" customWidth="1"/>
    <col min="2313" max="2313" width="9.85546875" style="40" bestFit="1" customWidth="1"/>
    <col min="2314" max="2314" width="7" style="40" bestFit="1" customWidth="1"/>
    <col min="2315" max="2315" width="8.42578125" style="40" bestFit="1" customWidth="1"/>
    <col min="2316" max="2316" width="9.85546875" style="40" bestFit="1" customWidth="1"/>
    <col min="2317" max="2317" width="7" style="40" bestFit="1" customWidth="1"/>
    <col min="2318" max="2560" width="9.140625" style="40"/>
    <col min="2561" max="2561" width="35.7109375" style="40" customWidth="1"/>
    <col min="2562" max="2564" width="15.7109375" style="40" customWidth="1"/>
    <col min="2565" max="2565" width="35.7109375" style="40" customWidth="1"/>
    <col min="2566" max="2566" width="9.85546875" style="40" bestFit="1" customWidth="1"/>
    <col min="2567" max="2567" width="7" style="40" bestFit="1" customWidth="1"/>
    <col min="2568" max="2568" width="8.42578125" style="40" bestFit="1" customWidth="1"/>
    <col min="2569" max="2569" width="9.85546875" style="40" bestFit="1" customWidth="1"/>
    <col min="2570" max="2570" width="7" style="40" bestFit="1" customWidth="1"/>
    <col min="2571" max="2571" width="8.42578125" style="40" bestFit="1" customWidth="1"/>
    <col min="2572" max="2572" width="9.85546875" style="40" bestFit="1" customWidth="1"/>
    <col min="2573" max="2573" width="7" style="40" bestFit="1" customWidth="1"/>
    <col min="2574" max="2816" width="9.140625" style="40"/>
    <col min="2817" max="2817" width="35.7109375" style="40" customWidth="1"/>
    <col min="2818" max="2820" width="15.7109375" style="40" customWidth="1"/>
    <col min="2821" max="2821" width="35.7109375" style="40" customWidth="1"/>
    <col min="2822" max="2822" width="9.85546875" style="40" bestFit="1" customWidth="1"/>
    <col min="2823" max="2823" width="7" style="40" bestFit="1" customWidth="1"/>
    <col min="2824" max="2824" width="8.42578125" style="40" bestFit="1" customWidth="1"/>
    <col min="2825" max="2825" width="9.85546875" style="40" bestFit="1" customWidth="1"/>
    <col min="2826" max="2826" width="7" style="40" bestFit="1" customWidth="1"/>
    <col min="2827" max="2827" width="8.42578125" style="40" bestFit="1" customWidth="1"/>
    <col min="2828" max="2828" width="9.85546875" style="40" bestFit="1" customWidth="1"/>
    <col min="2829" max="2829" width="7" style="40" bestFit="1" customWidth="1"/>
    <col min="2830" max="3072" width="9.140625" style="40"/>
    <col min="3073" max="3073" width="35.7109375" style="40" customWidth="1"/>
    <col min="3074" max="3076" width="15.7109375" style="40" customWidth="1"/>
    <col min="3077" max="3077" width="35.7109375" style="40" customWidth="1"/>
    <col min="3078" max="3078" width="9.85546875" style="40" bestFit="1" customWidth="1"/>
    <col min="3079" max="3079" width="7" style="40" bestFit="1" customWidth="1"/>
    <col min="3080" max="3080" width="8.42578125" style="40" bestFit="1" customWidth="1"/>
    <col min="3081" max="3081" width="9.85546875" style="40" bestFit="1" customWidth="1"/>
    <col min="3082" max="3082" width="7" style="40" bestFit="1" customWidth="1"/>
    <col min="3083" max="3083" width="8.42578125" style="40" bestFit="1" customWidth="1"/>
    <col min="3084" max="3084" width="9.85546875" style="40" bestFit="1" customWidth="1"/>
    <col min="3085" max="3085" width="7" style="40" bestFit="1" customWidth="1"/>
    <col min="3086" max="3328" width="9.140625" style="40"/>
    <col min="3329" max="3329" width="35.7109375" style="40" customWidth="1"/>
    <col min="3330" max="3332" width="15.7109375" style="40" customWidth="1"/>
    <col min="3333" max="3333" width="35.7109375" style="40" customWidth="1"/>
    <col min="3334" max="3334" width="9.85546875" style="40" bestFit="1" customWidth="1"/>
    <col min="3335" max="3335" width="7" style="40" bestFit="1" customWidth="1"/>
    <col min="3336" max="3336" width="8.42578125" style="40" bestFit="1" customWidth="1"/>
    <col min="3337" max="3337" width="9.85546875" style="40" bestFit="1" customWidth="1"/>
    <col min="3338" max="3338" width="7" style="40" bestFit="1" customWidth="1"/>
    <col min="3339" max="3339" width="8.42578125" style="40" bestFit="1" customWidth="1"/>
    <col min="3340" max="3340" width="9.85546875" style="40" bestFit="1" customWidth="1"/>
    <col min="3341" max="3341" width="7" style="40" bestFit="1" customWidth="1"/>
    <col min="3342" max="3584" width="9.140625" style="40"/>
    <col min="3585" max="3585" width="35.7109375" style="40" customWidth="1"/>
    <col min="3586" max="3588" width="15.7109375" style="40" customWidth="1"/>
    <col min="3589" max="3589" width="35.7109375" style="40" customWidth="1"/>
    <col min="3590" max="3590" width="9.85546875" style="40" bestFit="1" customWidth="1"/>
    <col min="3591" max="3591" width="7" style="40" bestFit="1" customWidth="1"/>
    <col min="3592" max="3592" width="8.42578125" style="40" bestFit="1" customWidth="1"/>
    <col min="3593" max="3593" width="9.85546875" style="40" bestFit="1" customWidth="1"/>
    <col min="3594" max="3594" width="7" style="40" bestFit="1" customWidth="1"/>
    <col min="3595" max="3595" width="8.42578125" style="40" bestFit="1" customWidth="1"/>
    <col min="3596" max="3596" width="9.85546875" style="40" bestFit="1" customWidth="1"/>
    <col min="3597" max="3597" width="7" style="40" bestFit="1" customWidth="1"/>
    <col min="3598" max="3840" width="9.140625" style="40"/>
    <col min="3841" max="3841" width="35.7109375" style="40" customWidth="1"/>
    <col min="3842" max="3844" width="15.7109375" style="40" customWidth="1"/>
    <col min="3845" max="3845" width="35.7109375" style="40" customWidth="1"/>
    <col min="3846" max="3846" width="9.85546875" style="40" bestFit="1" customWidth="1"/>
    <col min="3847" max="3847" width="7" style="40" bestFit="1" customWidth="1"/>
    <col min="3848" max="3848" width="8.42578125" style="40" bestFit="1" customWidth="1"/>
    <col min="3849" max="3849" width="9.85546875" style="40" bestFit="1" customWidth="1"/>
    <col min="3850" max="3850" width="7" style="40" bestFit="1" customWidth="1"/>
    <col min="3851" max="3851" width="8.42578125" style="40" bestFit="1" customWidth="1"/>
    <col min="3852" max="3852" width="9.85546875" style="40" bestFit="1" customWidth="1"/>
    <col min="3853" max="3853" width="7" style="40" bestFit="1" customWidth="1"/>
    <col min="3854" max="4096" width="9.140625" style="40"/>
    <col min="4097" max="4097" width="35.7109375" style="40" customWidth="1"/>
    <col min="4098" max="4100" width="15.7109375" style="40" customWidth="1"/>
    <col min="4101" max="4101" width="35.7109375" style="40" customWidth="1"/>
    <col min="4102" max="4102" width="9.85546875" style="40" bestFit="1" customWidth="1"/>
    <col min="4103" max="4103" width="7" style="40" bestFit="1" customWidth="1"/>
    <col min="4104" max="4104" width="8.42578125" style="40" bestFit="1" customWidth="1"/>
    <col min="4105" max="4105" width="9.85546875" style="40" bestFit="1" customWidth="1"/>
    <col min="4106" max="4106" width="7" style="40" bestFit="1" customWidth="1"/>
    <col min="4107" max="4107" width="8.42578125" style="40" bestFit="1" customWidth="1"/>
    <col min="4108" max="4108" width="9.85546875" style="40" bestFit="1" customWidth="1"/>
    <col min="4109" max="4109" width="7" style="40" bestFit="1" customWidth="1"/>
    <col min="4110" max="4352" width="9.140625" style="40"/>
    <col min="4353" max="4353" width="35.7109375" style="40" customWidth="1"/>
    <col min="4354" max="4356" width="15.7109375" style="40" customWidth="1"/>
    <col min="4357" max="4357" width="35.7109375" style="40" customWidth="1"/>
    <col min="4358" max="4358" width="9.85546875" style="40" bestFit="1" customWidth="1"/>
    <col min="4359" max="4359" width="7" style="40" bestFit="1" customWidth="1"/>
    <col min="4360" max="4360" width="8.42578125" style="40" bestFit="1" customWidth="1"/>
    <col min="4361" max="4361" width="9.85546875" style="40" bestFit="1" customWidth="1"/>
    <col min="4362" max="4362" width="7" style="40" bestFit="1" customWidth="1"/>
    <col min="4363" max="4363" width="8.42578125" style="40" bestFit="1" customWidth="1"/>
    <col min="4364" max="4364" width="9.85546875" style="40" bestFit="1" customWidth="1"/>
    <col min="4365" max="4365" width="7" style="40" bestFit="1" customWidth="1"/>
    <col min="4366" max="4608" width="9.140625" style="40"/>
    <col min="4609" max="4609" width="35.7109375" style="40" customWidth="1"/>
    <col min="4610" max="4612" width="15.7109375" style="40" customWidth="1"/>
    <col min="4613" max="4613" width="35.7109375" style="40" customWidth="1"/>
    <col min="4614" max="4614" width="9.85546875" style="40" bestFit="1" customWidth="1"/>
    <col min="4615" max="4615" width="7" style="40" bestFit="1" customWidth="1"/>
    <col min="4616" max="4616" width="8.42578125" style="40" bestFit="1" customWidth="1"/>
    <col min="4617" max="4617" width="9.85546875" style="40" bestFit="1" customWidth="1"/>
    <col min="4618" max="4618" width="7" style="40" bestFit="1" customWidth="1"/>
    <col min="4619" max="4619" width="8.42578125" style="40" bestFit="1" customWidth="1"/>
    <col min="4620" max="4620" width="9.85546875" style="40" bestFit="1" customWidth="1"/>
    <col min="4621" max="4621" width="7" style="40" bestFit="1" customWidth="1"/>
    <col min="4622" max="4864" width="9.140625" style="40"/>
    <col min="4865" max="4865" width="35.7109375" style="40" customWidth="1"/>
    <col min="4866" max="4868" width="15.7109375" style="40" customWidth="1"/>
    <col min="4869" max="4869" width="35.7109375" style="40" customWidth="1"/>
    <col min="4870" max="4870" width="9.85546875" style="40" bestFit="1" customWidth="1"/>
    <col min="4871" max="4871" width="7" style="40" bestFit="1" customWidth="1"/>
    <col min="4872" max="4872" width="8.42578125" style="40" bestFit="1" customWidth="1"/>
    <col min="4873" max="4873" width="9.85546875" style="40" bestFit="1" customWidth="1"/>
    <col min="4874" max="4874" width="7" style="40" bestFit="1" customWidth="1"/>
    <col min="4875" max="4875" width="8.42578125" style="40" bestFit="1" customWidth="1"/>
    <col min="4876" max="4876" width="9.85546875" style="40" bestFit="1" customWidth="1"/>
    <col min="4877" max="4877" width="7" style="40" bestFit="1" customWidth="1"/>
    <col min="4878" max="5120" width="9.140625" style="40"/>
    <col min="5121" max="5121" width="35.7109375" style="40" customWidth="1"/>
    <col min="5122" max="5124" width="15.7109375" style="40" customWidth="1"/>
    <col min="5125" max="5125" width="35.7109375" style="40" customWidth="1"/>
    <col min="5126" max="5126" width="9.85546875" style="40" bestFit="1" customWidth="1"/>
    <col min="5127" max="5127" width="7" style="40" bestFit="1" customWidth="1"/>
    <col min="5128" max="5128" width="8.42578125" style="40" bestFit="1" customWidth="1"/>
    <col min="5129" max="5129" width="9.85546875" style="40" bestFit="1" customWidth="1"/>
    <col min="5130" max="5130" width="7" style="40" bestFit="1" customWidth="1"/>
    <col min="5131" max="5131" width="8.42578125" style="40" bestFit="1" customWidth="1"/>
    <col min="5132" max="5132" width="9.85546875" style="40" bestFit="1" customWidth="1"/>
    <col min="5133" max="5133" width="7" style="40" bestFit="1" customWidth="1"/>
    <col min="5134" max="5376" width="9.140625" style="40"/>
    <col min="5377" max="5377" width="35.7109375" style="40" customWidth="1"/>
    <col min="5378" max="5380" width="15.7109375" style="40" customWidth="1"/>
    <col min="5381" max="5381" width="35.7109375" style="40" customWidth="1"/>
    <col min="5382" max="5382" width="9.85546875" style="40" bestFit="1" customWidth="1"/>
    <col min="5383" max="5383" width="7" style="40" bestFit="1" customWidth="1"/>
    <col min="5384" max="5384" width="8.42578125" style="40" bestFit="1" customWidth="1"/>
    <col min="5385" max="5385" width="9.85546875" style="40" bestFit="1" customWidth="1"/>
    <col min="5386" max="5386" width="7" style="40" bestFit="1" customWidth="1"/>
    <col min="5387" max="5387" width="8.42578125" style="40" bestFit="1" customWidth="1"/>
    <col min="5388" max="5388" width="9.85546875" style="40" bestFit="1" customWidth="1"/>
    <col min="5389" max="5389" width="7" style="40" bestFit="1" customWidth="1"/>
    <col min="5390" max="5632" width="9.140625" style="40"/>
    <col min="5633" max="5633" width="35.7109375" style="40" customWidth="1"/>
    <col min="5634" max="5636" width="15.7109375" style="40" customWidth="1"/>
    <col min="5637" max="5637" width="35.7109375" style="40" customWidth="1"/>
    <col min="5638" max="5638" width="9.85546875" style="40" bestFit="1" customWidth="1"/>
    <col min="5639" max="5639" width="7" style="40" bestFit="1" customWidth="1"/>
    <col min="5640" max="5640" width="8.42578125" style="40" bestFit="1" customWidth="1"/>
    <col min="5641" max="5641" width="9.85546875" style="40" bestFit="1" customWidth="1"/>
    <col min="5642" max="5642" width="7" style="40" bestFit="1" customWidth="1"/>
    <col min="5643" max="5643" width="8.42578125" style="40" bestFit="1" customWidth="1"/>
    <col min="5644" max="5644" width="9.85546875" style="40" bestFit="1" customWidth="1"/>
    <col min="5645" max="5645" width="7" style="40" bestFit="1" customWidth="1"/>
    <col min="5646" max="5888" width="9.140625" style="40"/>
    <col min="5889" max="5889" width="35.7109375" style="40" customWidth="1"/>
    <col min="5890" max="5892" width="15.7109375" style="40" customWidth="1"/>
    <col min="5893" max="5893" width="35.7109375" style="40" customWidth="1"/>
    <col min="5894" max="5894" width="9.85546875" style="40" bestFit="1" customWidth="1"/>
    <col min="5895" max="5895" width="7" style="40" bestFit="1" customWidth="1"/>
    <col min="5896" max="5896" width="8.42578125" style="40" bestFit="1" customWidth="1"/>
    <col min="5897" max="5897" width="9.85546875" style="40" bestFit="1" customWidth="1"/>
    <col min="5898" max="5898" width="7" style="40" bestFit="1" customWidth="1"/>
    <col min="5899" max="5899" width="8.42578125" style="40" bestFit="1" customWidth="1"/>
    <col min="5900" max="5900" width="9.85546875" style="40" bestFit="1" customWidth="1"/>
    <col min="5901" max="5901" width="7" style="40" bestFit="1" customWidth="1"/>
    <col min="5902" max="6144" width="9.140625" style="40"/>
    <col min="6145" max="6145" width="35.7109375" style="40" customWidth="1"/>
    <col min="6146" max="6148" width="15.7109375" style="40" customWidth="1"/>
    <col min="6149" max="6149" width="35.7109375" style="40" customWidth="1"/>
    <col min="6150" max="6150" width="9.85546875" style="40" bestFit="1" customWidth="1"/>
    <col min="6151" max="6151" width="7" style="40" bestFit="1" customWidth="1"/>
    <col min="6152" max="6152" width="8.42578125" style="40" bestFit="1" customWidth="1"/>
    <col min="6153" max="6153" width="9.85546875" style="40" bestFit="1" customWidth="1"/>
    <col min="6154" max="6154" width="7" style="40" bestFit="1" customWidth="1"/>
    <col min="6155" max="6155" width="8.42578125" style="40" bestFit="1" customWidth="1"/>
    <col min="6156" max="6156" width="9.85546875" style="40" bestFit="1" customWidth="1"/>
    <col min="6157" max="6157" width="7" style="40" bestFit="1" customWidth="1"/>
    <col min="6158" max="6400" width="9.140625" style="40"/>
    <col min="6401" max="6401" width="35.7109375" style="40" customWidth="1"/>
    <col min="6402" max="6404" width="15.7109375" style="40" customWidth="1"/>
    <col min="6405" max="6405" width="35.7109375" style="40" customWidth="1"/>
    <col min="6406" max="6406" width="9.85546875" style="40" bestFit="1" customWidth="1"/>
    <col min="6407" max="6407" width="7" style="40" bestFit="1" customWidth="1"/>
    <col min="6408" max="6408" width="8.42578125" style="40" bestFit="1" customWidth="1"/>
    <col min="6409" max="6409" width="9.85546875" style="40" bestFit="1" customWidth="1"/>
    <col min="6410" max="6410" width="7" style="40" bestFit="1" customWidth="1"/>
    <col min="6411" max="6411" width="8.42578125" style="40" bestFit="1" customWidth="1"/>
    <col min="6412" max="6412" width="9.85546875" style="40" bestFit="1" customWidth="1"/>
    <col min="6413" max="6413" width="7" style="40" bestFit="1" customWidth="1"/>
    <col min="6414" max="6656" width="9.140625" style="40"/>
    <col min="6657" max="6657" width="35.7109375" style="40" customWidth="1"/>
    <col min="6658" max="6660" width="15.7109375" style="40" customWidth="1"/>
    <col min="6661" max="6661" width="35.7109375" style="40" customWidth="1"/>
    <col min="6662" max="6662" width="9.85546875" style="40" bestFit="1" customWidth="1"/>
    <col min="6663" max="6663" width="7" style="40" bestFit="1" customWidth="1"/>
    <col min="6664" max="6664" width="8.42578125" style="40" bestFit="1" customWidth="1"/>
    <col min="6665" max="6665" width="9.85546875" style="40" bestFit="1" customWidth="1"/>
    <col min="6666" max="6666" width="7" style="40" bestFit="1" customWidth="1"/>
    <col min="6667" max="6667" width="8.42578125" style="40" bestFit="1" customWidth="1"/>
    <col min="6668" max="6668" width="9.85546875" style="40" bestFit="1" customWidth="1"/>
    <col min="6669" max="6669" width="7" style="40" bestFit="1" customWidth="1"/>
    <col min="6670" max="6912" width="9.140625" style="40"/>
    <col min="6913" max="6913" width="35.7109375" style="40" customWidth="1"/>
    <col min="6914" max="6916" width="15.7109375" style="40" customWidth="1"/>
    <col min="6917" max="6917" width="35.7109375" style="40" customWidth="1"/>
    <col min="6918" max="6918" width="9.85546875" style="40" bestFit="1" customWidth="1"/>
    <col min="6919" max="6919" width="7" style="40" bestFit="1" customWidth="1"/>
    <col min="6920" max="6920" width="8.42578125" style="40" bestFit="1" customWidth="1"/>
    <col min="6921" max="6921" width="9.85546875" style="40" bestFit="1" customWidth="1"/>
    <col min="6922" max="6922" width="7" style="40" bestFit="1" customWidth="1"/>
    <col min="6923" max="6923" width="8.42578125" style="40" bestFit="1" customWidth="1"/>
    <col min="6924" max="6924" width="9.85546875" style="40" bestFit="1" customWidth="1"/>
    <col min="6925" max="6925" width="7" style="40" bestFit="1" customWidth="1"/>
    <col min="6926" max="7168" width="9.140625" style="40"/>
    <col min="7169" max="7169" width="35.7109375" style="40" customWidth="1"/>
    <col min="7170" max="7172" width="15.7109375" style="40" customWidth="1"/>
    <col min="7173" max="7173" width="35.7109375" style="40" customWidth="1"/>
    <col min="7174" max="7174" width="9.85546875" style="40" bestFit="1" customWidth="1"/>
    <col min="7175" max="7175" width="7" style="40" bestFit="1" customWidth="1"/>
    <col min="7176" max="7176" width="8.42578125" style="40" bestFit="1" customWidth="1"/>
    <col min="7177" max="7177" width="9.85546875" style="40" bestFit="1" customWidth="1"/>
    <col min="7178" max="7178" width="7" style="40" bestFit="1" customWidth="1"/>
    <col min="7179" max="7179" width="8.42578125" style="40" bestFit="1" customWidth="1"/>
    <col min="7180" max="7180" width="9.85546875" style="40" bestFit="1" customWidth="1"/>
    <col min="7181" max="7181" width="7" style="40" bestFit="1" customWidth="1"/>
    <col min="7182" max="7424" width="9.140625" style="40"/>
    <col min="7425" max="7425" width="35.7109375" style="40" customWidth="1"/>
    <col min="7426" max="7428" width="15.7109375" style="40" customWidth="1"/>
    <col min="7429" max="7429" width="35.7109375" style="40" customWidth="1"/>
    <col min="7430" max="7430" width="9.85546875" style="40" bestFit="1" customWidth="1"/>
    <col min="7431" max="7431" width="7" style="40" bestFit="1" customWidth="1"/>
    <col min="7432" max="7432" width="8.42578125" style="40" bestFit="1" customWidth="1"/>
    <col min="7433" max="7433" width="9.85546875" style="40" bestFit="1" customWidth="1"/>
    <col min="7434" max="7434" width="7" style="40" bestFit="1" customWidth="1"/>
    <col min="7435" max="7435" width="8.42578125" style="40" bestFit="1" customWidth="1"/>
    <col min="7436" max="7436" width="9.85546875" style="40" bestFit="1" customWidth="1"/>
    <col min="7437" max="7437" width="7" style="40" bestFit="1" customWidth="1"/>
    <col min="7438" max="7680" width="9.140625" style="40"/>
    <col min="7681" max="7681" width="35.7109375" style="40" customWidth="1"/>
    <col min="7682" max="7684" width="15.7109375" style="40" customWidth="1"/>
    <col min="7685" max="7685" width="35.7109375" style="40" customWidth="1"/>
    <col min="7686" max="7686" width="9.85546875" style="40" bestFit="1" customWidth="1"/>
    <col min="7687" max="7687" width="7" style="40" bestFit="1" customWidth="1"/>
    <col min="7688" max="7688" width="8.42578125" style="40" bestFit="1" customWidth="1"/>
    <col min="7689" max="7689" width="9.85546875" style="40" bestFit="1" customWidth="1"/>
    <col min="7690" max="7690" width="7" style="40" bestFit="1" customWidth="1"/>
    <col min="7691" max="7691" width="8.42578125" style="40" bestFit="1" customWidth="1"/>
    <col min="7692" max="7692" width="9.85546875" style="40" bestFit="1" customWidth="1"/>
    <col min="7693" max="7693" width="7" style="40" bestFit="1" customWidth="1"/>
    <col min="7694" max="7936" width="9.140625" style="40"/>
    <col min="7937" max="7937" width="35.7109375" style="40" customWidth="1"/>
    <col min="7938" max="7940" width="15.7109375" style="40" customWidth="1"/>
    <col min="7941" max="7941" width="35.7109375" style="40" customWidth="1"/>
    <col min="7942" max="7942" width="9.85546875" style="40" bestFit="1" customWidth="1"/>
    <col min="7943" max="7943" width="7" style="40" bestFit="1" customWidth="1"/>
    <col min="7944" max="7944" width="8.42578125" style="40" bestFit="1" customWidth="1"/>
    <col min="7945" max="7945" width="9.85546875" style="40" bestFit="1" customWidth="1"/>
    <col min="7946" max="7946" width="7" style="40" bestFit="1" customWidth="1"/>
    <col min="7947" max="7947" width="8.42578125" style="40" bestFit="1" customWidth="1"/>
    <col min="7948" max="7948" width="9.85546875" style="40" bestFit="1" customWidth="1"/>
    <col min="7949" max="7949" width="7" style="40" bestFit="1" customWidth="1"/>
    <col min="7950" max="8192" width="9.140625" style="40"/>
    <col min="8193" max="8193" width="35.7109375" style="40" customWidth="1"/>
    <col min="8194" max="8196" width="15.7109375" style="40" customWidth="1"/>
    <col min="8197" max="8197" width="35.7109375" style="40" customWidth="1"/>
    <col min="8198" max="8198" width="9.85546875" style="40" bestFit="1" customWidth="1"/>
    <col min="8199" max="8199" width="7" style="40" bestFit="1" customWidth="1"/>
    <col min="8200" max="8200" width="8.42578125" style="40" bestFit="1" customWidth="1"/>
    <col min="8201" max="8201" width="9.85546875" style="40" bestFit="1" customWidth="1"/>
    <col min="8202" max="8202" width="7" style="40" bestFit="1" customWidth="1"/>
    <col min="8203" max="8203" width="8.42578125" style="40" bestFit="1" customWidth="1"/>
    <col min="8204" max="8204" width="9.85546875" style="40" bestFit="1" customWidth="1"/>
    <col min="8205" max="8205" width="7" style="40" bestFit="1" customWidth="1"/>
    <col min="8206" max="8448" width="9.140625" style="40"/>
    <col min="8449" max="8449" width="35.7109375" style="40" customWidth="1"/>
    <col min="8450" max="8452" width="15.7109375" style="40" customWidth="1"/>
    <col min="8453" max="8453" width="35.7109375" style="40" customWidth="1"/>
    <col min="8454" max="8454" width="9.85546875" style="40" bestFit="1" customWidth="1"/>
    <col min="8455" max="8455" width="7" style="40" bestFit="1" customWidth="1"/>
    <col min="8456" max="8456" width="8.42578125" style="40" bestFit="1" customWidth="1"/>
    <col min="8457" max="8457" width="9.85546875" style="40" bestFit="1" customWidth="1"/>
    <col min="8458" max="8458" width="7" style="40" bestFit="1" customWidth="1"/>
    <col min="8459" max="8459" width="8.42578125" style="40" bestFit="1" customWidth="1"/>
    <col min="8460" max="8460" width="9.85546875" style="40" bestFit="1" customWidth="1"/>
    <col min="8461" max="8461" width="7" style="40" bestFit="1" customWidth="1"/>
    <col min="8462" max="8704" width="9.140625" style="40"/>
    <col min="8705" max="8705" width="35.7109375" style="40" customWidth="1"/>
    <col min="8706" max="8708" width="15.7109375" style="40" customWidth="1"/>
    <col min="8709" max="8709" width="35.7109375" style="40" customWidth="1"/>
    <col min="8710" max="8710" width="9.85546875" style="40" bestFit="1" customWidth="1"/>
    <col min="8711" max="8711" width="7" style="40" bestFit="1" customWidth="1"/>
    <col min="8712" max="8712" width="8.42578125" style="40" bestFit="1" customWidth="1"/>
    <col min="8713" max="8713" width="9.85546875" style="40" bestFit="1" customWidth="1"/>
    <col min="8714" max="8714" width="7" style="40" bestFit="1" customWidth="1"/>
    <col min="8715" max="8715" width="8.42578125" style="40" bestFit="1" customWidth="1"/>
    <col min="8716" max="8716" width="9.85546875" style="40" bestFit="1" customWidth="1"/>
    <col min="8717" max="8717" width="7" style="40" bestFit="1" customWidth="1"/>
    <col min="8718" max="8960" width="9.140625" style="40"/>
    <col min="8961" max="8961" width="35.7109375" style="40" customWidth="1"/>
    <col min="8962" max="8964" width="15.7109375" style="40" customWidth="1"/>
    <col min="8965" max="8965" width="35.7109375" style="40" customWidth="1"/>
    <col min="8966" max="8966" width="9.85546875" style="40" bestFit="1" customWidth="1"/>
    <col min="8967" max="8967" width="7" style="40" bestFit="1" customWidth="1"/>
    <col min="8968" max="8968" width="8.42578125" style="40" bestFit="1" customWidth="1"/>
    <col min="8969" max="8969" width="9.85546875" style="40" bestFit="1" customWidth="1"/>
    <col min="8970" max="8970" width="7" style="40" bestFit="1" customWidth="1"/>
    <col min="8971" max="8971" width="8.42578125" style="40" bestFit="1" customWidth="1"/>
    <col min="8972" max="8972" width="9.85546875" style="40" bestFit="1" customWidth="1"/>
    <col min="8973" max="8973" width="7" style="40" bestFit="1" customWidth="1"/>
    <col min="8974" max="9216" width="9.140625" style="40"/>
    <col min="9217" max="9217" width="35.7109375" style="40" customWidth="1"/>
    <col min="9218" max="9220" width="15.7109375" style="40" customWidth="1"/>
    <col min="9221" max="9221" width="35.7109375" style="40" customWidth="1"/>
    <col min="9222" max="9222" width="9.85546875" style="40" bestFit="1" customWidth="1"/>
    <col min="9223" max="9223" width="7" style="40" bestFit="1" customWidth="1"/>
    <col min="9224" max="9224" width="8.42578125" style="40" bestFit="1" customWidth="1"/>
    <col min="9225" max="9225" width="9.85546875" style="40" bestFit="1" customWidth="1"/>
    <col min="9226" max="9226" width="7" style="40" bestFit="1" customWidth="1"/>
    <col min="9227" max="9227" width="8.42578125" style="40" bestFit="1" customWidth="1"/>
    <col min="9228" max="9228" width="9.85546875" style="40" bestFit="1" customWidth="1"/>
    <col min="9229" max="9229" width="7" style="40" bestFit="1" customWidth="1"/>
    <col min="9230" max="9472" width="9.140625" style="40"/>
    <col min="9473" max="9473" width="35.7109375" style="40" customWidth="1"/>
    <col min="9474" max="9476" width="15.7109375" style="40" customWidth="1"/>
    <col min="9477" max="9477" width="35.7109375" style="40" customWidth="1"/>
    <col min="9478" max="9478" width="9.85546875" style="40" bestFit="1" customWidth="1"/>
    <col min="9479" max="9479" width="7" style="40" bestFit="1" customWidth="1"/>
    <col min="9480" max="9480" width="8.42578125" style="40" bestFit="1" customWidth="1"/>
    <col min="9481" max="9481" width="9.85546875" style="40" bestFit="1" customWidth="1"/>
    <col min="9482" max="9482" width="7" style="40" bestFit="1" customWidth="1"/>
    <col min="9483" max="9483" width="8.42578125" style="40" bestFit="1" customWidth="1"/>
    <col min="9484" max="9484" width="9.85546875" style="40" bestFit="1" customWidth="1"/>
    <col min="9485" max="9485" width="7" style="40" bestFit="1" customWidth="1"/>
    <col min="9486" max="9728" width="9.140625" style="40"/>
    <col min="9729" max="9729" width="35.7109375" style="40" customWidth="1"/>
    <col min="9730" max="9732" width="15.7109375" style="40" customWidth="1"/>
    <col min="9733" max="9733" width="35.7109375" style="40" customWidth="1"/>
    <col min="9734" max="9734" width="9.85546875" style="40" bestFit="1" customWidth="1"/>
    <col min="9735" max="9735" width="7" style="40" bestFit="1" customWidth="1"/>
    <col min="9736" max="9736" width="8.42578125" style="40" bestFit="1" customWidth="1"/>
    <col min="9737" max="9737" width="9.85546875" style="40" bestFit="1" customWidth="1"/>
    <col min="9738" max="9738" width="7" style="40" bestFit="1" customWidth="1"/>
    <col min="9739" max="9739" width="8.42578125" style="40" bestFit="1" customWidth="1"/>
    <col min="9740" max="9740" width="9.85546875" style="40" bestFit="1" customWidth="1"/>
    <col min="9741" max="9741" width="7" style="40" bestFit="1" customWidth="1"/>
    <col min="9742" max="9984" width="9.140625" style="40"/>
    <col min="9985" max="9985" width="35.7109375" style="40" customWidth="1"/>
    <col min="9986" max="9988" width="15.7109375" style="40" customWidth="1"/>
    <col min="9989" max="9989" width="35.7109375" style="40" customWidth="1"/>
    <col min="9990" max="9990" width="9.85546875" style="40" bestFit="1" customWidth="1"/>
    <col min="9991" max="9991" width="7" style="40" bestFit="1" customWidth="1"/>
    <col min="9992" max="9992" width="8.42578125" style="40" bestFit="1" customWidth="1"/>
    <col min="9993" max="9993" width="9.85546875" style="40" bestFit="1" customWidth="1"/>
    <col min="9994" max="9994" width="7" style="40" bestFit="1" customWidth="1"/>
    <col min="9995" max="9995" width="8.42578125" style="40" bestFit="1" customWidth="1"/>
    <col min="9996" max="9996" width="9.85546875" style="40" bestFit="1" customWidth="1"/>
    <col min="9997" max="9997" width="7" style="40" bestFit="1" customWidth="1"/>
    <col min="9998" max="10240" width="9.140625" style="40"/>
    <col min="10241" max="10241" width="35.7109375" style="40" customWidth="1"/>
    <col min="10242" max="10244" width="15.7109375" style="40" customWidth="1"/>
    <col min="10245" max="10245" width="35.7109375" style="40" customWidth="1"/>
    <col min="10246" max="10246" width="9.85546875" style="40" bestFit="1" customWidth="1"/>
    <col min="10247" max="10247" width="7" style="40" bestFit="1" customWidth="1"/>
    <col min="10248" max="10248" width="8.42578125" style="40" bestFit="1" customWidth="1"/>
    <col min="10249" max="10249" width="9.85546875" style="40" bestFit="1" customWidth="1"/>
    <col min="10250" max="10250" width="7" style="40" bestFit="1" customWidth="1"/>
    <col min="10251" max="10251" width="8.42578125" style="40" bestFit="1" customWidth="1"/>
    <col min="10252" max="10252" width="9.85546875" style="40" bestFit="1" customWidth="1"/>
    <col min="10253" max="10253" width="7" style="40" bestFit="1" customWidth="1"/>
    <col min="10254" max="10496" width="9.140625" style="40"/>
    <col min="10497" max="10497" width="35.7109375" style="40" customWidth="1"/>
    <col min="10498" max="10500" width="15.7109375" style="40" customWidth="1"/>
    <col min="10501" max="10501" width="35.7109375" style="40" customWidth="1"/>
    <col min="10502" max="10502" width="9.85546875" style="40" bestFit="1" customWidth="1"/>
    <col min="10503" max="10503" width="7" style="40" bestFit="1" customWidth="1"/>
    <col min="10504" max="10504" width="8.42578125" style="40" bestFit="1" customWidth="1"/>
    <col min="10505" max="10505" width="9.85546875" style="40" bestFit="1" customWidth="1"/>
    <col min="10506" max="10506" width="7" style="40" bestFit="1" customWidth="1"/>
    <col min="10507" max="10507" width="8.42578125" style="40" bestFit="1" customWidth="1"/>
    <col min="10508" max="10508" width="9.85546875" style="40" bestFit="1" customWidth="1"/>
    <col min="10509" max="10509" width="7" style="40" bestFit="1" customWidth="1"/>
    <col min="10510" max="10752" width="9.140625" style="40"/>
    <col min="10753" max="10753" width="35.7109375" style="40" customWidth="1"/>
    <col min="10754" max="10756" width="15.7109375" style="40" customWidth="1"/>
    <col min="10757" max="10757" width="35.7109375" style="40" customWidth="1"/>
    <col min="10758" max="10758" width="9.85546875" style="40" bestFit="1" customWidth="1"/>
    <col min="10759" max="10759" width="7" style="40" bestFit="1" customWidth="1"/>
    <col min="10760" max="10760" width="8.42578125" style="40" bestFit="1" customWidth="1"/>
    <col min="10761" max="10761" width="9.85546875" style="40" bestFit="1" customWidth="1"/>
    <col min="10762" max="10762" width="7" style="40" bestFit="1" customWidth="1"/>
    <col min="10763" max="10763" width="8.42578125" style="40" bestFit="1" customWidth="1"/>
    <col min="10764" max="10764" width="9.85546875" style="40" bestFit="1" customWidth="1"/>
    <col min="10765" max="10765" width="7" style="40" bestFit="1" customWidth="1"/>
    <col min="10766" max="11008" width="9.140625" style="40"/>
    <col min="11009" max="11009" width="35.7109375" style="40" customWidth="1"/>
    <col min="11010" max="11012" width="15.7109375" style="40" customWidth="1"/>
    <col min="11013" max="11013" width="35.7109375" style="40" customWidth="1"/>
    <col min="11014" max="11014" width="9.85546875" style="40" bestFit="1" customWidth="1"/>
    <col min="11015" max="11015" width="7" style="40" bestFit="1" customWidth="1"/>
    <col min="11016" max="11016" width="8.42578125" style="40" bestFit="1" customWidth="1"/>
    <col min="11017" max="11017" width="9.85546875" style="40" bestFit="1" customWidth="1"/>
    <col min="11018" max="11018" width="7" style="40" bestFit="1" customWidth="1"/>
    <col min="11019" max="11019" width="8.42578125" style="40" bestFit="1" customWidth="1"/>
    <col min="11020" max="11020" width="9.85546875" style="40" bestFit="1" customWidth="1"/>
    <col min="11021" max="11021" width="7" style="40" bestFit="1" customWidth="1"/>
    <col min="11022" max="11264" width="9.140625" style="40"/>
    <col min="11265" max="11265" width="35.7109375" style="40" customWidth="1"/>
    <col min="11266" max="11268" width="15.7109375" style="40" customWidth="1"/>
    <col min="11269" max="11269" width="35.7109375" style="40" customWidth="1"/>
    <col min="11270" max="11270" width="9.85546875" style="40" bestFit="1" customWidth="1"/>
    <col min="11271" max="11271" width="7" style="40" bestFit="1" customWidth="1"/>
    <col min="11272" max="11272" width="8.42578125" style="40" bestFit="1" customWidth="1"/>
    <col min="11273" max="11273" width="9.85546875" style="40" bestFit="1" customWidth="1"/>
    <col min="11274" max="11274" width="7" style="40" bestFit="1" customWidth="1"/>
    <col min="11275" max="11275" width="8.42578125" style="40" bestFit="1" customWidth="1"/>
    <col min="11276" max="11276" width="9.85546875" style="40" bestFit="1" customWidth="1"/>
    <col min="11277" max="11277" width="7" style="40" bestFit="1" customWidth="1"/>
    <col min="11278" max="11520" width="9.140625" style="40"/>
    <col min="11521" max="11521" width="35.7109375" style="40" customWidth="1"/>
    <col min="11522" max="11524" width="15.7109375" style="40" customWidth="1"/>
    <col min="11525" max="11525" width="35.7109375" style="40" customWidth="1"/>
    <col min="11526" max="11526" width="9.85546875" style="40" bestFit="1" customWidth="1"/>
    <col min="11527" max="11527" width="7" style="40" bestFit="1" customWidth="1"/>
    <col min="11528" max="11528" width="8.42578125" style="40" bestFit="1" customWidth="1"/>
    <col min="11529" max="11529" width="9.85546875" style="40" bestFit="1" customWidth="1"/>
    <col min="11530" max="11530" width="7" style="40" bestFit="1" customWidth="1"/>
    <col min="11531" max="11531" width="8.42578125" style="40" bestFit="1" customWidth="1"/>
    <col min="11532" max="11532" width="9.85546875" style="40" bestFit="1" customWidth="1"/>
    <col min="11533" max="11533" width="7" style="40" bestFit="1" customWidth="1"/>
    <col min="11534" max="11776" width="9.140625" style="40"/>
    <col min="11777" max="11777" width="35.7109375" style="40" customWidth="1"/>
    <col min="11778" max="11780" width="15.7109375" style="40" customWidth="1"/>
    <col min="11781" max="11781" width="35.7109375" style="40" customWidth="1"/>
    <col min="11782" max="11782" width="9.85546875" style="40" bestFit="1" customWidth="1"/>
    <col min="11783" max="11783" width="7" style="40" bestFit="1" customWidth="1"/>
    <col min="11784" max="11784" width="8.42578125" style="40" bestFit="1" customWidth="1"/>
    <col min="11785" max="11785" width="9.85546875" style="40" bestFit="1" customWidth="1"/>
    <col min="11786" max="11786" width="7" style="40" bestFit="1" customWidth="1"/>
    <col min="11787" max="11787" width="8.42578125" style="40" bestFit="1" customWidth="1"/>
    <col min="11788" max="11788" width="9.85546875" style="40" bestFit="1" customWidth="1"/>
    <col min="11789" max="11789" width="7" style="40" bestFit="1" customWidth="1"/>
    <col min="11790" max="12032" width="9.140625" style="40"/>
    <col min="12033" max="12033" width="35.7109375" style="40" customWidth="1"/>
    <col min="12034" max="12036" width="15.7109375" style="40" customWidth="1"/>
    <col min="12037" max="12037" width="35.7109375" style="40" customWidth="1"/>
    <col min="12038" max="12038" width="9.85546875" style="40" bestFit="1" customWidth="1"/>
    <col min="12039" max="12039" width="7" style="40" bestFit="1" customWidth="1"/>
    <col min="12040" max="12040" width="8.42578125" style="40" bestFit="1" customWidth="1"/>
    <col min="12041" max="12041" width="9.85546875" style="40" bestFit="1" customWidth="1"/>
    <col min="12042" max="12042" width="7" style="40" bestFit="1" customWidth="1"/>
    <col min="12043" max="12043" width="8.42578125" style="40" bestFit="1" customWidth="1"/>
    <col min="12044" max="12044" width="9.85546875" style="40" bestFit="1" customWidth="1"/>
    <col min="12045" max="12045" width="7" style="40" bestFit="1" customWidth="1"/>
    <col min="12046" max="12288" width="9.140625" style="40"/>
    <col min="12289" max="12289" width="35.7109375" style="40" customWidth="1"/>
    <col min="12290" max="12292" width="15.7109375" style="40" customWidth="1"/>
    <col min="12293" max="12293" width="35.7109375" style="40" customWidth="1"/>
    <col min="12294" max="12294" width="9.85546875" style="40" bestFit="1" customWidth="1"/>
    <col min="12295" max="12295" width="7" style="40" bestFit="1" customWidth="1"/>
    <col min="12296" max="12296" width="8.42578125" style="40" bestFit="1" customWidth="1"/>
    <col min="12297" max="12297" width="9.85546875" style="40" bestFit="1" customWidth="1"/>
    <col min="12298" max="12298" width="7" style="40" bestFit="1" customWidth="1"/>
    <col min="12299" max="12299" width="8.42578125" style="40" bestFit="1" customWidth="1"/>
    <col min="12300" max="12300" width="9.85546875" style="40" bestFit="1" customWidth="1"/>
    <col min="12301" max="12301" width="7" style="40" bestFit="1" customWidth="1"/>
    <col min="12302" max="12544" width="9.140625" style="40"/>
    <col min="12545" max="12545" width="35.7109375" style="40" customWidth="1"/>
    <col min="12546" max="12548" width="15.7109375" style="40" customWidth="1"/>
    <col min="12549" max="12549" width="35.7109375" style="40" customWidth="1"/>
    <col min="12550" max="12550" width="9.85546875" style="40" bestFit="1" customWidth="1"/>
    <col min="12551" max="12551" width="7" style="40" bestFit="1" customWidth="1"/>
    <col min="12552" max="12552" width="8.42578125" style="40" bestFit="1" customWidth="1"/>
    <col min="12553" max="12553" width="9.85546875" style="40" bestFit="1" customWidth="1"/>
    <col min="12554" max="12554" width="7" style="40" bestFit="1" customWidth="1"/>
    <col min="12555" max="12555" width="8.42578125" style="40" bestFit="1" customWidth="1"/>
    <col min="12556" max="12556" width="9.85546875" style="40" bestFit="1" customWidth="1"/>
    <col min="12557" max="12557" width="7" style="40" bestFit="1" customWidth="1"/>
    <col min="12558" max="12800" width="9.140625" style="40"/>
    <col min="12801" max="12801" width="35.7109375" style="40" customWidth="1"/>
    <col min="12802" max="12804" width="15.7109375" style="40" customWidth="1"/>
    <col min="12805" max="12805" width="35.7109375" style="40" customWidth="1"/>
    <col min="12806" max="12806" width="9.85546875" style="40" bestFit="1" customWidth="1"/>
    <col min="12807" max="12807" width="7" style="40" bestFit="1" customWidth="1"/>
    <col min="12808" max="12808" width="8.42578125" style="40" bestFit="1" customWidth="1"/>
    <col min="12809" max="12809" width="9.85546875" style="40" bestFit="1" customWidth="1"/>
    <col min="12810" max="12810" width="7" style="40" bestFit="1" customWidth="1"/>
    <col min="12811" max="12811" width="8.42578125" style="40" bestFit="1" customWidth="1"/>
    <col min="12812" max="12812" width="9.85546875" style="40" bestFit="1" customWidth="1"/>
    <col min="12813" max="12813" width="7" style="40" bestFit="1" customWidth="1"/>
    <col min="12814" max="13056" width="9.140625" style="40"/>
    <col min="13057" max="13057" width="35.7109375" style="40" customWidth="1"/>
    <col min="13058" max="13060" width="15.7109375" style="40" customWidth="1"/>
    <col min="13061" max="13061" width="35.7109375" style="40" customWidth="1"/>
    <col min="13062" max="13062" width="9.85546875" style="40" bestFit="1" customWidth="1"/>
    <col min="13063" max="13063" width="7" style="40" bestFit="1" customWidth="1"/>
    <col min="13064" max="13064" width="8.42578125" style="40" bestFit="1" customWidth="1"/>
    <col min="13065" max="13065" width="9.85546875" style="40" bestFit="1" customWidth="1"/>
    <col min="13066" max="13066" width="7" style="40" bestFit="1" customWidth="1"/>
    <col min="13067" max="13067" width="8.42578125" style="40" bestFit="1" customWidth="1"/>
    <col min="13068" max="13068" width="9.85546875" style="40" bestFit="1" customWidth="1"/>
    <col min="13069" max="13069" width="7" style="40" bestFit="1" customWidth="1"/>
    <col min="13070" max="13312" width="9.140625" style="40"/>
    <col min="13313" max="13313" width="35.7109375" style="40" customWidth="1"/>
    <col min="13314" max="13316" width="15.7109375" style="40" customWidth="1"/>
    <col min="13317" max="13317" width="35.7109375" style="40" customWidth="1"/>
    <col min="13318" max="13318" width="9.85546875" style="40" bestFit="1" customWidth="1"/>
    <col min="13319" max="13319" width="7" style="40" bestFit="1" customWidth="1"/>
    <col min="13320" max="13320" width="8.42578125" style="40" bestFit="1" customWidth="1"/>
    <col min="13321" max="13321" width="9.85546875" style="40" bestFit="1" customWidth="1"/>
    <col min="13322" max="13322" width="7" style="40" bestFit="1" customWidth="1"/>
    <col min="13323" max="13323" width="8.42578125" style="40" bestFit="1" customWidth="1"/>
    <col min="13324" max="13324" width="9.85546875" style="40" bestFit="1" customWidth="1"/>
    <col min="13325" max="13325" width="7" style="40" bestFit="1" customWidth="1"/>
    <col min="13326" max="13568" width="9.140625" style="40"/>
    <col min="13569" max="13569" width="35.7109375" style="40" customWidth="1"/>
    <col min="13570" max="13572" width="15.7109375" style="40" customWidth="1"/>
    <col min="13573" max="13573" width="35.7109375" style="40" customWidth="1"/>
    <col min="13574" max="13574" width="9.85546875" style="40" bestFit="1" customWidth="1"/>
    <col min="13575" max="13575" width="7" style="40" bestFit="1" customWidth="1"/>
    <col min="13576" max="13576" width="8.42578125" style="40" bestFit="1" customWidth="1"/>
    <col min="13577" max="13577" width="9.85546875" style="40" bestFit="1" customWidth="1"/>
    <col min="13578" max="13578" width="7" style="40" bestFit="1" customWidth="1"/>
    <col min="13579" max="13579" width="8.42578125" style="40" bestFit="1" customWidth="1"/>
    <col min="13580" max="13580" width="9.85546875" style="40" bestFit="1" customWidth="1"/>
    <col min="13581" max="13581" width="7" style="40" bestFit="1" customWidth="1"/>
    <col min="13582" max="13824" width="9.140625" style="40"/>
    <col min="13825" max="13825" width="35.7109375" style="40" customWidth="1"/>
    <col min="13826" max="13828" width="15.7109375" style="40" customWidth="1"/>
    <col min="13829" max="13829" width="35.7109375" style="40" customWidth="1"/>
    <col min="13830" max="13830" width="9.85546875" style="40" bestFit="1" customWidth="1"/>
    <col min="13831" max="13831" width="7" style="40" bestFit="1" customWidth="1"/>
    <col min="13832" max="13832" width="8.42578125" style="40" bestFit="1" customWidth="1"/>
    <col min="13833" max="13833" width="9.85546875" style="40" bestFit="1" customWidth="1"/>
    <col min="13834" max="13834" width="7" style="40" bestFit="1" customWidth="1"/>
    <col min="13835" max="13835" width="8.42578125" style="40" bestFit="1" customWidth="1"/>
    <col min="13836" max="13836" width="9.85546875" style="40" bestFit="1" customWidth="1"/>
    <col min="13837" max="13837" width="7" style="40" bestFit="1" customWidth="1"/>
    <col min="13838" max="14080" width="9.140625" style="40"/>
    <col min="14081" max="14081" width="35.7109375" style="40" customWidth="1"/>
    <col min="14082" max="14084" width="15.7109375" style="40" customWidth="1"/>
    <col min="14085" max="14085" width="35.7109375" style="40" customWidth="1"/>
    <col min="14086" max="14086" width="9.85546875" style="40" bestFit="1" customWidth="1"/>
    <col min="14087" max="14087" width="7" style="40" bestFit="1" customWidth="1"/>
    <col min="14088" max="14088" width="8.42578125" style="40" bestFit="1" customWidth="1"/>
    <col min="14089" max="14089" width="9.85546875" style="40" bestFit="1" customWidth="1"/>
    <col min="14090" max="14090" width="7" style="40" bestFit="1" customWidth="1"/>
    <col min="14091" max="14091" width="8.42578125" style="40" bestFit="1" customWidth="1"/>
    <col min="14092" max="14092" width="9.85546875" style="40" bestFit="1" customWidth="1"/>
    <col min="14093" max="14093" width="7" style="40" bestFit="1" customWidth="1"/>
    <col min="14094" max="14336" width="9.140625" style="40"/>
    <col min="14337" max="14337" width="35.7109375" style="40" customWidth="1"/>
    <col min="14338" max="14340" width="15.7109375" style="40" customWidth="1"/>
    <col min="14341" max="14341" width="35.7109375" style="40" customWidth="1"/>
    <col min="14342" max="14342" width="9.85546875" style="40" bestFit="1" customWidth="1"/>
    <col min="14343" max="14343" width="7" style="40" bestFit="1" customWidth="1"/>
    <col min="14344" max="14344" width="8.42578125" style="40" bestFit="1" customWidth="1"/>
    <col min="14345" max="14345" width="9.85546875" style="40" bestFit="1" customWidth="1"/>
    <col min="14346" max="14346" width="7" style="40" bestFit="1" customWidth="1"/>
    <col min="14347" max="14347" width="8.42578125" style="40" bestFit="1" customWidth="1"/>
    <col min="14348" max="14348" width="9.85546875" style="40" bestFit="1" customWidth="1"/>
    <col min="14349" max="14349" width="7" style="40" bestFit="1" customWidth="1"/>
    <col min="14350" max="14592" width="9.140625" style="40"/>
    <col min="14593" max="14593" width="35.7109375" style="40" customWidth="1"/>
    <col min="14594" max="14596" width="15.7109375" style="40" customWidth="1"/>
    <col min="14597" max="14597" width="35.7109375" style="40" customWidth="1"/>
    <col min="14598" max="14598" width="9.85546875" style="40" bestFit="1" customWidth="1"/>
    <col min="14599" max="14599" width="7" style="40" bestFit="1" customWidth="1"/>
    <col min="14600" max="14600" width="8.42578125" style="40" bestFit="1" customWidth="1"/>
    <col min="14601" max="14601" width="9.85546875" style="40" bestFit="1" customWidth="1"/>
    <col min="14602" max="14602" width="7" style="40" bestFit="1" customWidth="1"/>
    <col min="14603" max="14603" width="8.42578125" style="40" bestFit="1" customWidth="1"/>
    <col min="14604" max="14604" width="9.85546875" style="40" bestFit="1" customWidth="1"/>
    <col min="14605" max="14605" width="7" style="40" bestFit="1" customWidth="1"/>
    <col min="14606" max="14848" width="9.140625" style="40"/>
    <col min="14849" max="14849" width="35.7109375" style="40" customWidth="1"/>
    <col min="14850" max="14852" width="15.7109375" style="40" customWidth="1"/>
    <col min="14853" max="14853" width="35.7109375" style="40" customWidth="1"/>
    <col min="14854" max="14854" width="9.85546875" style="40" bestFit="1" customWidth="1"/>
    <col min="14855" max="14855" width="7" style="40" bestFit="1" customWidth="1"/>
    <col min="14856" max="14856" width="8.42578125" style="40" bestFit="1" customWidth="1"/>
    <col min="14857" max="14857" width="9.85546875" style="40" bestFit="1" customWidth="1"/>
    <col min="14858" max="14858" width="7" style="40" bestFit="1" customWidth="1"/>
    <col min="14859" max="14859" width="8.42578125" style="40" bestFit="1" customWidth="1"/>
    <col min="14860" max="14860" width="9.85546875" style="40" bestFit="1" customWidth="1"/>
    <col min="14861" max="14861" width="7" style="40" bestFit="1" customWidth="1"/>
    <col min="14862" max="15104" width="9.140625" style="40"/>
    <col min="15105" max="15105" width="35.7109375" style="40" customWidth="1"/>
    <col min="15106" max="15108" width="15.7109375" style="40" customWidth="1"/>
    <col min="15109" max="15109" width="35.7109375" style="40" customWidth="1"/>
    <col min="15110" max="15110" width="9.85546875" style="40" bestFit="1" customWidth="1"/>
    <col min="15111" max="15111" width="7" style="40" bestFit="1" customWidth="1"/>
    <col min="15112" max="15112" width="8.42578125" style="40" bestFit="1" customWidth="1"/>
    <col min="15113" max="15113" width="9.85546875" style="40" bestFit="1" customWidth="1"/>
    <col min="15114" max="15114" width="7" style="40" bestFit="1" customWidth="1"/>
    <col min="15115" max="15115" width="8.42578125" style="40" bestFit="1" customWidth="1"/>
    <col min="15116" max="15116" width="9.85546875" style="40" bestFit="1" customWidth="1"/>
    <col min="15117" max="15117" width="7" style="40" bestFit="1" customWidth="1"/>
    <col min="15118" max="15360" width="9.140625" style="40"/>
    <col min="15361" max="15361" width="35.7109375" style="40" customWidth="1"/>
    <col min="15362" max="15364" width="15.7109375" style="40" customWidth="1"/>
    <col min="15365" max="15365" width="35.7109375" style="40" customWidth="1"/>
    <col min="15366" max="15366" width="9.85546875" style="40" bestFit="1" customWidth="1"/>
    <col min="15367" max="15367" width="7" style="40" bestFit="1" customWidth="1"/>
    <col min="15368" max="15368" width="8.42578125" style="40" bestFit="1" customWidth="1"/>
    <col min="15369" max="15369" width="9.85546875" style="40" bestFit="1" customWidth="1"/>
    <col min="15370" max="15370" width="7" style="40" bestFit="1" customWidth="1"/>
    <col min="15371" max="15371" width="8.42578125" style="40" bestFit="1" customWidth="1"/>
    <col min="15372" max="15372" width="9.85546875" style="40" bestFit="1" customWidth="1"/>
    <col min="15373" max="15373" width="7" style="40" bestFit="1" customWidth="1"/>
    <col min="15374" max="15616" width="9.140625" style="40"/>
    <col min="15617" max="15617" width="35.7109375" style="40" customWidth="1"/>
    <col min="15618" max="15620" width="15.7109375" style="40" customWidth="1"/>
    <col min="15621" max="15621" width="35.7109375" style="40" customWidth="1"/>
    <col min="15622" max="15622" width="9.85546875" style="40" bestFit="1" customWidth="1"/>
    <col min="15623" max="15623" width="7" style="40" bestFit="1" customWidth="1"/>
    <col min="15624" max="15624" width="8.42578125" style="40" bestFit="1" customWidth="1"/>
    <col min="15625" max="15625" width="9.85546875" style="40" bestFit="1" customWidth="1"/>
    <col min="15626" max="15626" width="7" style="40" bestFit="1" customWidth="1"/>
    <col min="15627" max="15627" width="8.42578125" style="40" bestFit="1" customWidth="1"/>
    <col min="15628" max="15628" width="9.85546875" style="40" bestFit="1" customWidth="1"/>
    <col min="15629" max="15629" width="7" style="40" bestFit="1" customWidth="1"/>
    <col min="15630" max="15872" width="9.140625" style="40"/>
    <col min="15873" max="15873" width="35.7109375" style="40" customWidth="1"/>
    <col min="15874" max="15876" width="15.7109375" style="40" customWidth="1"/>
    <col min="15877" max="15877" width="35.7109375" style="40" customWidth="1"/>
    <col min="15878" max="15878" width="9.85546875" style="40" bestFit="1" customWidth="1"/>
    <col min="15879" max="15879" width="7" style="40" bestFit="1" customWidth="1"/>
    <col min="15880" max="15880" width="8.42578125" style="40" bestFit="1" customWidth="1"/>
    <col min="15881" max="15881" width="9.85546875" style="40" bestFit="1" customWidth="1"/>
    <col min="15882" max="15882" width="7" style="40" bestFit="1" customWidth="1"/>
    <col min="15883" max="15883" width="8.42578125" style="40" bestFit="1" customWidth="1"/>
    <col min="15884" max="15884" width="9.85546875" style="40" bestFit="1" customWidth="1"/>
    <col min="15885" max="15885" width="7" style="40" bestFit="1" customWidth="1"/>
    <col min="15886" max="16128" width="9.140625" style="40"/>
    <col min="16129" max="16129" width="35.7109375" style="40" customWidth="1"/>
    <col min="16130" max="16132" width="15.7109375" style="40" customWidth="1"/>
    <col min="16133" max="16133" width="35.7109375" style="40" customWidth="1"/>
    <col min="16134" max="16134" width="9.85546875" style="40" bestFit="1" customWidth="1"/>
    <col min="16135" max="16135" width="7" style="40" bestFit="1" customWidth="1"/>
    <col min="16136" max="16136" width="8.42578125" style="40" bestFit="1" customWidth="1"/>
    <col min="16137" max="16137" width="9.85546875" style="40" bestFit="1" customWidth="1"/>
    <col min="16138" max="16138" width="7" style="40" bestFit="1" customWidth="1"/>
    <col min="16139" max="16139" width="8.42578125" style="40" bestFit="1" customWidth="1"/>
    <col min="16140" max="16140" width="9.85546875" style="40" bestFit="1" customWidth="1"/>
    <col min="16141" max="16141" width="7" style="40" bestFit="1" customWidth="1"/>
    <col min="16142" max="16384" width="9.140625" style="40"/>
  </cols>
  <sheetData>
    <row r="1" spans="1:13" ht="21.95" customHeight="1" x14ac:dyDescent="0.25">
      <c r="A1" s="1146" t="s">
        <v>712</v>
      </c>
      <c r="B1" s="1146"/>
      <c r="C1" s="1146"/>
      <c r="D1" s="1146"/>
      <c r="E1" s="1146"/>
      <c r="F1" s="265"/>
      <c r="G1" s="9"/>
      <c r="H1" s="9"/>
      <c r="I1" s="9"/>
      <c r="J1" s="9"/>
      <c r="K1" s="9"/>
      <c r="L1" s="9"/>
    </row>
    <row r="2" spans="1:13" ht="35.25" customHeight="1" x14ac:dyDescent="0.25">
      <c r="A2" s="1342" t="s">
        <v>1120</v>
      </c>
      <c r="B2" s="1147"/>
      <c r="C2" s="1147"/>
      <c r="D2" s="1147"/>
      <c r="E2" s="1147"/>
      <c r="F2" s="264"/>
      <c r="G2" s="9"/>
      <c r="H2" s="9"/>
      <c r="I2" s="9"/>
      <c r="J2" s="9"/>
      <c r="K2" s="9"/>
      <c r="L2" s="9"/>
    </row>
    <row r="3" spans="1:13" ht="21.95" customHeight="1" x14ac:dyDescent="0.25">
      <c r="A3" s="1147">
        <v>2014</v>
      </c>
      <c r="B3" s="1147"/>
      <c r="C3" s="1147"/>
      <c r="D3" s="1147"/>
      <c r="E3" s="1147"/>
      <c r="F3" s="264"/>
      <c r="G3" s="9"/>
      <c r="H3" s="9"/>
      <c r="I3" s="9"/>
      <c r="J3" s="9"/>
      <c r="K3" s="9"/>
    </row>
    <row r="4" spans="1:13" ht="19.5" customHeight="1" x14ac:dyDescent="0.3">
      <c r="A4" s="806" t="s">
        <v>1355</v>
      </c>
      <c r="B4" s="810"/>
      <c r="C4" s="810"/>
      <c r="D4" s="810"/>
      <c r="E4" s="809" t="s">
        <v>113</v>
      </c>
      <c r="F4" s="9"/>
      <c r="G4" s="9"/>
      <c r="H4" s="252"/>
      <c r="I4" s="1541"/>
      <c r="J4" s="1541"/>
      <c r="K4" s="9"/>
      <c r="L4" s="9"/>
      <c r="M4" s="9"/>
    </row>
    <row r="5" spans="1:13" ht="35.1" customHeight="1" x14ac:dyDescent="0.2">
      <c r="A5" s="52" t="s">
        <v>121</v>
      </c>
      <c r="B5" s="52" t="s">
        <v>1410</v>
      </c>
      <c r="C5" s="52" t="s">
        <v>1407</v>
      </c>
      <c r="D5" s="52" t="s">
        <v>1406</v>
      </c>
      <c r="E5" s="227" t="s">
        <v>122</v>
      </c>
    </row>
    <row r="6" spans="1:13" ht="30" customHeight="1" thickBot="1" x14ac:dyDescent="0.25">
      <c r="A6" s="416" t="s">
        <v>123</v>
      </c>
      <c r="B6" s="652">
        <f>D6+C6</f>
        <v>58</v>
      </c>
      <c r="C6" s="615">
        <v>31</v>
      </c>
      <c r="D6" s="615">
        <v>27</v>
      </c>
      <c r="E6" s="153" t="s">
        <v>124</v>
      </c>
    </row>
    <row r="7" spans="1:13" ht="30" customHeight="1" thickTop="1" thickBot="1" x14ac:dyDescent="0.25">
      <c r="A7" s="417" t="s">
        <v>989</v>
      </c>
      <c r="B7" s="653">
        <f t="shared" ref="B7:B12" si="0">D7+C7</f>
        <v>10</v>
      </c>
      <c r="C7" s="610">
        <v>4</v>
      </c>
      <c r="D7" s="610">
        <v>6</v>
      </c>
      <c r="E7" s="152" t="s">
        <v>125</v>
      </c>
    </row>
    <row r="8" spans="1:13" ht="30" customHeight="1" thickTop="1" thickBot="1" x14ac:dyDescent="0.25">
      <c r="A8" s="418" t="s">
        <v>269</v>
      </c>
      <c r="B8" s="654">
        <f t="shared" si="0"/>
        <v>48</v>
      </c>
      <c r="C8" s="612">
        <v>23</v>
      </c>
      <c r="D8" s="612">
        <v>25</v>
      </c>
      <c r="E8" s="151" t="s">
        <v>126</v>
      </c>
    </row>
    <row r="9" spans="1:13" ht="30" customHeight="1" thickTop="1" thickBot="1" x14ac:dyDescent="0.25">
      <c r="A9" s="417" t="s">
        <v>127</v>
      </c>
      <c r="B9" s="653">
        <f t="shared" si="0"/>
        <v>47</v>
      </c>
      <c r="C9" s="610">
        <v>23</v>
      </c>
      <c r="D9" s="610">
        <v>24</v>
      </c>
      <c r="E9" s="152" t="s">
        <v>128</v>
      </c>
    </row>
    <row r="10" spans="1:13" ht="30" customHeight="1" thickTop="1" thickBot="1" x14ac:dyDescent="0.25">
      <c r="A10" s="418" t="s">
        <v>129</v>
      </c>
      <c r="B10" s="654">
        <f t="shared" si="0"/>
        <v>3</v>
      </c>
      <c r="C10" s="612">
        <v>1</v>
      </c>
      <c r="D10" s="612">
        <v>2</v>
      </c>
      <c r="E10" s="151" t="s">
        <v>130</v>
      </c>
    </row>
    <row r="11" spans="1:13" ht="30" customHeight="1" thickTop="1" x14ac:dyDescent="0.2">
      <c r="A11" s="469" t="s">
        <v>131</v>
      </c>
      <c r="B11" s="655">
        <f t="shared" si="0"/>
        <v>2</v>
      </c>
      <c r="C11" s="650">
        <v>1</v>
      </c>
      <c r="D11" s="650">
        <v>1</v>
      </c>
      <c r="E11" s="155" t="s">
        <v>132</v>
      </c>
    </row>
    <row r="12" spans="1:13" ht="35.1" customHeight="1" x14ac:dyDescent="0.2">
      <c r="A12" s="216" t="s">
        <v>66</v>
      </c>
      <c r="B12" s="656">
        <f t="shared" si="0"/>
        <v>168</v>
      </c>
      <c r="C12" s="638">
        <f>SUM(C6:C11)</f>
        <v>83</v>
      </c>
      <c r="D12" s="638">
        <f>SUM(D6:D11)</f>
        <v>85</v>
      </c>
      <c r="E12" s="216" t="s">
        <v>67</v>
      </c>
    </row>
    <row r="15" spans="1:13" ht="25.5" x14ac:dyDescent="0.25">
      <c r="A15" s="46" t="s">
        <v>270</v>
      </c>
    </row>
    <row r="16" spans="1:13" ht="25.5" x14ac:dyDescent="0.25">
      <c r="A16" s="796" t="s">
        <v>1086</v>
      </c>
    </row>
    <row r="17" spans="1:4" ht="25.5" x14ac:dyDescent="0.25">
      <c r="A17" s="796" t="s">
        <v>272</v>
      </c>
    </row>
    <row r="18" spans="1:4" ht="25.5" x14ac:dyDescent="0.25">
      <c r="A18" s="48" t="s">
        <v>273</v>
      </c>
      <c r="D18" s="103" t="s">
        <v>478</v>
      </c>
    </row>
    <row r="19" spans="1:4" ht="25.5" x14ac:dyDescent="0.25">
      <c r="A19" s="48" t="s">
        <v>274</v>
      </c>
    </row>
    <row r="20" spans="1:4" ht="25.5" x14ac:dyDescent="0.25">
      <c r="A20" s="50" t="s">
        <v>275</v>
      </c>
    </row>
  </sheetData>
  <mergeCells count="4">
    <mergeCell ref="A1:E1"/>
    <mergeCell ref="A2:E2"/>
    <mergeCell ref="A3:E3"/>
    <mergeCell ref="I4:J4"/>
  </mergeCells>
  <printOptions horizontalCentered="1" verticalCentered="1"/>
  <pageMargins left="0" right="0" top="0" bottom="0" header="0" footer="0"/>
  <pageSetup paperSize="9" orientation="portrait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6"/>
  <sheetViews>
    <sheetView view="pageBreakPreview" topLeftCell="A43" zoomScaleNormal="100" zoomScaleSheetLayoutView="100" workbookViewId="0">
      <selection activeCell="B62" sqref="B62"/>
    </sheetView>
  </sheetViews>
  <sheetFormatPr defaultRowHeight="12.75" x14ac:dyDescent="0.2"/>
  <cols>
    <col min="1" max="1" width="15.140625" style="767" customWidth="1"/>
    <col min="2" max="2" width="32.7109375" style="767" customWidth="1"/>
    <col min="3" max="3" width="8.140625" style="783" customWidth="1"/>
    <col min="4" max="6" width="14.85546875" style="787" customWidth="1"/>
    <col min="7" max="7" width="6.7109375" style="783" bestFit="1" customWidth="1"/>
    <col min="8" max="8" width="31.140625" style="802" customWidth="1"/>
    <col min="9" max="16384" width="9.140625" style="767"/>
  </cols>
  <sheetData>
    <row r="1" spans="1:8" ht="17.25" customHeight="1" x14ac:dyDescent="0.2">
      <c r="A1" s="1559" t="s">
        <v>941</v>
      </c>
      <c r="B1" s="1559"/>
      <c r="C1" s="1559"/>
      <c r="D1" s="1559"/>
      <c r="E1" s="1559"/>
      <c r="F1" s="1559"/>
      <c r="G1" s="1559"/>
      <c r="H1" s="1559"/>
    </row>
    <row r="2" spans="1:8" s="785" customFormat="1" ht="17.25" customHeight="1" x14ac:dyDescent="0.2">
      <c r="A2" s="1560" t="s">
        <v>1391</v>
      </c>
      <c r="B2" s="1560"/>
      <c r="C2" s="1560"/>
      <c r="D2" s="1560"/>
      <c r="E2" s="1560"/>
      <c r="F2" s="1560"/>
      <c r="G2" s="1560"/>
      <c r="H2" s="1560"/>
    </row>
    <row r="3" spans="1:8" ht="17.25" customHeight="1" x14ac:dyDescent="0.2">
      <c r="A3" s="1484">
        <v>2014</v>
      </c>
      <c r="B3" s="1484"/>
      <c r="C3" s="1484"/>
      <c r="D3" s="1484"/>
      <c r="E3" s="1484"/>
      <c r="F3" s="1484"/>
      <c r="G3" s="1484"/>
      <c r="H3" s="1484"/>
    </row>
    <row r="4" spans="1:8" ht="15.75" x14ac:dyDescent="0.2">
      <c r="A4" s="791" t="s">
        <v>1357</v>
      </c>
      <c r="B4" s="789"/>
      <c r="C4" s="789"/>
      <c r="D4" s="789"/>
      <c r="E4" s="789"/>
      <c r="F4" s="789"/>
      <c r="G4" s="789"/>
      <c r="H4" s="801" t="s">
        <v>1356</v>
      </c>
    </row>
    <row r="5" spans="1:8" ht="39.75" customHeight="1" x14ac:dyDescent="0.2">
      <c r="A5" s="786" t="s">
        <v>816</v>
      </c>
      <c r="B5" s="948" t="s">
        <v>162</v>
      </c>
      <c r="C5" s="948" t="s">
        <v>727</v>
      </c>
      <c r="D5" s="948" t="s">
        <v>672</v>
      </c>
      <c r="E5" s="948" t="s">
        <v>947</v>
      </c>
      <c r="F5" s="948" t="s">
        <v>946</v>
      </c>
      <c r="G5" s="948" t="s">
        <v>726</v>
      </c>
      <c r="H5" s="949" t="s">
        <v>948</v>
      </c>
    </row>
    <row r="6" spans="1:8" s="916" customFormat="1" ht="13.5" customHeight="1" thickBot="1" x14ac:dyDescent="0.25">
      <c r="A6" s="1550" t="s">
        <v>1297</v>
      </c>
      <c r="B6" s="1548" t="s">
        <v>1278</v>
      </c>
      <c r="C6" s="925" t="s">
        <v>244</v>
      </c>
      <c r="D6" s="926">
        <f t="shared" ref="D6:D55" si="0">F6+E6</f>
        <v>0</v>
      </c>
      <c r="E6" s="927">
        <v>0</v>
      </c>
      <c r="F6" s="927">
        <v>0</v>
      </c>
      <c r="G6" s="925" t="s">
        <v>245</v>
      </c>
      <c r="H6" s="1542" t="s">
        <v>1326</v>
      </c>
    </row>
    <row r="7" spans="1:8" s="916" customFormat="1" ht="13.5" customHeight="1" thickBot="1" x14ac:dyDescent="0.25">
      <c r="A7" s="1551"/>
      <c r="B7" s="1549"/>
      <c r="C7" s="923" t="s">
        <v>246</v>
      </c>
      <c r="D7" s="926">
        <f t="shared" si="0"/>
        <v>1</v>
      </c>
      <c r="E7" s="924">
        <v>0</v>
      </c>
      <c r="F7" s="924">
        <v>1</v>
      </c>
      <c r="G7" s="923" t="s">
        <v>771</v>
      </c>
      <c r="H7" s="1543"/>
    </row>
    <row r="8" spans="1:8" s="917" customFormat="1" ht="18" customHeight="1" thickBot="1" x14ac:dyDescent="0.25">
      <c r="A8" s="1554" t="s">
        <v>823</v>
      </c>
      <c r="B8" s="1556" t="s">
        <v>824</v>
      </c>
      <c r="C8" s="937" t="s">
        <v>244</v>
      </c>
      <c r="D8" s="938">
        <f t="shared" si="0"/>
        <v>3</v>
      </c>
      <c r="E8" s="939">
        <v>3</v>
      </c>
      <c r="F8" s="939">
        <v>0</v>
      </c>
      <c r="G8" s="937" t="s">
        <v>245</v>
      </c>
      <c r="H8" s="1544" t="s">
        <v>1035</v>
      </c>
    </row>
    <row r="9" spans="1:8" s="917" customFormat="1" ht="18" customHeight="1" thickBot="1" x14ac:dyDescent="0.25">
      <c r="A9" s="1555"/>
      <c r="B9" s="1557"/>
      <c r="C9" s="788" t="s">
        <v>246</v>
      </c>
      <c r="D9" s="938">
        <f t="shared" si="0"/>
        <v>1</v>
      </c>
      <c r="E9" s="790">
        <v>0</v>
      </c>
      <c r="F9" s="790">
        <v>1</v>
      </c>
      <c r="G9" s="788" t="s">
        <v>771</v>
      </c>
      <c r="H9" s="1545"/>
    </row>
    <row r="10" spans="1:8" s="916" customFormat="1" ht="13.5" customHeight="1" thickBot="1" x14ac:dyDescent="0.25">
      <c r="A10" s="1550" t="s">
        <v>865</v>
      </c>
      <c r="B10" s="1548" t="s">
        <v>866</v>
      </c>
      <c r="C10" s="925" t="s">
        <v>244</v>
      </c>
      <c r="D10" s="926">
        <f t="shared" si="0"/>
        <v>2</v>
      </c>
      <c r="E10" s="927">
        <v>1</v>
      </c>
      <c r="F10" s="927">
        <v>1</v>
      </c>
      <c r="G10" s="925" t="s">
        <v>245</v>
      </c>
      <c r="H10" s="1542" t="s">
        <v>1054</v>
      </c>
    </row>
    <row r="11" spans="1:8" s="916" customFormat="1" ht="13.5" customHeight="1" thickBot="1" x14ac:dyDescent="0.25">
      <c r="A11" s="1551"/>
      <c r="B11" s="1549"/>
      <c r="C11" s="923" t="s">
        <v>246</v>
      </c>
      <c r="D11" s="926">
        <f t="shared" si="0"/>
        <v>0</v>
      </c>
      <c r="E11" s="924">
        <v>0</v>
      </c>
      <c r="F11" s="924">
        <v>0</v>
      </c>
      <c r="G11" s="923" t="s">
        <v>771</v>
      </c>
      <c r="H11" s="1543"/>
    </row>
    <row r="12" spans="1:8" s="917" customFormat="1" ht="18" customHeight="1" thickBot="1" x14ac:dyDescent="0.25">
      <c r="A12" s="1554" t="s">
        <v>867</v>
      </c>
      <c r="B12" s="1556" t="s">
        <v>868</v>
      </c>
      <c r="C12" s="937" t="s">
        <v>244</v>
      </c>
      <c r="D12" s="938">
        <f t="shared" si="0"/>
        <v>0</v>
      </c>
      <c r="E12" s="939">
        <v>0</v>
      </c>
      <c r="F12" s="939">
        <v>0</v>
      </c>
      <c r="G12" s="937" t="s">
        <v>245</v>
      </c>
      <c r="H12" s="1544" t="s">
        <v>1057</v>
      </c>
    </row>
    <row r="13" spans="1:8" s="917" customFormat="1" ht="18" customHeight="1" thickBot="1" x14ac:dyDescent="0.25">
      <c r="A13" s="1555"/>
      <c r="B13" s="1557"/>
      <c r="C13" s="788" t="s">
        <v>246</v>
      </c>
      <c r="D13" s="938">
        <f t="shared" si="0"/>
        <v>2</v>
      </c>
      <c r="E13" s="790">
        <v>2</v>
      </c>
      <c r="F13" s="790">
        <v>0</v>
      </c>
      <c r="G13" s="788" t="s">
        <v>771</v>
      </c>
      <c r="H13" s="1545"/>
    </row>
    <row r="14" spans="1:8" s="916" customFormat="1" ht="13.5" customHeight="1" thickBot="1" x14ac:dyDescent="0.25">
      <c r="A14" s="1550" t="s">
        <v>924</v>
      </c>
      <c r="B14" s="1548" t="s">
        <v>872</v>
      </c>
      <c r="C14" s="925" t="s">
        <v>244</v>
      </c>
      <c r="D14" s="926">
        <f t="shared" si="0"/>
        <v>0</v>
      </c>
      <c r="E14" s="927">
        <v>0</v>
      </c>
      <c r="F14" s="927">
        <v>0</v>
      </c>
      <c r="G14" s="925" t="s">
        <v>245</v>
      </c>
      <c r="H14" s="1542" t="s">
        <v>1056</v>
      </c>
    </row>
    <row r="15" spans="1:8" s="916" customFormat="1" ht="13.5" customHeight="1" thickBot="1" x14ac:dyDescent="0.25">
      <c r="A15" s="1551"/>
      <c r="B15" s="1549"/>
      <c r="C15" s="923" t="s">
        <v>246</v>
      </c>
      <c r="D15" s="926">
        <f t="shared" si="0"/>
        <v>1</v>
      </c>
      <c r="E15" s="924">
        <v>0</v>
      </c>
      <c r="F15" s="924">
        <v>1</v>
      </c>
      <c r="G15" s="923" t="s">
        <v>771</v>
      </c>
      <c r="H15" s="1543"/>
    </row>
    <row r="16" spans="1:8" s="917" customFormat="1" ht="18" customHeight="1" thickBot="1" x14ac:dyDescent="0.25">
      <c r="A16" s="1554" t="s">
        <v>925</v>
      </c>
      <c r="B16" s="1556" t="s">
        <v>874</v>
      </c>
      <c r="C16" s="937" t="s">
        <v>244</v>
      </c>
      <c r="D16" s="938">
        <f t="shared" si="0"/>
        <v>2</v>
      </c>
      <c r="E16" s="939">
        <v>2</v>
      </c>
      <c r="F16" s="939">
        <v>0</v>
      </c>
      <c r="G16" s="937" t="s">
        <v>245</v>
      </c>
      <c r="H16" s="1544" t="s">
        <v>1089</v>
      </c>
    </row>
    <row r="17" spans="1:8" s="917" customFormat="1" ht="18" customHeight="1" thickBot="1" x14ac:dyDescent="0.25">
      <c r="A17" s="1555"/>
      <c r="B17" s="1557"/>
      <c r="C17" s="788" t="s">
        <v>246</v>
      </c>
      <c r="D17" s="938">
        <f t="shared" si="0"/>
        <v>1</v>
      </c>
      <c r="E17" s="790">
        <v>0</v>
      </c>
      <c r="F17" s="790">
        <v>1</v>
      </c>
      <c r="G17" s="788" t="s">
        <v>771</v>
      </c>
      <c r="H17" s="1545"/>
    </row>
    <row r="18" spans="1:8" s="916" customFormat="1" ht="13.5" customHeight="1" thickBot="1" x14ac:dyDescent="0.25">
      <c r="A18" s="1550" t="s">
        <v>888</v>
      </c>
      <c r="B18" s="1548" t="s">
        <v>889</v>
      </c>
      <c r="C18" s="925" t="s">
        <v>244</v>
      </c>
      <c r="D18" s="926">
        <f t="shared" si="0"/>
        <v>6</v>
      </c>
      <c r="E18" s="927">
        <v>4</v>
      </c>
      <c r="F18" s="927">
        <v>2</v>
      </c>
      <c r="G18" s="925" t="s">
        <v>245</v>
      </c>
      <c r="H18" s="1542" t="s">
        <v>1066</v>
      </c>
    </row>
    <row r="19" spans="1:8" s="916" customFormat="1" ht="13.5" customHeight="1" thickBot="1" x14ac:dyDescent="0.25">
      <c r="A19" s="1551"/>
      <c r="B19" s="1549"/>
      <c r="C19" s="923" t="s">
        <v>246</v>
      </c>
      <c r="D19" s="926">
        <f t="shared" si="0"/>
        <v>5</v>
      </c>
      <c r="E19" s="924">
        <v>2</v>
      </c>
      <c r="F19" s="924">
        <v>3</v>
      </c>
      <c r="G19" s="923" t="s">
        <v>771</v>
      </c>
      <c r="H19" s="1543"/>
    </row>
    <row r="20" spans="1:8" s="917" customFormat="1" ht="18" customHeight="1" thickBot="1" x14ac:dyDescent="0.25">
      <c r="A20" s="1554" t="s">
        <v>1298</v>
      </c>
      <c r="B20" s="1556" t="s">
        <v>1299</v>
      </c>
      <c r="C20" s="937" t="s">
        <v>244</v>
      </c>
      <c r="D20" s="938">
        <f t="shared" si="0"/>
        <v>2</v>
      </c>
      <c r="E20" s="939">
        <v>2</v>
      </c>
      <c r="F20" s="939">
        <v>0</v>
      </c>
      <c r="G20" s="937" t="s">
        <v>245</v>
      </c>
      <c r="H20" s="1544" t="s">
        <v>1331</v>
      </c>
    </row>
    <row r="21" spans="1:8" s="917" customFormat="1" ht="18" customHeight="1" thickBot="1" x14ac:dyDescent="0.25">
      <c r="A21" s="1555"/>
      <c r="B21" s="1557"/>
      <c r="C21" s="788" t="s">
        <v>246</v>
      </c>
      <c r="D21" s="938">
        <f t="shared" si="0"/>
        <v>0</v>
      </c>
      <c r="E21" s="790">
        <v>0</v>
      </c>
      <c r="F21" s="790">
        <v>0</v>
      </c>
      <c r="G21" s="788" t="s">
        <v>771</v>
      </c>
      <c r="H21" s="1545"/>
    </row>
    <row r="22" spans="1:8" s="916" customFormat="1" ht="13.5" customHeight="1" thickBot="1" x14ac:dyDescent="0.25">
      <c r="A22" s="1550" t="s">
        <v>926</v>
      </c>
      <c r="B22" s="1548" t="s">
        <v>895</v>
      </c>
      <c r="C22" s="925" t="s">
        <v>244</v>
      </c>
      <c r="D22" s="926">
        <f t="shared" si="0"/>
        <v>0</v>
      </c>
      <c r="E22" s="927">
        <v>0</v>
      </c>
      <c r="F22" s="927">
        <v>0</v>
      </c>
      <c r="G22" s="925" t="s">
        <v>245</v>
      </c>
      <c r="H22" s="1542" t="s">
        <v>1058</v>
      </c>
    </row>
    <row r="23" spans="1:8" s="916" customFormat="1" ht="13.5" customHeight="1" thickBot="1" x14ac:dyDescent="0.25">
      <c r="A23" s="1551"/>
      <c r="B23" s="1549"/>
      <c r="C23" s="923" t="s">
        <v>246</v>
      </c>
      <c r="D23" s="926">
        <f t="shared" si="0"/>
        <v>3</v>
      </c>
      <c r="E23" s="924">
        <v>0</v>
      </c>
      <c r="F23" s="924">
        <v>3</v>
      </c>
      <c r="G23" s="923" t="s">
        <v>771</v>
      </c>
      <c r="H23" s="1543"/>
    </row>
    <row r="24" spans="1:8" s="917" customFormat="1" ht="18" customHeight="1" thickBot="1" x14ac:dyDescent="0.25">
      <c r="A24" s="1554" t="s">
        <v>1300</v>
      </c>
      <c r="B24" s="1556" t="s">
        <v>645</v>
      </c>
      <c r="C24" s="937" t="s">
        <v>244</v>
      </c>
      <c r="D24" s="938">
        <f t="shared" si="0"/>
        <v>0</v>
      </c>
      <c r="E24" s="939">
        <v>0</v>
      </c>
      <c r="F24" s="939">
        <v>0</v>
      </c>
      <c r="G24" s="937" t="s">
        <v>245</v>
      </c>
      <c r="H24" s="1544" t="s">
        <v>1058</v>
      </c>
    </row>
    <row r="25" spans="1:8" s="917" customFormat="1" ht="18" customHeight="1" thickBot="1" x14ac:dyDescent="0.25">
      <c r="A25" s="1555"/>
      <c r="B25" s="1557"/>
      <c r="C25" s="788" t="s">
        <v>246</v>
      </c>
      <c r="D25" s="938">
        <f t="shared" si="0"/>
        <v>3</v>
      </c>
      <c r="E25" s="790">
        <v>2</v>
      </c>
      <c r="F25" s="790">
        <v>1</v>
      </c>
      <c r="G25" s="788" t="s">
        <v>771</v>
      </c>
      <c r="H25" s="1545"/>
    </row>
    <row r="26" spans="1:8" s="916" customFormat="1" ht="21.75" customHeight="1" thickBot="1" x14ac:dyDescent="0.25">
      <c r="A26" s="1550" t="s">
        <v>1301</v>
      </c>
      <c r="B26" s="1548" t="s">
        <v>1302</v>
      </c>
      <c r="C26" s="925" t="s">
        <v>244</v>
      </c>
      <c r="D26" s="926">
        <f t="shared" si="0"/>
        <v>0</v>
      </c>
      <c r="E26" s="927">
        <v>0</v>
      </c>
      <c r="F26" s="927">
        <v>0</v>
      </c>
      <c r="G26" s="925" t="s">
        <v>245</v>
      </c>
      <c r="H26" s="1542" t="s">
        <v>1320</v>
      </c>
    </row>
    <row r="27" spans="1:8" s="916" customFormat="1" ht="21.75" customHeight="1" thickBot="1" x14ac:dyDescent="0.25">
      <c r="A27" s="1551"/>
      <c r="B27" s="1549"/>
      <c r="C27" s="923" t="s">
        <v>246</v>
      </c>
      <c r="D27" s="926">
        <f t="shared" si="0"/>
        <v>1</v>
      </c>
      <c r="E27" s="924">
        <v>1</v>
      </c>
      <c r="F27" s="924">
        <v>0</v>
      </c>
      <c r="G27" s="923" t="s">
        <v>771</v>
      </c>
      <c r="H27" s="1543"/>
    </row>
    <row r="28" spans="1:8" s="917" customFormat="1" ht="18" customHeight="1" thickBot="1" x14ac:dyDescent="0.25">
      <c r="A28" s="1554" t="s">
        <v>927</v>
      </c>
      <c r="B28" s="1556" t="s">
        <v>928</v>
      </c>
      <c r="C28" s="937" t="s">
        <v>244</v>
      </c>
      <c r="D28" s="938">
        <f t="shared" si="0"/>
        <v>16</v>
      </c>
      <c r="E28" s="939">
        <v>9</v>
      </c>
      <c r="F28" s="939">
        <v>7</v>
      </c>
      <c r="G28" s="937" t="s">
        <v>245</v>
      </c>
      <c r="H28" s="1544" t="s">
        <v>1096</v>
      </c>
    </row>
    <row r="29" spans="1:8" s="917" customFormat="1" ht="18" customHeight="1" thickBot="1" x14ac:dyDescent="0.25">
      <c r="A29" s="1555"/>
      <c r="B29" s="1557"/>
      <c r="C29" s="788" t="s">
        <v>246</v>
      </c>
      <c r="D29" s="938">
        <f t="shared" si="0"/>
        <v>16</v>
      </c>
      <c r="E29" s="790">
        <v>14</v>
      </c>
      <c r="F29" s="790">
        <v>2</v>
      </c>
      <c r="G29" s="788" t="s">
        <v>771</v>
      </c>
      <c r="H29" s="1545"/>
    </row>
    <row r="30" spans="1:8" s="916" customFormat="1" ht="13.5" customHeight="1" thickBot="1" x14ac:dyDescent="0.25">
      <c r="A30" s="1550" t="s">
        <v>929</v>
      </c>
      <c r="B30" s="1548" t="s">
        <v>930</v>
      </c>
      <c r="C30" s="925" t="s">
        <v>244</v>
      </c>
      <c r="D30" s="926">
        <f t="shared" si="0"/>
        <v>3</v>
      </c>
      <c r="E30" s="927">
        <v>1</v>
      </c>
      <c r="F30" s="927">
        <v>2</v>
      </c>
      <c r="G30" s="925" t="s">
        <v>245</v>
      </c>
      <c r="H30" s="1542" t="s">
        <v>1092</v>
      </c>
    </row>
    <row r="31" spans="1:8" s="916" customFormat="1" ht="13.5" customHeight="1" thickBot="1" x14ac:dyDescent="0.25">
      <c r="A31" s="1551"/>
      <c r="B31" s="1549"/>
      <c r="C31" s="923" t="s">
        <v>246</v>
      </c>
      <c r="D31" s="926">
        <f t="shared" si="0"/>
        <v>4</v>
      </c>
      <c r="E31" s="924">
        <v>4</v>
      </c>
      <c r="F31" s="924">
        <v>0</v>
      </c>
      <c r="G31" s="923" t="s">
        <v>771</v>
      </c>
      <c r="H31" s="1543"/>
    </row>
    <row r="32" spans="1:8" s="917" customFormat="1" ht="18" customHeight="1" thickBot="1" x14ac:dyDescent="0.25">
      <c r="A32" s="1554" t="s">
        <v>931</v>
      </c>
      <c r="B32" s="1556" t="s">
        <v>932</v>
      </c>
      <c r="C32" s="788" t="s">
        <v>244</v>
      </c>
      <c r="D32" s="1044">
        <f t="shared" si="0"/>
        <v>2</v>
      </c>
      <c r="E32" s="790">
        <v>2</v>
      </c>
      <c r="F32" s="790">
        <v>0</v>
      </c>
      <c r="G32" s="788" t="s">
        <v>245</v>
      </c>
      <c r="H32" s="1544" t="s">
        <v>1090</v>
      </c>
    </row>
    <row r="33" spans="1:8" s="917" customFormat="1" ht="18" customHeight="1" x14ac:dyDescent="0.2">
      <c r="A33" s="1561"/>
      <c r="B33" s="1562"/>
      <c r="C33" s="1045" t="s">
        <v>246</v>
      </c>
      <c r="D33" s="1046">
        <f t="shared" si="0"/>
        <v>2</v>
      </c>
      <c r="E33" s="1047">
        <v>1</v>
      </c>
      <c r="F33" s="1047">
        <v>1</v>
      </c>
      <c r="G33" s="1045" t="s">
        <v>771</v>
      </c>
      <c r="H33" s="1558"/>
    </row>
    <row r="34" spans="1:8" s="916" customFormat="1" ht="13.5" customHeight="1" thickBot="1" x14ac:dyDescent="0.25">
      <c r="A34" s="1553" t="s">
        <v>1303</v>
      </c>
      <c r="B34" s="1552" t="s">
        <v>1304</v>
      </c>
      <c r="C34" s="925" t="s">
        <v>244</v>
      </c>
      <c r="D34" s="926">
        <f t="shared" si="0"/>
        <v>1</v>
      </c>
      <c r="E34" s="927">
        <v>1</v>
      </c>
      <c r="F34" s="927">
        <v>0</v>
      </c>
      <c r="G34" s="925" t="s">
        <v>245</v>
      </c>
      <c r="H34" s="1542" t="s">
        <v>1091</v>
      </c>
    </row>
    <row r="35" spans="1:8" s="916" customFormat="1" ht="13.5" customHeight="1" thickBot="1" x14ac:dyDescent="0.25">
      <c r="A35" s="1551"/>
      <c r="B35" s="1549"/>
      <c r="C35" s="923" t="s">
        <v>246</v>
      </c>
      <c r="D35" s="926">
        <f t="shared" si="0"/>
        <v>1</v>
      </c>
      <c r="E35" s="924">
        <v>1</v>
      </c>
      <c r="F35" s="924">
        <v>0</v>
      </c>
      <c r="G35" s="923" t="s">
        <v>771</v>
      </c>
      <c r="H35" s="1543"/>
    </row>
    <row r="36" spans="1:8" s="917" customFormat="1" ht="18" customHeight="1" thickBot="1" x14ac:dyDescent="0.25">
      <c r="A36" s="1554" t="s">
        <v>933</v>
      </c>
      <c r="B36" s="1556" t="s">
        <v>1305</v>
      </c>
      <c r="C36" s="937" t="s">
        <v>244</v>
      </c>
      <c r="D36" s="938">
        <f t="shared" si="0"/>
        <v>2</v>
      </c>
      <c r="E36" s="939">
        <v>2</v>
      </c>
      <c r="F36" s="939">
        <v>0</v>
      </c>
      <c r="G36" s="937" t="s">
        <v>245</v>
      </c>
      <c r="H36" s="1544" t="s">
        <v>1321</v>
      </c>
    </row>
    <row r="37" spans="1:8" s="917" customFormat="1" ht="18" customHeight="1" thickBot="1" x14ac:dyDescent="0.25">
      <c r="A37" s="1555"/>
      <c r="B37" s="1557"/>
      <c r="C37" s="788" t="s">
        <v>246</v>
      </c>
      <c r="D37" s="938">
        <f t="shared" si="0"/>
        <v>4</v>
      </c>
      <c r="E37" s="790">
        <v>2</v>
      </c>
      <c r="F37" s="790">
        <v>2</v>
      </c>
      <c r="G37" s="788" t="s">
        <v>771</v>
      </c>
      <c r="H37" s="1545"/>
    </row>
    <row r="38" spans="1:8" s="916" customFormat="1" ht="13.5" customHeight="1" thickBot="1" x14ac:dyDescent="0.25">
      <c r="A38" s="1550" t="s">
        <v>1306</v>
      </c>
      <c r="B38" s="1548" t="s">
        <v>1307</v>
      </c>
      <c r="C38" s="925" t="s">
        <v>244</v>
      </c>
      <c r="D38" s="926">
        <f t="shared" si="0"/>
        <v>1</v>
      </c>
      <c r="E38" s="927">
        <v>1</v>
      </c>
      <c r="F38" s="927">
        <v>0</v>
      </c>
      <c r="G38" s="925" t="s">
        <v>245</v>
      </c>
      <c r="H38" s="1542" t="s">
        <v>1093</v>
      </c>
    </row>
    <row r="39" spans="1:8" s="916" customFormat="1" ht="13.5" customHeight="1" thickBot="1" x14ac:dyDescent="0.25">
      <c r="A39" s="1551"/>
      <c r="B39" s="1549"/>
      <c r="C39" s="923" t="s">
        <v>246</v>
      </c>
      <c r="D39" s="926">
        <f t="shared" si="0"/>
        <v>1</v>
      </c>
      <c r="E39" s="924">
        <v>0</v>
      </c>
      <c r="F39" s="924">
        <v>1</v>
      </c>
      <c r="G39" s="923" t="s">
        <v>771</v>
      </c>
      <c r="H39" s="1543"/>
    </row>
    <row r="40" spans="1:8" s="917" customFormat="1" ht="18" customHeight="1" thickBot="1" x14ac:dyDescent="0.25">
      <c r="A40" s="1554" t="s">
        <v>934</v>
      </c>
      <c r="B40" s="1556" t="s">
        <v>1308</v>
      </c>
      <c r="C40" s="937" t="s">
        <v>244</v>
      </c>
      <c r="D40" s="938">
        <f t="shared" si="0"/>
        <v>2</v>
      </c>
      <c r="E40" s="939">
        <v>1</v>
      </c>
      <c r="F40" s="939">
        <v>1</v>
      </c>
      <c r="G40" s="937" t="s">
        <v>245</v>
      </c>
      <c r="H40" s="1544" t="s">
        <v>1322</v>
      </c>
    </row>
    <row r="41" spans="1:8" s="917" customFormat="1" ht="18" customHeight="1" thickBot="1" x14ac:dyDescent="0.25">
      <c r="A41" s="1555"/>
      <c r="B41" s="1557"/>
      <c r="C41" s="788" t="s">
        <v>246</v>
      </c>
      <c r="D41" s="938">
        <f t="shared" si="0"/>
        <v>0</v>
      </c>
      <c r="E41" s="790">
        <v>0</v>
      </c>
      <c r="F41" s="790">
        <v>0</v>
      </c>
      <c r="G41" s="788" t="s">
        <v>771</v>
      </c>
      <c r="H41" s="1545"/>
    </row>
    <row r="42" spans="1:8" s="916" customFormat="1" ht="13.5" customHeight="1" thickBot="1" x14ac:dyDescent="0.25">
      <c r="A42" s="1550" t="s">
        <v>935</v>
      </c>
      <c r="B42" s="1548" t="s">
        <v>1309</v>
      </c>
      <c r="C42" s="925" t="s">
        <v>244</v>
      </c>
      <c r="D42" s="926">
        <f t="shared" si="0"/>
        <v>11</v>
      </c>
      <c r="E42" s="927">
        <v>6</v>
      </c>
      <c r="F42" s="927">
        <v>5</v>
      </c>
      <c r="G42" s="925" t="s">
        <v>245</v>
      </c>
      <c r="H42" s="1542" t="s">
        <v>1095</v>
      </c>
    </row>
    <row r="43" spans="1:8" s="916" customFormat="1" ht="13.5" customHeight="1" thickBot="1" x14ac:dyDescent="0.25">
      <c r="A43" s="1551"/>
      <c r="B43" s="1549"/>
      <c r="C43" s="923" t="s">
        <v>246</v>
      </c>
      <c r="D43" s="926">
        <f t="shared" si="0"/>
        <v>15</v>
      </c>
      <c r="E43" s="924">
        <v>10</v>
      </c>
      <c r="F43" s="924">
        <v>5</v>
      </c>
      <c r="G43" s="923" t="s">
        <v>771</v>
      </c>
      <c r="H43" s="1543"/>
    </row>
    <row r="44" spans="1:8" s="917" customFormat="1" ht="18" customHeight="1" thickBot="1" x14ac:dyDescent="0.25">
      <c r="A44" s="1554" t="s">
        <v>1310</v>
      </c>
      <c r="B44" s="1556" t="s">
        <v>1311</v>
      </c>
      <c r="C44" s="937" t="s">
        <v>244</v>
      </c>
      <c r="D44" s="938">
        <f t="shared" si="0"/>
        <v>1</v>
      </c>
      <c r="E44" s="939">
        <v>0</v>
      </c>
      <c r="F44" s="939">
        <v>1</v>
      </c>
      <c r="G44" s="937" t="s">
        <v>245</v>
      </c>
      <c r="H44" s="1544" t="s">
        <v>1094</v>
      </c>
    </row>
    <row r="45" spans="1:8" s="917" customFormat="1" ht="18" customHeight="1" thickBot="1" x14ac:dyDescent="0.25">
      <c r="A45" s="1555"/>
      <c r="B45" s="1557"/>
      <c r="C45" s="788" t="s">
        <v>246</v>
      </c>
      <c r="D45" s="938">
        <f>F45+E45</f>
        <v>3</v>
      </c>
      <c r="E45" s="790">
        <v>2</v>
      </c>
      <c r="F45" s="790">
        <v>1</v>
      </c>
      <c r="G45" s="788" t="s">
        <v>771</v>
      </c>
      <c r="H45" s="1545"/>
    </row>
    <row r="46" spans="1:8" s="916" customFormat="1" ht="13.5" customHeight="1" thickBot="1" x14ac:dyDescent="0.25">
      <c r="A46" s="1550" t="s">
        <v>936</v>
      </c>
      <c r="B46" s="1548" t="s">
        <v>937</v>
      </c>
      <c r="C46" s="925" t="s">
        <v>244</v>
      </c>
      <c r="D46" s="926">
        <f t="shared" si="0"/>
        <v>14</v>
      </c>
      <c r="E46" s="927">
        <v>10</v>
      </c>
      <c r="F46" s="927">
        <v>4</v>
      </c>
      <c r="G46" s="925" t="s">
        <v>245</v>
      </c>
      <c r="H46" s="1542" t="s">
        <v>1323</v>
      </c>
    </row>
    <row r="47" spans="1:8" s="916" customFormat="1" ht="13.5" customHeight="1" thickBot="1" x14ac:dyDescent="0.25">
      <c r="A47" s="1551"/>
      <c r="B47" s="1549"/>
      <c r="C47" s="923" t="s">
        <v>246</v>
      </c>
      <c r="D47" s="926">
        <f t="shared" si="0"/>
        <v>7</v>
      </c>
      <c r="E47" s="924">
        <v>4</v>
      </c>
      <c r="F47" s="924">
        <v>3</v>
      </c>
      <c r="G47" s="923" t="s">
        <v>771</v>
      </c>
      <c r="H47" s="1543"/>
    </row>
    <row r="48" spans="1:8" s="917" customFormat="1" ht="18" customHeight="1" thickBot="1" x14ac:dyDescent="0.25">
      <c r="A48" s="1554" t="s">
        <v>1312</v>
      </c>
      <c r="B48" s="1556" t="s">
        <v>1313</v>
      </c>
      <c r="C48" s="937" t="s">
        <v>244</v>
      </c>
      <c r="D48" s="938">
        <f t="shared" si="0"/>
        <v>2</v>
      </c>
      <c r="E48" s="939">
        <v>2</v>
      </c>
      <c r="F48" s="939">
        <v>0</v>
      </c>
      <c r="G48" s="937" t="s">
        <v>245</v>
      </c>
      <c r="H48" s="1544" t="s">
        <v>1332</v>
      </c>
    </row>
    <row r="49" spans="1:15" s="917" customFormat="1" ht="18" customHeight="1" thickBot="1" x14ac:dyDescent="0.25">
      <c r="A49" s="1555"/>
      <c r="B49" s="1557"/>
      <c r="C49" s="788" t="s">
        <v>246</v>
      </c>
      <c r="D49" s="938">
        <f t="shared" si="0"/>
        <v>0</v>
      </c>
      <c r="E49" s="790">
        <v>0</v>
      </c>
      <c r="F49" s="790">
        <v>0</v>
      </c>
      <c r="G49" s="788" t="s">
        <v>771</v>
      </c>
      <c r="H49" s="1545"/>
    </row>
    <row r="50" spans="1:15" s="916" customFormat="1" ht="24.75" customHeight="1" thickBot="1" x14ac:dyDescent="0.25">
      <c r="A50" s="1550" t="s">
        <v>938</v>
      </c>
      <c r="B50" s="1548" t="s">
        <v>939</v>
      </c>
      <c r="C50" s="925" t="s">
        <v>244</v>
      </c>
      <c r="D50" s="926">
        <f t="shared" si="0"/>
        <v>13</v>
      </c>
      <c r="E50" s="927">
        <v>9</v>
      </c>
      <c r="F50" s="927">
        <v>4</v>
      </c>
      <c r="G50" s="925" t="s">
        <v>245</v>
      </c>
      <c r="H50" s="1542" t="s">
        <v>1324</v>
      </c>
    </row>
    <row r="51" spans="1:15" s="916" customFormat="1" ht="24.75" customHeight="1" thickBot="1" x14ac:dyDescent="0.25">
      <c r="A51" s="1551"/>
      <c r="B51" s="1549"/>
      <c r="C51" s="923" t="s">
        <v>246</v>
      </c>
      <c r="D51" s="926">
        <f t="shared" si="0"/>
        <v>11</v>
      </c>
      <c r="E51" s="924">
        <v>8</v>
      </c>
      <c r="F51" s="924">
        <v>3</v>
      </c>
      <c r="G51" s="923" t="s">
        <v>771</v>
      </c>
      <c r="H51" s="1543"/>
    </row>
    <row r="52" spans="1:15" s="917" customFormat="1" ht="18" customHeight="1" thickBot="1" x14ac:dyDescent="0.25">
      <c r="A52" s="1554" t="s">
        <v>1314</v>
      </c>
      <c r="B52" s="1556" t="s">
        <v>1315</v>
      </c>
      <c r="C52" s="937" t="s">
        <v>244</v>
      </c>
      <c r="D52" s="938">
        <f t="shared" si="0"/>
        <v>1</v>
      </c>
      <c r="E52" s="939">
        <v>1</v>
      </c>
      <c r="F52" s="939">
        <v>0</v>
      </c>
      <c r="G52" s="937" t="s">
        <v>245</v>
      </c>
      <c r="H52" s="1544" t="s">
        <v>1333</v>
      </c>
    </row>
    <row r="53" spans="1:15" s="917" customFormat="1" ht="18" customHeight="1" thickBot="1" x14ac:dyDescent="0.25">
      <c r="A53" s="1555"/>
      <c r="B53" s="1557"/>
      <c r="C53" s="788" t="s">
        <v>246</v>
      </c>
      <c r="D53" s="938">
        <f t="shared" si="0"/>
        <v>0</v>
      </c>
      <c r="E53" s="790">
        <v>0</v>
      </c>
      <c r="F53" s="790">
        <v>0</v>
      </c>
      <c r="G53" s="788" t="s">
        <v>771</v>
      </c>
      <c r="H53" s="1545"/>
    </row>
    <row r="54" spans="1:15" s="916" customFormat="1" ht="13.5" customHeight="1" thickBot="1" x14ac:dyDescent="0.25">
      <c r="A54" s="1550" t="s">
        <v>908</v>
      </c>
      <c r="B54" s="1548" t="s">
        <v>909</v>
      </c>
      <c r="C54" s="925" t="s">
        <v>244</v>
      </c>
      <c r="D54" s="926">
        <f t="shared" si="0"/>
        <v>0</v>
      </c>
      <c r="E54" s="927">
        <v>0</v>
      </c>
      <c r="F54" s="927">
        <v>0</v>
      </c>
      <c r="G54" s="925" t="s">
        <v>245</v>
      </c>
      <c r="H54" s="1542" t="s">
        <v>1073</v>
      </c>
    </row>
    <row r="55" spans="1:15" s="916" customFormat="1" ht="13.5" customHeight="1" x14ac:dyDescent="0.2">
      <c r="A55" s="1553"/>
      <c r="B55" s="1552"/>
      <c r="C55" s="1041" t="s">
        <v>246</v>
      </c>
      <c r="D55" s="1042">
        <f t="shared" si="0"/>
        <v>2</v>
      </c>
      <c r="E55" s="1043">
        <v>0</v>
      </c>
      <c r="F55" s="1043">
        <v>2</v>
      </c>
      <c r="G55" s="1041" t="s">
        <v>771</v>
      </c>
      <c r="H55" s="1542"/>
    </row>
    <row r="56" spans="1:15" s="916" customFormat="1" ht="13.5" thickBot="1" x14ac:dyDescent="0.25">
      <c r="A56" s="1546" t="s">
        <v>66</v>
      </c>
      <c r="B56" s="1546" t="s">
        <v>917</v>
      </c>
      <c r="C56" s="1086" t="s">
        <v>244</v>
      </c>
      <c r="D56" s="1087">
        <f>D6+D8+D10+D12+D14+D16+D18+D20+D22+D24+D26+D28+D30+D32+D34+D36+D38+D40+D42+D44+D46+D48+D50+D52+D54</f>
        <v>84</v>
      </c>
      <c r="E56" s="1088">
        <f t="shared" ref="E56:F56" si="1">E6+E8+E10+E12+E14+E16+E18+E20+E22+E24+E26+E28+E30+E32+E34+E36+E38+E40+E42+E44+E46+E48+E50+E52+E54</f>
        <v>57</v>
      </c>
      <c r="F56" s="1088">
        <f t="shared" si="1"/>
        <v>27</v>
      </c>
      <c r="G56" s="1086" t="s">
        <v>245</v>
      </c>
      <c r="H56" s="1547" t="s">
        <v>67</v>
      </c>
    </row>
    <row r="57" spans="1:15" s="916" customFormat="1" ht="13.5" thickBot="1" x14ac:dyDescent="0.25">
      <c r="A57" s="1546"/>
      <c r="B57" s="1546"/>
      <c r="C57" s="788" t="s">
        <v>246</v>
      </c>
      <c r="D57" s="938">
        <f>D7+D9+D11+D13+D15+D17+D19+D21+D23+D25+D27+D29+D31+D33+D35+D37+D39+D41+D43+D45+D47+D49+D51+D53+D55</f>
        <v>84</v>
      </c>
      <c r="E57" s="790">
        <f t="shared" ref="E57:F57" si="2">E7+E9+E11+E13+E15+E17+E19+E21+E23+E25+E27+E29+E31+E33+E35+E37+E39+E41+E43+E45+E47+E49+E51+E53+E55</f>
        <v>53</v>
      </c>
      <c r="F57" s="790">
        <f t="shared" si="2"/>
        <v>31</v>
      </c>
      <c r="G57" s="788" t="s">
        <v>771</v>
      </c>
      <c r="H57" s="1547"/>
    </row>
    <row r="58" spans="1:15" s="916" customFormat="1" x14ac:dyDescent="0.2">
      <c r="A58" s="1546" t="s">
        <v>920</v>
      </c>
      <c r="B58" s="1546" t="s">
        <v>921</v>
      </c>
      <c r="C58" s="1089" t="s">
        <v>66</v>
      </c>
      <c r="D58" s="1090">
        <f>D56+D57</f>
        <v>168</v>
      </c>
      <c r="E58" s="1091">
        <f t="shared" ref="E58:F58" si="3">E56+E57</f>
        <v>110</v>
      </c>
      <c r="F58" s="1091">
        <f t="shared" si="3"/>
        <v>58</v>
      </c>
      <c r="G58" s="1089" t="s">
        <v>67</v>
      </c>
      <c r="H58" s="1547"/>
    </row>
    <row r="59" spans="1:15" s="933" customFormat="1" ht="18.75" customHeight="1" x14ac:dyDescent="0.2">
      <c r="A59" s="1563" t="s">
        <v>1412</v>
      </c>
      <c r="B59" s="1563"/>
      <c r="C59" s="928"/>
      <c r="D59" s="929"/>
      <c r="E59" s="929"/>
      <c r="F59" s="930"/>
      <c r="G59" s="928"/>
      <c r="H59" s="931" t="s">
        <v>1414</v>
      </c>
      <c r="I59" s="932"/>
      <c r="O59" s="916"/>
    </row>
    <row r="60" spans="1:15" s="916" customFormat="1" x14ac:dyDescent="0.2">
      <c r="C60" s="934"/>
      <c r="D60" s="935"/>
      <c r="E60" s="935"/>
      <c r="F60" s="935"/>
      <c r="G60" s="934"/>
      <c r="H60" s="936"/>
    </row>
    <row r="61" spans="1:15" s="916" customFormat="1" x14ac:dyDescent="0.2">
      <c r="C61" s="934"/>
      <c r="D61" s="935"/>
      <c r="E61" s="935"/>
      <c r="F61" s="935"/>
      <c r="G61" s="934"/>
      <c r="H61" s="936"/>
    </row>
    <row r="62" spans="1:15" s="916" customFormat="1" x14ac:dyDescent="0.2">
      <c r="C62" s="934"/>
      <c r="D62" s="935"/>
      <c r="E62" s="935"/>
      <c r="F62" s="935"/>
      <c r="G62" s="934"/>
      <c r="H62" s="936"/>
    </row>
    <row r="63" spans="1:15" s="916" customFormat="1" x14ac:dyDescent="0.2">
      <c r="C63" s="934"/>
      <c r="D63" s="935"/>
      <c r="E63" s="935"/>
      <c r="F63" s="935"/>
      <c r="G63" s="934"/>
      <c r="H63" s="936"/>
    </row>
    <row r="64" spans="1:15" s="916" customFormat="1" x14ac:dyDescent="0.2">
      <c r="C64" s="934"/>
      <c r="D64" s="935"/>
      <c r="E64" s="935"/>
      <c r="F64" s="935"/>
      <c r="G64" s="934"/>
      <c r="H64" s="936"/>
    </row>
    <row r="65" spans="3:8" s="916" customFormat="1" x14ac:dyDescent="0.2">
      <c r="C65" s="934"/>
      <c r="D65" s="935"/>
      <c r="E65" s="935"/>
      <c r="F65" s="935"/>
      <c r="G65" s="934"/>
      <c r="H65" s="936"/>
    </row>
    <row r="66" spans="3:8" s="916" customFormat="1" x14ac:dyDescent="0.2">
      <c r="C66" s="934"/>
      <c r="D66" s="935"/>
      <c r="E66" s="935"/>
      <c r="F66" s="935"/>
      <c r="G66" s="934"/>
      <c r="H66" s="936"/>
    </row>
    <row r="67" spans="3:8" s="916" customFormat="1" x14ac:dyDescent="0.2">
      <c r="C67" s="934"/>
      <c r="D67" s="935"/>
      <c r="E67" s="935"/>
      <c r="F67" s="935"/>
      <c r="G67" s="934"/>
      <c r="H67" s="936"/>
    </row>
    <row r="68" spans="3:8" s="916" customFormat="1" x14ac:dyDescent="0.2">
      <c r="C68" s="934"/>
      <c r="D68" s="935"/>
      <c r="E68" s="935"/>
      <c r="F68" s="935"/>
      <c r="G68" s="934"/>
      <c r="H68" s="936"/>
    </row>
    <row r="69" spans="3:8" s="916" customFormat="1" x14ac:dyDescent="0.2">
      <c r="C69" s="934"/>
      <c r="D69" s="935"/>
      <c r="E69" s="935"/>
      <c r="F69" s="935"/>
      <c r="G69" s="934"/>
      <c r="H69" s="936"/>
    </row>
    <row r="70" spans="3:8" s="916" customFormat="1" x14ac:dyDescent="0.2">
      <c r="C70" s="934"/>
      <c r="D70" s="935"/>
      <c r="E70" s="935"/>
      <c r="F70" s="935"/>
      <c r="G70" s="934"/>
      <c r="H70" s="936"/>
    </row>
    <row r="71" spans="3:8" s="916" customFormat="1" x14ac:dyDescent="0.2">
      <c r="C71" s="934"/>
      <c r="D71" s="935"/>
      <c r="E71" s="935"/>
      <c r="F71" s="935"/>
      <c r="G71" s="934"/>
      <c r="H71" s="936"/>
    </row>
    <row r="72" spans="3:8" s="916" customFormat="1" x14ac:dyDescent="0.2">
      <c r="C72" s="934"/>
      <c r="D72" s="935"/>
      <c r="E72" s="935"/>
      <c r="F72" s="935"/>
      <c r="G72" s="934"/>
      <c r="H72" s="936"/>
    </row>
    <row r="73" spans="3:8" s="916" customFormat="1" x14ac:dyDescent="0.2">
      <c r="C73" s="934"/>
      <c r="D73" s="935"/>
      <c r="E73" s="935"/>
      <c r="F73" s="935"/>
      <c r="G73" s="934"/>
      <c r="H73" s="936"/>
    </row>
    <row r="74" spans="3:8" s="916" customFormat="1" x14ac:dyDescent="0.2">
      <c r="C74" s="934"/>
      <c r="D74" s="935"/>
      <c r="E74" s="935"/>
      <c r="F74" s="935"/>
      <c r="G74" s="934"/>
      <c r="H74" s="936"/>
    </row>
    <row r="75" spans="3:8" s="916" customFormat="1" x14ac:dyDescent="0.2">
      <c r="C75" s="934"/>
      <c r="D75" s="935"/>
      <c r="E75" s="935"/>
      <c r="F75" s="935"/>
      <c r="G75" s="934"/>
      <c r="H75" s="936"/>
    </row>
    <row r="76" spans="3:8" s="916" customFormat="1" x14ac:dyDescent="0.2">
      <c r="C76" s="934"/>
      <c r="D76" s="935"/>
      <c r="E76" s="935"/>
      <c r="F76" s="935"/>
      <c r="G76" s="934"/>
      <c r="H76" s="936"/>
    </row>
    <row r="77" spans="3:8" s="916" customFormat="1" x14ac:dyDescent="0.2">
      <c r="C77" s="934"/>
      <c r="D77" s="935"/>
      <c r="E77" s="935"/>
      <c r="F77" s="935"/>
      <c r="G77" s="934"/>
      <c r="H77" s="936"/>
    </row>
    <row r="78" spans="3:8" s="916" customFormat="1" x14ac:dyDescent="0.2">
      <c r="C78" s="934"/>
      <c r="D78" s="935"/>
      <c r="E78" s="935"/>
      <c r="F78" s="935"/>
      <c r="G78" s="934"/>
      <c r="H78" s="936"/>
    </row>
    <row r="79" spans="3:8" s="916" customFormat="1" x14ac:dyDescent="0.2">
      <c r="C79" s="934"/>
      <c r="D79" s="935"/>
      <c r="E79" s="935"/>
      <c r="F79" s="935"/>
      <c r="G79" s="934"/>
      <c r="H79" s="936"/>
    </row>
    <row r="80" spans="3:8" s="916" customFormat="1" x14ac:dyDescent="0.2">
      <c r="C80" s="934"/>
      <c r="D80" s="935"/>
      <c r="E80" s="935"/>
      <c r="F80" s="935"/>
      <c r="G80" s="934"/>
      <c r="H80" s="936"/>
    </row>
    <row r="81" spans="3:8" s="916" customFormat="1" x14ac:dyDescent="0.2">
      <c r="C81" s="934"/>
      <c r="D81" s="935"/>
      <c r="E81" s="935"/>
      <c r="F81" s="935"/>
      <c r="G81" s="934"/>
      <c r="H81" s="936"/>
    </row>
    <row r="82" spans="3:8" s="916" customFormat="1" x14ac:dyDescent="0.2">
      <c r="C82" s="934"/>
      <c r="D82" s="935"/>
      <c r="E82" s="935"/>
      <c r="F82" s="935"/>
      <c r="G82" s="934"/>
      <c r="H82" s="936"/>
    </row>
    <row r="83" spans="3:8" s="916" customFormat="1" x14ac:dyDescent="0.2">
      <c r="C83" s="934"/>
      <c r="D83" s="935"/>
      <c r="E83" s="935"/>
      <c r="F83" s="935"/>
      <c r="G83" s="934"/>
      <c r="H83" s="936"/>
    </row>
    <row r="84" spans="3:8" s="916" customFormat="1" x14ac:dyDescent="0.2">
      <c r="C84" s="934"/>
      <c r="D84" s="935"/>
      <c r="E84" s="935"/>
      <c r="F84" s="935"/>
      <c r="G84" s="934"/>
      <c r="H84" s="936"/>
    </row>
    <row r="85" spans="3:8" s="916" customFormat="1" x14ac:dyDescent="0.2">
      <c r="C85" s="934"/>
      <c r="D85" s="935"/>
      <c r="E85" s="935"/>
      <c r="F85" s="935"/>
      <c r="G85" s="934"/>
      <c r="H85" s="936"/>
    </row>
    <row r="86" spans="3:8" s="916" customFormat="1" x14ac:dyDescent="0.2">
      <c r="C86" s="934"/>
      <c r="D86" s="935"/>
      <c r="E86" s="935"/>
      <c r="F86" s="935"/>
      <c r="G86" s="934"/>
      <c r="H86" s="936"/>
    </row>
  </sheetData>
  <mergeCells count="81">
    <mergeCell ref="A59:B59"/>
    <mergeCell ref="B42:B43"/>
    <mergeCell ref="A42:A43"/>
    <mergeCell ref="A40:A41"/>
    <mergeCell ref="B40:B41"/>
    <mergeCell ref="A32:A33"/>
    <mergeCell ref="B32:B33"/>
    <mergeCell ref="A38:A39"/>
    <mergeCell ref="B38:B39"/>
    <mergeCell ref="B36:B37"/>
    <mergeCell ref="A36:A37"/>
    <mergeCell ref="A34:A35"/>
    <mergeCell ref="B34:B35"/>
    <mergeCell ref="B26:B27"/>
    <mergeCell ref="A28:A29"/>
    <mergeCell ref="B28:B29"/>
    <mergeCell ref="A20:A21"/>
    <mergeCell ref="B20:B21"/>
    <mergeCell ref="H48:H49"/>
    <mergeCell ref="A48:A49"/>
    <mergeCell ref="B48:B49"/>
    <mergeCell ref="A44:A45"/>
    <mergeCell ref="B44:B45"/>
    <mergeCell ref="A46:A47"/>
    <mergeCell ref="B46:B47"/>
    <mergeCell ref="H10:H11"/>
    <mergeCell ref="H44:H45"/>
    <mergeCell ref="H46:H47"/>
    <mergeCell ref="H12:H13"/>
    <mergeCell ref="H16:H17"/>
    <mergeCell ref="H18:H19"/>
    <mergeCell ref="H20:H21"/>
    <mergeCell ref="H22:H23"/>
    <mergeCell ref="H26:H27"/>
    <mergeCell ref="H28:H29"/>
    <mergeCell ref="H30:H31"/>
    <mergeCell ref="H42:H43"/>
    <mergeCell ref="H40:H41"/>
    <mergeCell ref="H38:H39"/>
    <mergeCell ref="A1:H1"/>
    <mergeCell ref="H6:H7"/>
    <mergeCell ref="A8:A9"/>
    <mergeCell ref="B8:B9"/>
    <mergeCell ref="A2:H2"/>
    <mergeCell ref="A3:H3"/>
    <mergeCell ref="H8:H9"/>
    <mergeCell ref="A6:A7"/>
    <mergeCell ref="B6:B7"/>
    <mergeCell ref="A18:A19"/>
    <mergeCell ref="B18:B19"/>
    <mergeCell ref="H14:H15"/>
    <mergeCell ref="H32:H33"/>
    <mergeCell ref="H36:H37"/>
    <mergeCell ref="H34:H35"/>
    <mergeCell ref="A22:A23"/>
    <mergeCell ref="B22:B23"/>
    <mergeCell ref="H24:H25"/>
    <mergeCell ref="A24:A25"/>
    <mergeCell ref="B24:B25"/>
    <mergeCell ref="A16:A17"/>
    <mergeCell ref="B16:B17"/>
    <mergeCell ref="A30:A31"/>
    <mergeCell ref="B30:B31"/>
    <mergeCell ref="A26:A27"/>
    <mergeCell ref="A14:A15"/>
    <mergeCell ref="B14:B15"/>
    <mergeCell ref="A12:A13"/>
    <mergeCell ref="B12:B13"/>
    <mergeCell ref="A10:A11"/>
    <mergeCell ref="B10:B11"/>
    <mergeCell ref="H50:H51"/>
    <mergeCell ref="H54:H55"/>
    <mergeCell ref="H52:H53"/>
    <mergeCell ref="A56:B58"/>
    <mergeCell ref="H56:H58"/>
    <mergeCell ref="B50:B51"/>
    <mergeCell ref="A50:A51"/>
    <mergeCell ref="B54:B55"/>
    <mergeCell ref="A54:A55"/>
    <mergeCell ref="A52:A53"/>
    <mergeCell ref="B52:B53"/>
  </mergeCells>
  <printOptions horizontalCentered="1" verticalCentered="1"/>
  <pageMargins left="0" right="0" top="0" bottom="0" header="0" footer="0"/>
  <pageSetup paperSize="9" scale="95" orientation="landscape" r:id="rId1"/>
  <rowBreaks count="1" manualBreakCount="1">
    <brk id="33" max="7" man="1"/>
  </rowBreaks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view="pageBreakPreview" zoomScale="60" zoomScaleNormal="100" workbookViewId="0">
      <selection activeCell="A6" sqref="A6"/>
    </sheetView>
  </sheetViews>
  <sheetFormatPr defaultRowHeight="12.75" x14ac:dyDescent="0.2"/>
  <cols>
    <col min="1" max="1" width="80.5703125" style="40" customWidth="1"/>
    <col min="2" max="256" width="9.140625" style="40"/>
    <col min="257" max="257" width="80.5703125" style="40" customWidth="1"/>
    <col min="258" max="512" width="9.140625" style="40"/>
    <col min="513" max="513" width="80.5703125" style="40" customWidth="1"/>
    <col min="514" max="768" width="9.140625" style="40"/>
    <col min="769" max="769" width="80.5703125" style="40" customWidth="1"/>
    <col min="770" max="1024" width="9.140625" style="40"/>
    <col min="1025" max="1025" width="80.5703125" style="40" customWidth="1"/>
    <col min="1026" max="1280" width="9.140625" style="40"/>
    <col min="1281" max="1281" width="80.5703125" style="40" customWidth="1"/>
    <col min="1282" max="1536" width="9.140625" style="40"/>
    <col min="1537" max="1537" width="80.5703125" style="40" customWidth="1"/>
    <col min="1538" max="1792" width="9.140625" style="40"/>
    <col min="1793" max="1793" width="80.5703125" style="40" customWidth="1"/>
    <col min="1794" max="2048" width="9.140625" style="40"/>
    <col min="2049" max="2049" width="80.5703125" style="40" customWidth="1"/>
    <col min="2050" max="2304" width="9.140625" style="40"/>
    <col min="2305" max="2305" width="80.5703125" style="40" customWidth="1"/>
    <col min="2306" max="2560" width="9.140625" style="40"/>
    <col min="2561" max="2561" width="80.5703125" style="40" customWidth="1"/>
    <col min="2562" max="2816" width="9.140625" style="40"/>
    <col min="2817" max="2817" width="80.5703125" style="40" customWidth="1"/>
    <col min="2818" max="3072" width="9.140625" style="40"/>
    <col min="3073" max="3073" width="80.5703125" style="40" customWidth="1"/>
    <col min="3074" max="3328" width="9.140625" style="40"/>
    <col min="3329" max="3329" width="80.5703125" style="40" customWidth="1"/>
    <col min="3330" max="3584" width="9.140625" style="40"/>
    <col min="3585" max="3585" width="80.5703125" style="40" customWidth="1"/>
    <col min="3586" max="3840" width="9.140625" style="40"/>
    <col min="3841" max="3841" width="80.5703125" style="40" customWidth="1"/>
    <col min="3842" max="4096" width="9.140625" style="40"/>
    <col min="4097" max="4097" width="80.5703125" style="40" customWidth="1"/>
    <col min="4098" max="4352" width="9.140625" style="40"/>
    <col min="4353" max="4353" width="80.5703125" style="40" customWidth="1"/>
    <col min="4354" max="4608" width="9.140625" style="40"/>
    <col min="4609" max="4609" width="80.5703125" style="40" customWidth="1"/>
    <col min="4610" max="4864" width="9.140625" style="40"/>
    <col min="4865" max="4865" width="80.5703125" style="40" customWidth="1"/>
    <col min="4866" max="5120" width="9.140625" style="40"/>
    <col min="5121" max="5121" width="80.5703125" style="40" customWidth="1"/>
    <col min="5122" max="5376" width="9.140625" style="40"/>
    <col min="5377" max="5377" width="80.5703125" style="40" customWidth="1"/>
    <col min="5378" max="5632" width="9.140625" style="40"/>
    <col min="5633" max="5633" width="80.5703125" style="40" customWidth="1"/>
    <col min="5634" max="5888" width="9.140625" style="40"/>
    <col min="5889" max="5889" width="80.5703125" style="40" customWidth="1"/>
    <col min="5890" max="6144" width="9.140625" style="40"/>
    <col min="6145" max="6145" width="80.5703125" style="40" customWidth="1"/>
    <col min="6146" max="6400" width="9.140625" style="40"/>
    <col min="6401" max="6401" width="80.5703125" style="40" customWidth="1"/>
    <col min="6402" max="6656" width="9.140625" style="40"/>
    <col min="6657" max="6657" width="80.5703125" style="40" customWidth="1"/>
    <col min="6658" max="6912" width="9.140625" style="40"/>
    <col min="6913" max="6913" width="80.5703125" style="40" customWidth="1"/>
    <col min="6914" max="7168" width="9.140625" style="40"/>
    <col min="7169" max="7169" width="80.5703125" style="40" customWidth="1"/>
    <col min="7170" max="7424" width="9.140625" style="40"/>
    <col min="7425" max="7425" width="80.5703125" style="40" customWidth="1"/>
    <col min="7426" max="7680" width="9.140625" style="40"/>
    <col min="7681" max="7681" width="80.5703125" style="40" customWidth="1"/>
    <col min="7682" max="7936" width="9.140625" style="40"/>
    <col min="7937" max="7937" width="80.5703125" style="40" customWidth="1"/>
    <col min="7938" max="8192" width="9.140625" style="40"/>
    <col min="8193" max="8193" width="80.5703125" style="40" customWidth="1"/>
    <col min="8194" max="8448" width="9.140625" style="40"/>
    <col min="8449" max="8449" width="80.5703125" style="40" customWidth="1"/>
    <col min="8450" max="8704" width="9.140625" style="40"/>
    <col min="8705" max="8705" width="80.5703125" style="40" customWidth="1"/>
    <col min="8706" max="8960" width="9.140625" style="40"/>
    <col min="8961" max="8961" width="80.5703125" style="40" customWidth="1"/>
    <col min="8962" max="9216" width="9.140625" style="40"/>
    <col min="9217" max="9217" width="80.5703125" style="40" customWidth="1"/>
    <col min="9218" max="9472" width="9.140625" style="40"/>
    <col min="9473" max="9473" width="80.5703125" style="40" customWidth="1"/>
    <col min="9474" max="9728" width="9.140625" style="40"/>
    <col min="9729" max="9729" width="80.5703125" style="40" customWidth="1"/>
    <col min="9730" max="9984" width="9.140625" style="40"/>
    <col min="9985" max="9985" width="80.5703125" style="40" customWidth="1"/>
    <col min="9986" max="10240" width="9.140625" style="40"/>
    <col min="10241" max="10241" width="80.5703125" style="40" customWidth="1"/>
    <col min="10242" max="10496" width="9.140625" style="40"/>
    <col min="10497" max="10497" width="80.5703125" style="40" customWidth="1"/>
    <col min="10498" max="10752" width="9.140625" style="40"/>
    <col min="10753" max="10753" width="80.5703125" style="40" customWidth="1"/>
    <col min="10754" max="11008" width="9.140625" style="40"/>
    <col min="11009" max="11009" width="80.5703125" style="40" customWidth="1"/>
    <col min="11010" max="11264" width="9.140625" style="40"/>
    <col min="11265" max="11265" width="80.5703125" style="40" customWidth="1"/>
    <col min="11266" max="11520" width="9.140625" style="40"/>
    <col min="11521" max="11521" width="80.5703125" style="40" customWidth="1"/>
    <col min="11522" max="11776" width="9.140625" style="40"/>
    <col min="11777" max="11777" width="80.5703125" style="40" customWidth="1"/>
    <col min="11778" max="12032" width="9.140625" style="40"/>
    <col min="12033" max="12033" width="80.5703125" style="40" customWidth="1"/>
    <col min="12034" max="12288" width="9.140625" style="40"/>
    <col min="12289" max="12289" width="80.5703125" style="40" customWidth="1"/>
    <col min="12290" max="12544" width="9.140625" style="40"/>
    <col min="12545" max="12545" width="80.5703125" style="40" customWidth="1"/>
    <col min="12546" max="12800" width="9.140625" style="40"/>
    <col min="12801" max="12801" width="80.5703125" style="40" customWidth="1"/>
    <col min="12802" max="13056" width="9.140625" style="40"/>
    <col min="13057" max="13057" width="80.5703125" style="40" customWidth="1"/>
    <col min="13058" max="13312" width="9.140625" style="40"/>
    <col min="13313" max="13313" width="80.5703125" style="40" customWidth="1"/>
    <col min="13314" max="13568" width="9.140625" style="40"/>
    <col min="13569" max="13569" width="80.5703125" style="40" customWidth="1"/>
    <col min="13570" max="13824" width="9.140625" style="40"/>
    <col min="13825" max="13825" width="80.5703125" style="40" customWidth="1"/>
    <col min="13826" max="14080" width="9.140625" style="40"/>
    <col min="14081" max="14081" width="80.5703125" style="40" customWidth="1"/>
    <col min="14082" max="14336" width="9.140625" style="40"/>
    <col min="14337" max="14337" width="80.5703125" style="40" customWidth="1"/>
    <col min="14338" max="14592" width="9.140625" style="40"/>
    <col min="14593" max="14593" width="80.5703125" style="40" customWidth="1"/>
    <col min="14594" max="14848" width="9.140625" style="40"/>
    <col min="14849" max="14849" width="80.5703125" style="40" customWidth="1"/>
    <col min="14850" max="15104" width="9.140625" style="40"/>
    <col min="15105" max="15105" width="80.5703125" style="40" customWidth="1"/>
    <col min="15106" max="15360" width="9.140625" style="40"/>
    <col min="15361" max="15361" width="80.5703125" style="40" customWidth="1"/>
    <col min="15362" max="15616" width="9.140625" style="40"/>
    <col min="15617" max="15617" width="80.5703125" style="40" customWidth="1"/>
    <col min="15618" max="15872" width="9.140625" style="40"/>
    <col min="15873" max="15873" width="80.5703125" style="40" customWidth="1"/>
    <col min="15874" max="16128" width="9.140625" style="40"/>
    <col min="16129" max="16129" width="80.5703125" style="40" customWidth="1"/>
    <col min="16130" max="16384" width="9.140625" style="40"/>
  </cols>
  <sheetData>
    <row r="1" spans="1:1" ht="135" thickTop="1" thickBot="1" x14ac:dyDescent="0.25">
      <c r="A1" s="263" t="s">
        <v>1358</v>
      </c>
    </row>
    <row r="2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"/>
  <sheetViews>
    <sheetView view="pageBreakPreview" zoomScaleNormal="100" zoomScaleSheetLayoutView="100" workbookViewId="0">
      <selection activeCell="E15" sqref="E15"/>
    </sheetView>
  </sheetViews>
  <sheetFormatPr defaultRowHeight="15" x14ac:dyDescent="0.2"/>
  <cols>
    <col min="1" max="1" width="25.7109375" style="102" customWidth="1"/>
    <col min="2" max="10" width="7.7109375" style="102" customWidth="1"/>
    <col min="11" max="11" width="25.7109375" style="102" customWidth="1"/>
    <col min="12" max="256" width="9.140625" style="101"/>
    <col min="257" max="257" width="25.7109375" style="101" customWidth="1"/>
    <col min="258" max="266" width="7.7109375" style="101" customWidth="1"/>
    <col min="267" max="267" width="25.7109375" style="101" customWidth="1"/>
    <col min="268" max="512" width="9.140625" style="101"/>
    <col min="513" max="513" width="25.7109375" style="101" customWidth="1"/>
    <col min="514" max="522" width="7.7109375" style="101" customWidth="1"/>
    <col min="523" max="523" width="25.7109375" style="101" customWidth="1"/>
    <col min="524" max="768" width="9.140625" style="101"/>
    <col min="769" max="769" width="25.7109375" style="101" customWidth="1"/>
    <col min="770" max="778" width="7.7109375" style="101" customWidth="1"/>
    <col min="779" max="779" width="25.7109375" style="101" customWidth="1"/>
    <col min="780" max="1024" width="9.140625" style="101"/>
    <col min="1025" max="1025" width="25.7109375" style="101" customWidth="1"/>
    <col min="1026" max="1034" width="7.7109375" style="101" customWidth="1"/>
    <col min="1035" max="1035" width="25.7109375" style="101" customWidth="1"/>
    <col min="1036" max="1280" width="9.140625" style="101"/>
    <col min="1281" max="1281" width="25.7109375" style="101" customWidth="1"/>
    <col min="1282" max="1290" width="7.7109375" style="101" customWidth="1"/>
    <col min="1291" max="1291" width="25.7109375" style="101" customWidth="1"/>
    <col min="1292" max="1536" width="9.140625" style="101"/>
    <col min="1537" max="1537" width="25.7109375" style="101" customWidth="1"/>
    <col min="1538" max="1546" width="7.7109375" style="101" customWidth="1"/>
    <col min="1547" max="1547" width="25.7109375" style="101" customWidth="1"/>
    <col min="1548" max="1792" width="9.140625" style="101"/>
    <col min="1793" max="1793" width="25.7109375" style="101" customWidth="1"/>
    <col min="1794" max="1802" width="7.7109375" style="101" customWidth="1"/>
    <col min="1803" max="1803" width="25.7109375" style="101" customWidth="1"/>
    <col min="1804" max="2048" width="9.140625" style="101"/>
    <col min="2049" max="2049" width="25.7109375" style="101" customWidth="1"/>
    <col min="2050" max="2058" width="7.7109375" style="101" customWidth="1"/>
    <col min="2059" max="2059" width="25.7109375" style="101" customWidth="1"/>
    <col min="2060" max="2304" width="9.140625" style="101"/>
    <col min="2305" max="2305" width="25.7109375" style="101" customWidth="1"/>
    <col min="2306" max="2314" width="7.7109375" style="101" customWidth="1"/>
    <col min="2315" max="2315" width="25.7109375" style="101" customWidth="1"/>
    <col min="2316" max="2560" width="9.140625" style="101"/>
    <col min="2561" max="2561" width="25.7109375" style="101" customWidth="1"/>
    <col min="2562" max="2570" width="7.7109375" style="101" customWidth="1"/>
    <col min="2571" max="2571" width="25.7109375" style="101" customWidth="1"/>
    <col min="2572" max="2816" width="9.140625" style="101"/>
    <col min="2817" max="2817" width="25.7109375" style="101" customWidth="1"/>
    <col min="2818" max="2826" width="7.7109375" style="101" customWidth="1"/>
    <col min="2827" max="2827" width="25.7109375" style="101" customWidth="1"/>
    <col min="2828" max="3072" width="9.140625" style="101"/>
    <col min="3073" max="3073" width="25.7109375" style="101" customWidth="1"/>
    <col min="3074" max="3082" width="7.7109375" style="101" customWidth="1"/>
    <col min="3083" max="3083" width="25.7109375" style="101" customWidth="1"/>
    <col min="3084" max="3328" width="9.140625" style="101"/>
    <col min="3329" max="3329" width="25.7109375" style="101" customWidth="1"/>
    <col min="3330" max="3338" width="7.7109375" style="101" customWidth="1"/>
    <col min="3339" max="3339" width="25.7109375" style="101" customWidth="1"/>
    <col min="3340" max="3584" width="9.140625" style="101"/>
    <col min="3585" max="3585" width="25.7109375" style="101" customWidth="1"/>
    <col min="3586" max="3594" width="7.7109375" style="101" customWidth="1"/>
    <col min="3595" max="3595" width="25.7109375" style="101" customWidth="1"/>
    <col min="3596" max="3840" width="9.140625" style="101"/>
    <col min="3841" max="3841" width="25.7109375" style="101" customWidth="1"/>
    <col min="3842" max="3850" width="7.7109375" style="101" customWidth="1"/>
    <col min="3851" max="3851" width="25.7109375" style="101" customWidth="1"/>
    <col min="3852" max="4096" width="9.140625" style="101"/>
    <col min="4097" max="4097" width="25.7109375" style="101" customWidth="1"/>
    <col min="4098" max="4106" width="7.7109375" style="101" customWidth="1"/>
    <col min="4107" max="4107" width="25.7109375" style="101" customWidth="1"/>
    <col min="4108" max="4352" width="9.140625" style="101"/>
    <col min="4353" max="4353" width="25.7109375" style="101" customWidth="1"/>
    <col min="4354" max="4362" width="7.7109375" style="101" customWidth="1"/>
    <col min="4363" max="4363" width="25.7109375" style="101" customWidth="1"/>
    <col min="4364" max="4608" width="9.140625" style="101"/>
    <col min="4609" max="4609" width="25.7109375" style="101" customWidth="1"/>
    <col min="4610" max="4618" width="7.7109375" style="101" customWidth="1"/>
    <col min="4619" max="4619" width="25.7109375" style="101" customWidth="1"/>
    <col min="4620" max="4864" width="9.140625" style="101"/>
    <col min="4865" max="4865" width="25.7109375" style="101" customWidth="1"/>
    <col min="4866" max="4874" width="7.7109375" style="101" customWidth="1"/>
    <col min="4875" max="4875" width="25.7109375" style="101" customWidth="1"/>
    <col min="4876" max="5120" width="9.140625" style="101"/>
    <col min="5121" max="5121" width="25.7109375" style="101" customWidth="1"/>
    <col min="5122" max="5130" width="7.7109375" style="101" customWidth="1"/>
    <col min="5131" max="5131" width="25.7109375" style="101" customWidth="1"/>
    <col min="5132" max="5376" width="9.140625" style="101"/>
    <col min="5377" max="5377" width="25.7109375" style="101" customWidth="1"/>
    <col min="5378" max="5386" width="7.7109375" style="101" customWidth="1"/>
    <col min="5387" max="5387" width="25.7109375" style="101" customWidth="1"/>
    <col min="5388" max="5632" width="9.140625" style="101"/>
    <col min="5633" max="5633" width="25.7109375" style="101" customWidth="1"/>
    <col min="5634" max="5642" width="7.7109375" style="101" customWidth="1"/>
    <col min="5643" max="5643" width="25.7109375" style="101" customWidth="1"/>
    <col min="5644" max="5888" width="9.140625" style="101"/>
    <col min="5889" max="5889" width="25.7109375" style="101" customWidth="1"/>
    <col min="5890" max="5898" width="7.7109375" style="101" customWidth="1"/>
    <col min="5899" max="5899" width="25.7109375" style="101" customWidth="1"/>
    <col min="5900" max="6144" width="9.140625" style="101"/>
    <col min="6145" max="6145" width="25.7109375" style="101" customWidth="1"/>
    <col min="6146" max="6154" width="7.7109375" style="101" customWidth="1"/>
    <col min="6155" max="6155" width="25.7109375" style="101" customWidth="1"/>
    <col min="6156" max="6400" width="9.140625" style="101"/>
    <col min="6401" max="6401" width="25.7109375" style="101" customWidth="1"/>
    <col min="6402" max="6410" width="7.7109375" style="101" customWidth="1"/>
    <col min="6411" max="6411" width="25.7109375" style="101" customWidth="1"/>
    <col min="6412" max="6656" width="9.140625" style="101"/>
    <col min="6657" max="6657" width="25.7109375" style="101" customWidth="1"/>
    <col min="6658" max="6666" width="7.7109375" style="101" customWidth="1"/>
    <col min="6667" max="6667" width="25.7109375" style="101" customWidth="1"/>
    <col min="6668" max="6912" width="9.140625" style="101"/>
    <col min="6913" max="6913" width="25.7109375" style="101" customWidth="1"/>
    <col min="6914" max="6922" width="7.7109375" style="101" customWidth="1"/>
    <col min="6923" max="6923" width="25.7109375" style="101" customWidth="1"/>
    <col min="6924" max="7168" width="9.140625" style="101"/>
    <col min="7169" max="7169" width="25.7109375" style="101" customWidth="1"/>
    <col min="7170" max="7178" width="7.7109375" style="101" customWidth="1"/>
    <col min="7179" max="7179" width="25.7109375" style="101" customWidth="1"/>
    <col min="7180" max="7424" width="9.140625" style="101"/>
    <col min="7425" max="7425" width="25.7109375" style="101" customWidth="1"/>
    <col min="7426" max="7434" width="7.7109375" style="101" customWidth="1"/>
    <col min="7435" max="7435" width="25.7109375" style="101" customWidth="1"/>
    <col min="7436" max="7680" width="9.140625" style="101"/>
    <col min="7681" max="7681" width="25.7109375" style="101" customWidth="1"/>
    <col min="7682" max="7690" width="7.7109375" style="101" customWidth="1"/>
    <col min="7691" max="7691" width="25.7109375" style="101" customWidth="1"/>
    <col min="7692" max="7936" width="9.140625" style="101"/>
    <col min="7937" max="7937" width="25.7109375" style="101" customWidth="1"/>
    <col min="7938" max="7946" width="7.7109375" style="101" customWidth="1"/>
    <col min="7947" max="7947" width="25.7109375" style="101" customWidth="1"/>
    <col min="7948" max="8192" width="9.140625" style="101"/>
    <col min="8193" max="8193" width="25.7109375" style="101" customWidth="1"/>
    <col min="8194" max="8202" width="7.7109375" style="101" customWidth="1"/>
    <col min="8203" max="8203" width="25.7109375" style="101" customWidth="1"/>
    <col min="8204" max="8448" width="9.140625" style="101"/>
    <col min="8449" max="8449" width="25.7109375" style="101" customWidth="1"/>
    <col min="8450" max="8458" width="7.7109375" style="101" customWidth="1"/>
    <col min="8459" max="8459" width="25.7109375" style="101" customWidth="1"/>
    <col min="8460" max="8704" width="9.140625" style="101"/>
    <col min="8705" max="8705" width="25.7109375" style="101" customWidth="1"/>
    <col min="8706" max="8714" width="7.7109375" style="101" customWidth="1"/>
    <col min="8715" max="8715" width="25.7109375" style="101" customWidth="1"/>
    <col min="8716" max="8960" width="9.140625" style="101"/>
    <col min="8961" max="8961" width="25.7109375" style="101" customWidth="1"/>
    <col min="8962" max="8970" width="7.7109375" style="101" customWidth="1"/>
    <col min="8971" max="8971" width="25.7109375" style="101" customWidth="1"/>
    <col min="8972" max="9216" width="9.140625" style="101"/>
    <col min="9217" max="9217" width="25.7109375" style="101" customWidth="1"/>
    <col min="9218" max="9226" width="7.7109375" style="101" customWidth="1"/>
    <col min="9227" max="9227" width="25.7109375" style="101" customWidth="1"/>
    <col min="9228" max="9472" width="9.140625" style="101"/>
    <col min="9473" max="9473" width="25.7109375" style="101" customWidth="1"/>
    <col min="9474" max="9482" width="7.7109375" style="101" customWidth="1"/>
    <col min="9483" max="9483" width="25.7109375" style="101" customWidth="1"/>
    <col min="9484" max="9728" width="9.140625" style="101"/>
    <col min="9729" max="9729" width="25.7109375" style="101" customWidth="1"/>
    <col min="9730" max="9738" width="7.7109375" style="101" customWidth="1"/>
    <col min="9739" max="9739" width="25.7109375" style="101" customWidth="1"/>
    <col min="9740" max="9984" width="9.140625" style="101"/>
    <col min="9985" max="9985" width="25.7109375" style="101" customWidth="1"/>
    <col min="9986" max="9994" width="7.7109375" style="101" customWidth="1"/>
    <col min="9995" max="9995" width="25.7109375" style="101" customWidth="1"/>
    <col min="9996" max="10240" width="9.140625" style="101"/>
    <col min="10241" max="10241" width="25.7109375" style="101" customWidth="1"/>
    <col min="10242" max="10250" width="7.7109375" style="101" customWidth="1"/>
    <col min="10251" max="10251" width="25.7109375" style="101" customWidth="1"/>
    <col min="10252" max="10496" width="9.140625" style="101"/>
    <col min="10497" max="10497" width="25.7109375" style="101" customWidth="1"/>
    <col min="10498" max="10506" width="7.7109375" style="101" customWidth="1"/>
    <col min="10507" max="10507" width="25.7109375" style="101" customWidth="1"/>
    <col min="10508" max="10752" width="9.140625" style="101"/>
    <col min="10753" max="10753" width="25.7109375" style="101" customWidth="1"/>
    <col min="10754" max="10762" width="7.7109375" style="101" customWidth="1"/>
    <col min="10763" max="10763" width="25.7109375" style="101" customWidth="1"/>
    <col min="10764" max="11008" width="9.140625" style="101"/>
    <col min="11009" max="11009" width="25.7109375" style="101" customWidth="1"/>
    <col min="11010" max="11018" width="7.7109375" style="101" customWidth="1"/>
    <col min="11019" max="11019" width="25.7109375" style="101" customWidth="1"/>
    <col min="11020" max="11264" width="9.140625" style="101"/>
    <col min="11265" max="11265" width="25.7109375" style="101" customWidth="1"/>
    <col min="11266" max="11274" width="7.7109375" style="101" customWidth="1"/>
    <col min="11275" max="11275" width="25.7109375" style="101" customWidth="1"/>
    <col min="11276" max="11520" width="9.140625" style="101"/>
    <col min="11521" max="11521" width="25.7109375" style="101" customWidth="1"/>
    <col min="11522" max="11530" width="7.7109375" style="101" customWidth="1"/>
    <col min="11531" max="11531" width="25.7109375" style="101" customWidth="1"/>
    <col min="11532" max="11776" width="9.140625" style="101"/>
    <col min="11777" max="11777" width="25.7109375" style="101" customWidth="1"/>
    <col min="11778" max="11786" width="7.7109375" style="101" customWidth="1"/>
    <col min="11787" max="11787" width="25.7109375" style="101" customWidth="1"/>
    <col min="11788" max="12032" width="9.140625" style="101"/>
    <col min="12033" max="12033" width="25.7109375" style="101" customWidth="1"/>
    <col min="12034" max="12042" width="7.7109375" style="101" customWidth="1"/>
    <col min="12043" max="12043" width="25.7109375" style="101" customWidth="1"/>
    <col min="12044" max="12288" width="9.140625" style="101"/>
    <col min="12289" max="12289" width="25.7109375" style="101" customWidth="1"/>
    <col min="12290" max="12298" width="7.7109375" style="101" customWidth="1"/>
    <col min="12299" max="12299" width="25.7109375" style="101" customWidth="1"/>
    <col min="12300" max="12544" width="9.140625" style="101"/>
    <col min="12545" max="12545" width="25.7109375" style="101" customWidth="1"/>
    <col min="12546" max="12554" width="7.7109375" style="101" customWidth="1"/>
    <col min="12555" max="12555" width="25.7109375" style="101" customWidth="1"/>
    <col min="12556" max="12800" width="9.140625" style="101"/>
    <col min="12801" max="12801" width="25.7109375" style="101" customWidth="1"/>
    <col min="12802" max="12810" width="7.7109375" style="101" customWidth="1"/>
    <col min="12811" max="12811" width="25.7109375" style="101" customWidth="1"/>
    <col min="12812" max="13056" width="9.140625" style="101"/>
    <col min="13057" max="13057" width="25.7109375" style="101" customWidth="1"/>
    <col min="13058" max="13066" width="7.7109375" style="101" customWidth="1"/>
    <col min="13067" max="13067" width="25.7109375" style="101" customWidth="1"/>
    <col min="13068" max="13312" width="9.140625" style="101"/>
    <col min="13313" max="13313" width="25.7109375" style="101" customWidth="1"/>
    <col min="13314" max="13322" width="7.7109375" style="101" customWidth="1"/>
    <col min="13323" max="13323" width="25.7109375" style="101" customWidth="1"/>
    <col min="13324" max="13568" width="9.140625" style="101"/>
    <col min="13569" max="13569" width="25.7109375" style="101" customWidth="1"/>
    <col min="13570" max="13578" width="7.7109375" style="101" customWidth="1"/>
    <col min="13579" max="13579" width="25.7109375" style="101" customWidth="1"/>
    <col min="13580" max="13824" width="9.140625" style="101"/>
    <col min="13825" max="13825" width="25.7109375" style="101" customWidth="1"/>
    <col min="13826" max="13834" width="7.7109375" style="101" customWidth="1"/>
    <col min="13835" max="13835" width="25.7109375" style="101" customWidth="1"/>
    <col min="13836" max="14080" width="9.140625" style="101"/>
    <col min="14081" max="14081" width="25.7109375" style="101" customWidth="1"/>
    <col min="14082" max="14090" width="7.7109375" style="101" customWidth="1"/>
    <col min="14091" max="14091" width="25.7109375" style="101" customWidth="1"/>
    <col min="14092" max="14336" width="9.140625" style="101"/>
    <col min="14337" max="14337" width="25.7109375" style="101" customWidth="1"/>
    <col min="14338" max="14346" width="7.7109375" style="101" customWidth="1"/>
    <col min="14347" max="14347" width="25.7109375" style="101" customWidth="1"/>
    <col min="14348" max="14592" width="9.140625" style="101"/>
    <col min="14593" max="14593" width="25.7109375" style="101" customWidth="1"/>
    <col min="14594" max="14602" width="7.7109375" style="101" customWidth="1"/>
    <col min="14603" max="14603" width="25.7109375" style="101" customWidth="1"/>
    <col min="14604" max="14848" width="9.140625" style="101"/>
    <col min="14849" max="14849" width="25.7109375" style="101" customWidth="1"/>
    <col min="14850" max="14858" width="7.7109375" style="101" customWidth="1"/>
    <col min="14859" max="14859" width="25.7109375" style="101" customWidth="1"/>
    <col min="14860" max="15104" width="9.140625" style="101"/>
    <col min="15105" max="15105" width="25.7109375" style="101" customWidth="1"/>
    <col min="15106" max="15114" width="7.7109375" style="101" customWidth="1"/>
    <col min="15115" max="15115" width="25.7109375" style="101" customWidth="1"/>
    <col min="15116" max="15360" width="9.140625" style="101"/>
    <col min="15361" max="15361" width="25.7109375" style="101" customWidth="1"/>
    <col min="15362" max="15370" width="7.7109375" style="101" customWidth="1"/>
    <col min="15371" max="15371" width="25.7109375" style="101" customWidth="1"/>
    <col min="15372" max="15616" width="9.140625" style="101"/>
    <col min="15617" max="15617" width="25.7109375" style="101" customWidth="1"/>
    <col min="15618" max="15626" width="7.7109375" style="101" customWidth="1"/>
    <col min="15627" max="15627" width="25.7109375" style="101" customWidth="1"/>
    <col min="15628" max="15872" width="9.140625" style="101"/>
    <col min="15873" max="15873" width="25.7109375" style="101" customWidth="1"/>
    <col min="15874" max="15882" width="7.7109375" style="101" customWidth="1"/>
    <col min="15883" max="15883" width="25.7109375" style="101" customWidth="1"/>
    <col min="15884" max="16128" width="9.140625" style="101"/>
    <col min="16129" max="16129" width="25.7109375" style="101" customWidth="1"/>
    <col min="16130" max="16138" width="7.7109375" style="101" customWidth="1"/>
    <col min="16139" max="16139" width="25.7109375" style="101" customWidth="1"/>
    <col min="16140" max="16384" width="9.140625" style="101"/>
  </cols>
  <sheetData>
    <row r="1" spans="1:11" ht="20.25" x14ac:dyDescent="0.2">
      <c r="A1" s="1114" t="s">
        <v>715</v>
      </c>
      <c r="B1" s="1114"/>
      <c r="C1" s="1114"/>
      <c r="D1" s="1114"/>
      <c r="E1" s="1114"/>
      <c r="F1" s="1114"/>
      <c r="G1" s="1114"/>
      <c r="H1" s="1114"/>
      <c r="I1" s="1114"/>
      <c r="J1" s="1114"/>
      <c r="K1" s="1114"/>
    </row>
    <row r="2" spans="1:11" ht="15.75" x14ac:dyDescent="0.2">
      <c r="A2" s="1116" t="s">
        <v>797</v>
      </c>
      <c r="B2" s="1116"/>
      <c r="C2" s="1116"/>
      <c r="D2" s="1116"/>
      <c r="E2" s="1116"/>
      <c r="F2" s="1116"/>
      <c r="G2" s="1116"/>
      <c r="H2" s="1116"/>
      <c r="I2" s="1116"/>
      <c r="J2" s="1116"/>
      <c r="K2" s="1116"/>
    </row>
    <row r="3" spans="1:11" ht="23.25" customHeight="1" x14ac:dyDescent="0.2">
      <c r="A3" s="1116" t="s">
        <v>1124</v>
      </c>
      <c r="B3" s="1116"/>
      <c r="C3" s="1116"/>
      <c r="D3" s="1116"/>
      <c r="E3" s="1116"/>
      <c r="F3" s="1116"/>
      <c r="G3" s="1116"/>
      <c r="H3" s="1116"/>
      <c r="I3" s="1116"/>
      <c r="J3" s="1116"/>
      <c r="K3" s="1116"/>
    </row>
    <row r="4" spans="1:11" ht="15.75" x14ac:dyDescent="0.2">
      <c r="A4" s="820" t="s">
        <v>203</v>
      </c>
      <c r="B4" s="817"/>
      <c r="C4" s="817"/>
      <c r="D4" s="817"/>
      <c r="E4" s="817"/>
      <c r="F4" s="817"/>
      <c r="G4" s="817"/>
      <c r="H4" s="817"/>
      <c r="I4" s="817"/>
      <c r="J4" s="817"/>
      <c r="K4" s="818" t="s">
        <v>95</v>
      </c>
    </row>
    <row r="5" spans="1:11" ht="30" customHeight="1" thickBot="1" x14ac:dyDescent="0.25">
      <c r="A5" s="1136" t="s">
        <v>1381</v>
      </c>
      <c r="B5" s="1138" t="s">
        <v>672</v>
      </c>
      <c r="C5" s="1138"/>
      <c r="D5" s="1138"/>
      <c r="E5" s="1139" t="s">
        <v>550</v>
      </c>
      <c r="F5" s="1139"/>
      <c r="G5" s="1139"/>
      <c r="H5" s="1139" t="s">
        <v>549</v>
      </c>
      <c r="I5" s="1139"/>
      <c r="J5" s="1139"/>
      <c r="K5" s="1140" t="s">
        <v>1382</v>
      </c>
    </row>
    <row r="6" spans="1:11" ht="30" customHeight="1" x14ac:dyDescent="0.2">
      <c r="A6" s="1137"/>
      <c r="B6" s="321" t="s">
        <v>668</v>
      </c>
      <c r="C6" s="320" t="s">
        <v>1394</v>
      </c>
      <c r="D6" s="320" t="s">
        <v>517</v>
      </c>
      <c r="E6" s="321" t="s">
        <v>668</v>
      </c>
      <c r="F6" s="320" t="s">
        <v>1394</v>
      </c>
      <c r="G6" s="320" t="s">
        <v>517</v>
      </c>
      <c r="H6" s="321" t="s">
        <v>668</v>
      </c>
      <c r="I6" s="320" t="s">
        <v>1394</v>
      </c>
      <c r="J6" s="320" t="s">
        <v>517</v>
      </c>
      <c r="K6" s="1141"/>
    </row>
    <row r="7" spans="1:11" s="2" customFormat="1" ht="24.95" customHeight="1" thickBot="1" x14ac:dyDescent="0.25">
      <c r="A7" s="705">
        <v>2005</v>
      </c>
      <c r="B7" s="706">
        <v>8.1999999999999993</v>
      </c>
      <c r="C7" s="706">
        <v>7.6</v>
      </c>
      <c r="D7" s="706">
        <v>8.8000000000000007</v>
      </c>
      <c r="E7" s="706">
        <v>8.6999999999999993</v>
      </c>
      <c r="F7" s="707">
        <v>8.1999999999999993</v>
      </c>
      <c r="G7" s="707">
        <v>9.1999999999999993</v>
      </c>
      <c r="H7" s="706">
        <v>7.7</v>
      </c>
      <c r="I7" s="707">
        <v>7.02</v>
      </c>
      <c r="J7" s="707">
        <v>8.3000000000000007</v>
      </c>
      <c r="K7" s="708">
        <v>2005</v>
      </c>
    </row>
    <row r="8" spans="1:11" s="2" customFormat="1" ht="24.95" customHeight="1" thickTop="1" thickBot="1" x14ac:dyDescent="0.25">
      <c r="A8" s="377">
        <v>2006</v>
      </c>
      <c r="B8" s="498">
        <v>8.1</v>
      </c>
      <c r="C8" s="498">
        <v>7.1</v>
      </c>
      <c r="D8" s="498">
        <v>9</v>
      </c>
      <c r="E8" s="498">
        <v>7.8</v>
      </c>
      <c r="F8" s="499">
        <v>7.6</v>
      </c>
      <c r="G8" s="499">
        <v>8.0500000000000007</v>
      </c>
      <c r="H8" s="498">
        <v>8.4</v>
      </c>
      <c r="I8" s="499">
        <v>6.5</v>
      </c>
      <c r="J8" s="499">
        <v>10.199999999999999</v>
      </c>
      <c r="K8" s="474">
        <v>2006</v>
      </c>
    </row>
    <row r="9" spans="1:11" s="2" customFormat="1" ht="24.95" customHeight="1" thickTop="1" thickBot="1" x14ac:dyDescent="0.25">
      <c r="A9" s="376">
        <v>2007</v>
      </c>
      <c r="B9" s="496">
        <v>7.5</v>
      </c>
      <c r="C9" s="496">
        <v>7.9</v>
      </c>
      <c r="D9" s="496">
        <v>7.1</v>
      </c>
      <c r="E9" s="496">
        <v>7.6</v>
      </c>
      <c r="F9" s="497">
        <v>8.5</v>
      </c>
      <c r="G9" s="497">
        <v>6.8</v>
      </c>
      <c r="H9" s="496">
        <v>7.2</v>
      </c>
      <c r="I9" s="497">
        <v>7.1</v>
      </c>
      <c r="J9" s="497">
        <v>7.4</v>
      </c>
      <c r="K9" s="473">
        <v>2007</v>
      </c>
    </row>
    <row r="10" spans="1:11" s="2" customFormat="1" ht="24.95" customHeight="1" thickTop="1" thickBot="1" x14ac:dyDescent="0.25">
      <c r="A10" s="377">
        <v>2008</v>
      </c>
      <c r="B10" s="498">
        <v>7.7</v>
      </c>
      <c r="C10" s="498">
        <v>6.9</v>
      </c>
      <c r="D10" s="498">
        <v>8.4</v>
      </c>
      <c r="E10" s="498">
        <v>9.1</v>
      </c>
      <c r="F10" s="499">
        <v>8.6</v>
      </c>
      <c r="G10" s="499">
        <v>9.6</v>
      </c>
      <c r="H10" s="498">
        <v>5.7</v>
      </c>
      <c r="I10" s="499">
        <v>4.7</v>
      </c>
      <c r="J10" s="499">
        <v>6.7</v>
      </c>
      <c r="K10" s="474">
        <v>2008</v>
      </c>
    </row>
    <row r="11" spans="1:11" s="2" customFormat="1" ht="24.95" customHeight="1" thickTop="1" thickBot="1" x14ac:dyDescent="0.25">
      <c r="A11" s="376">
        <v>2009</v>
      </c>
      <c r="B11" s="496">
        <v>7.1</v>
      </c>
      <c r="C11" s="496">
        <v>6.5</v>
      </c>
      <c r="D11" s="496">
        <v>7.7</v>
      </c>
      <c r="E11" s="496">
        <v>7</v>
      </c>
      <c r="F11" s="497">
        <v>7.3</v>
      </c>
      <c r="G11" s="497">
        <v>6.7</v>
      </c>
      <c r="H11" s="496">
        <v>7.2</v>
      </c>
      <c r="I11" s="497">
        <v>5.3</v>
      </c>
      <c r="J11" s="497">
        <v>9.1</v>
      </c>
      <c r="K11" s="473">
        <v>2009</v>
      </c>
    </row>
    <row r="12" spans="1:11" s="2" customFormat="1" ht="24.95" customHeight="1" thickTop="1" thickBot="1" x14ac:dyDescent="0.25">
      <c r="A12" s="377">
        <v>2010</v>
      </c>
      <c r="B12" s="498">
        <v>6.8</v>
      </c>
      <c r="C12" s="498">
        <v>6.7</v>
      </c>
      <c r="D12" s="498">
        <v>6.9</v>
      </c>
      <c r="E12" s="498">
        <v>6.8</v>
      </c>
      <c r="F12" s="499">
        <v>6.5</v>
      </c>
      <c r="G12" s="499">
        <v>7.1</v>
      </c>
      <c r="H12" s="498">
        <v>6.7</v>
      </c>
      <c r="I12" s="499">
        <v>6.9</v>
      </c>
      <c r="J12" s="499">
        <v>6.5</v>
      </c>
      <c r="K12" s="474">
        <v>2010</v>
      </c>
    </row>
    <row r="13" spans="1:11" s="2" customFormat="1" ht="24.95" customHeight="1" thickTop="1" thickBot="1" x14ac:dyDescent="0.25">
      <c r="A13" s="376">
        <v>2011</v>
      </c>
      <c r="B13" s="496">
        <v>7.6</v>
      </c>
      <c r="C13" s="496">
        <v>6.2</v>
      </c>
      <c r="D13" s="496">
        <v>8.9</v>
      </c>
      <c r="E13" s="496">
        <v>8.1999999999999993</v>
      </c>
      <c r="F13" s="497">
        <v>6.6</v>
      </c>
      <c r="G13" s="497">
        <v>9.8000000000000007</v>
      </c>
      <c r="H13" s="496">
        <v>6.5</v>
      </c>
      <c r="I13" s="497">
        <v>5.6</v>
      </c>
      <c r="J13" s="497">
        <v>7.3</v>
      </c>
      <c r="K13" s="473">
        <v>2011</v>
      </c>
    </row>
    <row r="14" spans="1:11" s="2" customFormat="1" ht="24.95" customHeight="1" thickTop="1" thickBot="1" x14ac:dyDescent="0.25">
      <c r="A14" s="377">
        <v>2012</v>
      </c>
      <c r="B14" s="498">
        <v>6.9</v>
      </c>
      <c r="C14" s="498">
        <v>5.2</v>
      </c>
      <c r="D14" s="498">
        <v>8.5</v>
      </c>
      <c r="E14" s="498">
        <v>6.8</v>
      </c>
      <c r="F14" s="499">
        <v>4.8</v>
      </c>
      <c r="G14" s="499">
        <v>8.8000000000000007</v>
      </c>
      <c r="H14" s="498">
        <v>7</v>
      </c>
      <c r="I14" s="499">
        <v>601</v>
      </c>
      <c r="J14" s="499">
        <v>7.9</v>
      </c>
      <c r="K14" s="474">
        <v>2012</v>
      </c>
    </row>
    <row r="15" spans="1:11" s="2" customFormat="1" ht="24.95" customHeight="1" thickTop="1" thickBot="1" x14ac:dyDescent="0.25">
      <c r="A15" s="376">
        <v>2013</v>
      </c>
      <c r="B15" s="496">
        <v>6.7</v>
      </c>
      <c r="C15" s="496">
        <v>5.2</v>
      </c>
      <c r="D15" s="496">
        <v>8.1</v>
      </c>
      <c r="E15" s="496">
        <v>5.9</v>
      </c>
      <c r="F15" s="497">
        <v>4.4000000000000004</v>
      </c>
      <c r="G15" s="497">
        <v>7.5</v>
      </c>
      <c r="H15" s="496">
        <v>7.4</v>
      </c>
      <c r="I15" s="497">
        <v>5.5</v>
      </c>
      <c r="J15" s="497">
        <v>9.1999999999999993</v>
      </c>
      <c r="K15" s="473">
        <v>2013</v>
      </c>
    </row>
    <row r="16" spans="1:11" s="2" customFormat="1" ht="24.95" customHeight="1" thickTop="1" x14ac:dyDescent="0.2">
      <c r="A16" s="377">
        <v>2014</v>
      </c>
      <c r="B16" s="987">
        <v>6.6</v>
      </c>
      <c r="C16" s="987">
        <v>6.7</v>
      </c>
      <c r="D16" s="987">
        <v>6.6</v>
      </c>
      <c r="E16" s="987">
        <v>6.3</v>
      </c>
      <c r="F16" s="988">
        <v>6</v>
      </c>
      <c r="G16" s="988">
        <v>6.5</v>
      </c>
      <c r="H16" s="987">
        <v>7.3</v>
      </c>
      <c r="I16" s="988">
        <v>8</v>
      </c>
      <c r="J16" s="988">
        <v>6.6</v>
      </c>
      <c r="K16" s="474">
        <v>2014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.74803149606299213" right="0.74803149606299213" top="0.39370078740157483" bottom="0.19685039370078741" header="0.51181102362204722" footer="0.51181102362204722"/>
  <pageSetup paperSize="9" orientation="landscape" horizontalDpi="4294967295" verticalDpi="4294967295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IR22"/>
  <sheetViews>
    <sheetView view="pageBreakPreview" zoomScale="90" zoomScaleNormal="100" zoomScaleSheetLayoutView="90" workbookViewId="0">
      <selection activeCell="J17" sqref="J17"/>
    </sheetView>
  </sheetViews>
  <sheetFormatPr defaultRowHeight="15" x14ac:dyDescent="0.25"/>
  <cols>
    <col min="1" max="1" width="42.7109375" style="103" customWidth="1"/>
    <col min="2" max="3" width="8.42578125" style="103" customWidth="1"/>
    <col min="4" max="5" width="7.7109375" style="103" customWidth="1"/>
    <col min="6" max="6" width="8.42578125" style="103" customWidth="1"/>
    <col min="7" max="8" width="7.7109375" style="103" customWidth="1"/>
    <col min="9" max="9" width="8.42578125" style="103" customWidth="1"/>
    <col min="10" max="10" width="7.7109375" style="103" customWidth="1"/>
    <col min="11" max="11" width="40.7109375" style="103" customWidth="1"/>
    <col min="12" max="252" width="9.140625" style="40"/>
    <col min="253" max="253" width="42.7109375" style="40" customWidth="1"/>
    <col min="254" max="254" width="7.7109375" style="40" customWidth="1"/>
    <col min="255" max="255" width="8.42578125" style="40" customWidth="1"/>
    <col min="256" max="257" width="7.7109375" style="40" customWidth="1"/>
    <col min="258" max="258" width="8.42578125" style="40" customWidth="1"/>
    <col min="259" max="260" width="7.7109375" style="40" customWidth="1"/>
    <col min="261" max="261" width="8.42578125" style="40" customWidth="1"/>
    <col min="262" max="262" width="7.7109375" style="40" customWidth="1"/>
    <col min="263" max="263" width="40.7109375" style="40" customWidth="1"/>
    <col min="264" max="508" width="9.140625" style="40"/>
    <col min="509" max="509" width="42.7109375" style="40" customWidth="1"/>
    <col min="510" max="510" width="7.7109375" style="40" customWidth="1"/>
    <col min="511" max="511" width="8.42578125" style="40" customWidth="1"/>
    <col min="512" max="513" width="7.7109375" style="40" customWidth="1"/>
    <col min="514" max="514" width="8.42578125" style="40" customWidth="1"/>
    <col min="515" max="516" width="7.7109375" style="40" customWidth="1"/>
    <col min="517" max="517" width="8.42578125" style="40" customWidth="1"/>
    <col min="518" max="518" width="7.7109375" style="40" customWidth="1"/>
    <col min="519" max="519" width="40.7109375" style="40" customWidth="1"/>
    <col min="520" max="764" width="9.140625" style="40"/>
    <col min="765" max="765" width="42.7109375" style="40" customWidth="1"/>
    <col min="766" max="766" width="7.7109375" style="40" customWidth="1"/>
    <col min="767" max="767" width="8.42578125" style="40" customWidth="1"/>
    <col min="768" max="769" width="7.7109375" style="40" customWidth="1"/>
    <col min="770" max="770" width="8.42578125" style="40" customWidth="1"/>
    <col min="771" max="772" width="7.7109375" style="40" customWidth="1"/>
    <col min="773" max="773" width="8.42578125" style="40" customWidth="1"/>
    <col min="774" max="774" width="7.7109375" style="40" customWidth="1"/>
    <col min="775" max="775" width="40.7109375" style="40" customWidth="1"/>
    <col min="776" max="1020" width="9.140625" style="40"/>
    <col min="1021" max="1021" width="42.7109375" style="40" customWidth="1"/>
    <col min="1022" max="1022" width="7.7109375" style="40" customWidth="1"/>
    <col min="1023" max="1023" width="8.42578125" style="40" customWidth="1"/>
    <col min="1024" max="1025" width="7.7109375" style="40" customWidth="1"/>
    <col min="1026" max="1026" width="8.42578125" style="40" customWidth="1"/>
    <col min="1027" max="1028" width="7.7109375" style="40" customWidth="1"/>
    <col min="1029" max="1029" width="8.42578125" style="40" customWidth="1"/>
    <col min="1030" max="1030" width="7.7109375" style="40" customWidth="1"/>
    <col min="1031" max="1031" width="40.7109375" style="40" customWidth="1"/>
    <col min="1032" max="1276" width="9.140625" style="40"/>
    <col min="1277" max="1277" width="42.7109375" style="40" customWidth="1"/>
    <col min="1278" max="1278" width="7.7109375" style="40" customWidth="1"/>
    <col min="1279" max="1279" width="8.42578125" style="40" customWidth="1"/>
    <col min="1280" max="1281" width="7.7109375" style="40" customWidth="1"/>
    <col min="1282" max="1282" width="8.42578125" style="40" customWidth="1"/>
    <col min="1283" max="1284" width="7.7109375" style="40" customWidth="1"/>
    <col min="1285" max="1285" width="8.42578125" style="40" customWidth="1"/>
    <col min="1286" max="1286" width="7.7109375" style="40" customWidth="1"/>
    <col min="1287" max="1287" width="40.7109375" style="40" customWidth="1"/>
    <col min="1288" max="1532" width="9.140625" style="40"/>
    <col min="1533" max="1533" width="42.7109375" style="40" customWidth="1"/>
    <col min="1534" max="1534" width="7.7109375" style="40" customWidth="1"/>
    <col min="1535" max="1535" width="8.42578125" style="40" customWidth="1"/>
    <col min="1536" max="1537" width="7.7109375" style="40" customWidth="1"/>
    <col min="1538" max="1538" width="8.42578125" style="40" customWidth="1"/>
    <col min="1539" max="1540" width="7.7109375" style="40" customWidth="1"/>
    <col min="1541" max="1541" width="8.42578125" style="40" customWidth="1"/>
    <col min="1542" max="1542" width="7.7109375" style="40" customWidth="1"/>
    <col min="1543" max="1543" width="40.7109375" style="40" customWidth="1"/>
    <col min="1544" max="1788" width="9.140625" style="40"/>
    <col min="1789" max="1789" width="42.7109375" style="40" customWidth="1"/>
    <col min="1790" max="1790" width="7.7109375" style="40" customWidth="1"/>
    <col min="1791" max="1791" width="8.42578125" style="40" customWidth="1"/>
    <col min="1792" max="1793" width="7.7109375" style="40" customWidth="1"/>
    <col min="1794" max="1794" width="8.42578125" style="40" customWidth="1"/>
    <col min="1795" max="1796" width="7.7109375" style="40" customWidth="1"/>
    <col min="1797" max="1797" width="8.42578125" style="40" customWidth="1"/>
    <col min="1798" max="1798" width="7.7109375" style="40" customWidth="1"/>
    <col min="1799" max="1799" width="40.7109375" style="40" customWidth="1"/>
    <col min="1800" max="2044" width="9.140625" style="40"/>
    <col min="2045" max="2045" width="42.7109375" style="40" customWidth="1"/>
    <col min="2046" max="2046" width="7.7109375" style="40" customWidth="1"/>
    <col min="2047" max="2047" width="8.42578125" style="40" customWidth="1"/>
    <col min="2048" max="2049" width="7.7109375" style="40" customWidth="1"/>
    <col min="2050" max="2050" width="8.42578125" style="40" customWidth="1"/>
    <col min="2051" max="2052" width="7.7109375" style="40" customWidth="1"/>
    <col min="2053" max="2053" width="8.42578125" style="40" customWidth="1"/>
    <col min="2054" max="2054" width="7.7109375" style="40" customWidth="1"/>
    <col min="2055" max="2055" width="40.7109375" style="40" customWidth="1"/>
    <col min="2056" max="2300" width="9.140625" style="40"/>
    <col min="2301" max="2301" width="42.7109375" style="40" customWidth="1"/>
    <col min="2302" max="2302" width="7.7109375" style="40" customWidth="1"/>
    <col min="2303" max="2303" width="8.42578125" style="40" customWidth="1"/>
    <col min="2304" max="2305" width="7.7109375" style="40" customWidth="1"/>
    <col min="2306" max="2306" width="8.42578125" style="40" customWidth="1"/>
    <col min="2307" max="2308" width="7.7109375" style="40" customWidth="1"/>
    <col min="2309" max="2309" width="8.42578125" style="40" customWidth="1"/>
    <col min="2310" max="2310" width="7.7109375" style="40" customWidth="1"/>
    <col min="2311" max="2311" width="40.7109375" style="40" customWidth="1"/>
    <col min="2312" max="2556" width="9.140625" style="40"/>
    <col min="2557" max="2557" width="42.7109375" style="40" customWidth="1"/>
    <col min="2558" max="2558" width="7.7109375" style="40" customWidth="1"/>
    <col min="2559" max="2559" width="8.42578125" style="40" customWidth="1"/>
    <col min="2560" max="2561" width="7.7109375" style="40" customWidth="1"/>
    <col min="2562" max="2562" width="8.42578125" style="40" customWidth="1"/>
    <col min="2563" max="2564" width="7.7109375" style="40" customWidth="1"/>
    <col min="2565" max="2565" width="8.42578125" style="40" customWidth="1"/>
    <col min="2566" max="2566" width="7.7109375" style="40" customWidth="1"/>
    <col min="2567" max="2567" width="40.7109375" style="40" customWidth="1"/>
    <col min="2568" max="2812" width="9.140625" style="40"/>
    <col min="2813" max="2813" width="42.7109375" style="40" customWidth="1"/>
    <col min="2814" max="2814" width="7.7109375" style="40" customWidth="1"/>
    <col min="2815" max="2815" width="8.42578125" style="40" customWidth="1"/>
    <col min="2816" max="2817" width="7.7109375" style="40" customWidth="1"/>
    <col min="2818" max="2818" width="8.42578125" style="40" customWidth="1"/>
    <col min="2819" max="2820" width="7.7109375" style="40" customWidth="1"/>
    <col min="2821" max="2821" width="8.42578125" style="40" customWidth="1"/>
    <col min="2822" max="2822" width="7.7109375" style="40" customWidth="1"/>
    <col min="2823" max="2823" width="40.7109375" style="40" customWidth="1"/>
    <col min="2824" max="3068" width="9.140625" style="40"/>
    <col min="3069" max="3069" width="42.7109375" style="40" customWidth="1"/>
    <col min="3070" max="3070" width="7.7109375" style="40" customWidth="1"/>
    <col min="3071" max="3071" width="8.42578125" style="40" customWidth="1"/>
    <col min="3072" max="3073" width="7.7109375" style="40" customWidth="1"/>
    <col min="3074" max="3074" width="8.42578125" style="40" customWidth="1"/>
    <col min="3075" max="3076" width="7.7109375" style="40" customWidth="1"/>
    <col min="3077" max="3077" width="8.42578125" style="40" customWidth="1"/>
    <col min="3078" max="3078" width="7.7109375" style="40" customWidth="1"/>
    <col min="3079" max="3079" width="40.7109375" style="40" customWidth="1"/>
    <col min="3080" max="3324" width="9.140625" style="40"/>
    <col min="3325" max="3325" width="42.7109375" style="40" customWidth="1"/>
    <col min="3326" max="3326" width="7.7109375" style="40" customWidth="1"/>
    <col min="3327" max="3327" width="8.42578125" style="40" customWidth="1"/>
    <col min="3328" max="3329" width="7.7109375" style="40" customWidth="1"/>
    <col min="3330" max="3330" width="8.42578125" style="40" customWidth="1"/>
    <col min="3331" max="3332" width="7.7109375" style="40" customWidth="1"/>
    <col min="3333" max="3333" width="8.42578125" style="40" customWidth="1"/>
    <col min="3334" max="3334" width="7.7109375" style="40" customWidth="1"/>
    <col min="3335" max="3335" width="40.7109375" style="40" customWidth="1"/>
    <col min="3336" max="3580" width="9.140625" style="40"/>
    <col min="3581" max="3581" width="42.7109375" style="40" customWidth="1"/>
    <col min="3582" max="3582" width="7.7109375" style="40" customWidth="1"/>
    <col min="3583" max="3583" width="8.42578125" style="40" customWidth="1"/>
    <col min="3584" max="3585" width="7.7109375" style="40" customWidth="1"/>
    <col min="3586" max="3586" width="8.42578125" style="40" customWidth="1"/>
    <col min="3587" max="3588" width="7.7109375" style="40" customWidth="1"/>
    <col min="3589" max="3589" width="8.42578125" style="40" customWidth="1"/>
    <col min="3590" max="3590" width="7.7109375" style="40" customWidth="1"/>
    <col min="3591" max="3591" width="40.7109375" style="40" customWidth="1"/>
    <col min="3592" max="3836" width="9.140625" style="40"/>
    <col min="3837" max="3837" width="42.7109375" style="40" customWidth="1"/>
    <col min="3838" max="3838" width="7.7109375" style="40" customWidth="1"/>
    <col min="3839" max="3839" width="8.42578125" style="40" customWidth="1"/>
    <col min="3840" max="3841" width="7.7109375" style="40" customWidth="1"/>
    <col min="3842" max="3842" width="8.42578125" style="40" customWidth="1"/>
    <col min="3843" max="3844" width="7.7109375" style="40" customWidth="1"/>
    <col min="3845" max="3845" width="8.42578125" style="40" customWidth="1"/>
    <col min="3846" max="3846" width="7.7109375" style="40" customWidth="1"/>
    <col min="3847" max="3847" width="40.7109375" style="40" customWidth="1"/>
    <col min="3848" max="4092" width="9.140625" style="40"/>
    <col min="4093" max="4093" width="42.7109375" style="40" customWidth="1"/>
    <col min="4094" max="4094" width="7.7109375" style="40" customWidth="1"/>
    <col min="4095" max="4095" width="8.42578125" style="40" customWidth="1"/>
    <col min="4096" max="4097" width="7.7109375" style="40" customWidth="1"/>
    <col min="4098" max="4098" width="8.42578125" style="40" customWidth="1"/>
    <col min="4099" max="4100" width="7.7109375" style="40" customWidth="1"/>
    <col min="4101" max="4101" width="8.42578125" style="40" customWidth="1"/>
    <col min="4102" max="4102" width="7.7109375" style="40" customWidth="1"/>
    <col min="4103" max="4103" width="40.7109375" style="40" customWidth="1"/>
    <col min="4104" max="4348" width="9.140625" style="40"/>
    <col min="4349" max="4349" width="42.7109375" style="40" customWidth="1"/>
    <col min="4350" max="4350" width="7.7109375" style="40" customWidth="1"/>
    <col min="4351" max="4351" width="8.42578125" style="40" customWidth="1"/>
    <col min="4352" max="4353" width="7.7109375" style="40" customWidth="1"/>
    <col min="4354" max="4354" width="8.42578125" style="40" customWidth="1"/>
    <col min="4355" max="4356" width="7.7109375" style="40" customWidth="1"/>
    <col min="4357" max="4357" width="8.42578125" style="40" customWidth="1"/>
    <col min="4358" max="4358" width="7.7109375" style="40" customWidth="1"/>
    <col min="4359" max="4359" width="40.7109375" style="40" customWidth="1"/>
    <col min="4360" max="4604" width="9.140625" style="40"/>
    <col min="4605" max="4605" width="42.7109375" style="40" customWidth="1"/>
    <col min="4606" max="4606" width="7.7109375" style="40" customWidth="1"/>
    <col min="4607" max="4607" width="8.42578125" style="40" customWidth="1"/>
    <col min="4608" max="4609" width="7.7109375" style="40" customWidth="1"/>
    <col min="4610" max="4610" width="8.42578125" style="40" customWidth="1"/>
    <col min="4611" max="4612" width="7.7109375" style="40" customWidth="1"/>
    <col min="4613" max="4613" width="8.42578125" style="40" customWidth="1"/>
    <col min="4614" max="4614" width="7.7109375" style="40" customWidth="1"/>
    <col min="4615" max="4615" width="40.7109375" style="40" customWidth="1"/>
    <col min="4616" max="4860" width="9.140625" style="40"/>
    <col min="4861" max="4861" width="42.7109375" style="40" customWidth="1"/>
    <col min="4862" max="4862" width="7.7109375" style="40" customWidth="1"/>
    <col min="4863" max="4863" width="8.42578125" style="40" customWidth="1"/>
    <col min="4864" max="4865" width="7.7109375" style="40" customWidth="1"/>
    <col min="4866" max="4866" width="8.42578125" style="40" customWidth="1"/>
    <col min="4867" max="4868" width="7.7109375" style="40" customWidth="1"/>
    <col min="4869" max="4869" width="8.42578125" style="40" customWidth="1"/>
    <col min="4870" max="4870" width="7.7109375" style="40" customWidth="1"/>
    <col min="4871" max="4871" width="40.7109375" style="40" customWidth="1"/>
    <col min="4872" max="5116" width="9.140625" style="40"/>
    <col min="5117" max="5117" width="42.7109375" style="40" customWidth="1"/>
    <col min="5118" max="5118" width="7.7109375" style="40" customWidth="1"/>
    <col min="5119" max="5119" width="8.42578125" style="40" customWidth="1"/>
    <col min="5120" max="5121" width="7.7109375" style="40" customWidth="1"/>
    <col min="5122" max="5122" width="8.42578125" style="40" customWidth="1"/>
    <col min="5123" max="5124" width="7.7109375" style="40" customWidth="1"/>
    <col min="5125" max="5125" width="8.42578125" style="40" customWidth="1"/>
    <col min="5126" max="5126" width="7.7109375" style="40" customWidth="1"/>
    <col min="5127" max="5127" width="40.7109375" style="40" customWidth="1"/>
    <col min="5128" max="5372" width="9.140625" style="40"/>
    <col min="5373" max="5373" width="42.7109375" style="40" customWidth="1"/>
    <col min="5374" max="5374" width="7.7109375" style="40" customWidth="1"/>
    <col min="5375" max="5375" width="8.42578125" style="40" customWidth="1"/>
    <col min="5376" max="5377" width="7.7109375" style="40" customWidth="1"/>
    <col min="5378" max="5378" width="8.42578125" style="40" customWidth="1"/>
    <col min="5379" max="5380" width="7.7109375" style="40" customWidth="1"/>
    <col min="5381" max="5381" width="8.42578125" style="40" customWidth="1"/>
    <col min="5382" max="5382" width="7.7109375" style="40" customWidth="1"/>
    <col min="5383" max="5383" width="40.7109375" style="40" customWidth="1"/>
    <col min="5384" max="5628" width="9.140625" style="40"/>
    <col min="5629" max="5629" width="42.7109375" style="40" customWidth="1"/>
    <col min="5630" max="5630" width="7.7109375" style="40" customWidth="1"/>
    <col min="5631" max="5631" width="8.42578125" style="40" customWidth="1"/>
    <col min="5632" max="5633" width="7.7109375" style="40" customWidth="1"/>
    <col min="5634" max="5634" width="8.42578125" style="40" customWidth="1"/>
    <col min="5635" max="5636" width="7.7109375" style="40" customWidth="1"/>
    <col min="5637" max="5637" width="8.42578125" style="40" customWidth="1"/>
    <col min="5638" max="5638" width="7.7109375" style="40" customWidth="1"/>
    <col min="5639" max="5639" width="40.7109375" style="40" customWidth="1"/>
    <col min="5640" max="5884" width="9.140625" style="40"/>
    <col min="5885" max="5885" width="42.7109375" style="40" customWidth="1"/>
    <col min="5886" max="5886" width="7.7109375" style="40" customWidth="1"/>
    <col min="5887" max="5887" width="8.42578125" style="40" customWidth="1"/>
    <col min="5888" max="5889" width="7.7109375" style="40" customWidth="1"/>
    <col min="5890" max="5890" width="8.42578125" style="40" customWidth="1"/>
    <col min="5891" max="5892" width="7.7109375" style="40" customWidth="1"/>
    <col min="5893" max="5893" width="8.42578125" style="40" customWidth="1"/>
    <col min="5894" max="5894" width="7.7109375" style="40" customWidth="1"/>
    <col min="5895" max="5895" width="40.7109375" style="40" customWidth="1"/>
    <col min="5896" max="6140" width="9.140625" style="40"/>
    <col min="6141" max="6141" width="42.7109375" style="40" customWidth="1"/>
    <col min="6142" max="6142" width="7.7109375" style="40" customWidth="1"/>
    <col min="6143" max="6143" width="8.42578125" style="40" customWidth="1"/>
    <col min="6144" max="6145" width="7.7109375" style="40" customWidth="1"/>
    <col min="6146" max="6146" width="8.42578125" style="40" customWidth="1"/>
    <col min="6147" max="6148" width="7.7109375" style="40" customWidth="1"/>
    <col min="6149" max="6149" width="8.42578125" style="40" customWidth="1"/>
    <col min="6150" max="6150" width="7.7109375" style="40" customWidth="1"/>
    <col min="6151" max="6151" width="40.7109375" style="40" customWidth="1"/>
    <col min="6152" max="6396" width="9.140625" style="40"/>
    <col min="6397" max="6397" width="42.7109375" style="40" customWidth="1"/>
    <col min="6398" max="6398" width="7.7109375" style="40" customWidth="1"/>
    <col min="6399" max="6399" width="8.42578125" style="40" customWidth="1"/>
    <col min="6400" max="6401" width="7.7109375" style="40" customWidth="1"/>
    <col min="6402" max="6402" width="8.42578125" style="40" customWidth="1"/>
    <col min="6403" max="6404" width="7.7109375" style="40" customWidth="1"/>
    <col min="6405" max="6405" width="8.42578125" style="40" customWidth="1"/>
    <col min="6406" max="6406" width="7.7109375" style="40" customWidth="1"/>
    <col min="6407" max="6407" width="40.7109375" style="40" customWidth="1"/>
    <col min="6408" max="6652" width="9.140625" style="40"/>
    <col min="6653" max="6653" width="42.7109375" style="40" customWidth="1"/>
    <col min="6654" max="6654" width="7.7109375" style="40" customWidth="1"/>
    <col min="6655" max="6655" width="8.42578125" style="40" customWidth="1"/>
    <col min="6656" max="6657" width="7.7109375" style="40" customWidth="1"/>
    <col min="6658" max="6658" width="8.42578125" style="40" customWidth="1"/>
    <col min="6659" max="6660" width="7.7109375" style="40" customWidth="1"/>
    <col min="6661" max="6661" width="8.42578125" style="40" customWidth="1"/>
    <col min="6662" max="6662" width="7.7109375" style="40" customWidth="1"/>
    <col min="6663" max="6663" width="40.7109375" style="40" customWidth="1"/>
    <col min="6664" max="6908" width="9.140625" style="40"/>
    <col min="6909" max="6909" width="42.7109375" style="40" customWidth="1"/>
    <col min="6910" max="6910" width="7.7109375" style="40" customWidth="1"/>
    <col min="6911" max="6911" width="8.42578125" style="40" customWidth="1"/>
    <col min="6912" max="6913" width="7.7109375" style="40" customWidth="1"/>
    <col min="6914" max="6914" width="8.42578125" style="40" customWidth="1"/>
    <col min="6915" max="6916" width="7.7109375" style="40" customWidth="1"/>
    <col min="6917" max="6917" width="8.42578125" style="40" customWidth="1"/>
    <col min="6918" max="6918" width="7.7109375" style="40" customWidth="1"/>
    <col min="6919" max="6919" width="40.7109375" style="40" customWidth="1"/>
    <col min="6920" max="7164" width="9.140625" style="40"/>
    <col min="7165" max="7165" width="42.7109375" style="40" customWidth="1"/>
    <col min="7166" max="7166" width="7.7109375" style="40" customWidth="1"/>
    <col min="7167" max="7167" width="8.42578125" style="40" customWidth="1"/>
    <col min="7168" max="7169" width="7.7109375" style="40" customWidth="1"/>
    <col min="7170" max="7170" width="8.42578125" style="40" customWidth="1"/>
    <col min="7171" max="7172" width="7.7109375" style="40" customWidth="1"/>
    <col min="7173" max="7173" width="8.42578125" style="40" customWidth="1"/>
    <col min="7174" max="7174" width="7.7109375" style="40" customWidth="1"/>
    <col min="7175" max="7175" width="40.7109375" style="40" customWidth="1"/>
    <col min="7176" max="7420" width="9.140625" style="40"/>
    <col min="7421" max="7421" width="42.7109375" style="40" customWidth="1"/>
    <col min="7422" max="7422" width="7.7109375" style="40" customWidth="1"/>
    <col min="7423" max="7423" width="8.42578125" style="40" customWidth="1"/>
    <col min="7424" max="7425" width="7.7109375" style="40" customWidth="1"/>
    <col min="7426" max="7426" width="8.42578125" style="40" customWidth="1"/>
    <col min="7427" max="7428" width="7.7109375" style="40" customWidth="1"/>
    <col min="7429" max="7429" width="8.42578125" style="40" customWidth="1"/>
    <col min="7430" max="7430" width="7.7109375" style="40" customWidth="1"/>
    <col min="7431" max="7431" width="40.7109375" style="40" customWidth="1"/>
    <col min="7432" max="7676" width="9.140625" style="40"/>
    <col min="7677" max="7677" width="42.7109375" style="40" customWidth="1"/>
    <col min="7678" max="7678" width="7.7109375" style="40" customWidth="1"/>
    <col min="7679" max="7679" width="8.42578125" style="40" customWidth="1"/>
    <col min="7680" max="7681" width="7.7109375" style="40" customWidth="1"/>
    <col min="7682" max="7682" width="8.42578125" style="40" customWidth="1"/>
    <col min="7683" max="7684" width="7.7109375" style="40" customWidth="1"/>
    <col min="7685" max="7685" width="8.42578125" style="40" customWidth="1"/>
    <col min="7686" max="7686" width="7.7109375" style="40" customWidth="1"/>
    <col min="7687" max="7687" width="40.7109375" style="40" customWidth="1"/>
    <col min="7688" max="7932" width="9.140625" style="40"/>
    <col min="7933" max="7933" width="42.7109375" style="40" customWidth="1"/>
    <col min="7934" max="7934" width="7.7109375" style="40" customWidth="1"/>
    <col min="7935" max="7935" width="8.42578125" style="40" customWidth="1"/>
    <col min="7936" max="7937" width="7.7109375" style="40" customWidth="1"/>
    <col min="7938" max="7938" width="8.42578125" style="40" customWidth="1"/>
    <col min="7939" max="7940" width="7.7109375" style="40" customWidth="1"/>
    <col min="7941" max="7941" width="8.42578125" style="40" customWidth="1"/>
    <col min="7942" max="7942" width="7.7109375" style="40" customWidth="1"/>
    <col min="7943" max="7943" width="40.7109375" style="40" customWidth="1"/>
    <col min="7944" max="8188" width="9.140625" style="40"/>
    <col min="8189" max="8189" width="42.7109375" style="40" customWidth="1"/>
    <col min="8190" max="8190" width="7.7109375" style="40" customWidth="1"/>
    <col min="8191" max="8191" width="8.42578125" style="40" customWidth="1"/>
    <col min="8192" max="8193" width="7.7109375" style="40" customWidth="1"/>
    <col min="8194" max="8194" width="8.42578125" style="40" customWidth="1"/>
    <col min="8195" max="8196" width="7.7109375" style="40" customWidth="1"/>
    <col min="8197" max="8197" width="8.42578125" style="40" customWidth="1"/>
    <col min="8198" max="8198" width="7.7109375" style="40" customWidth="1"/>
    <col min="8199" max="8199" width="40.7109375" style="40" customWidth="1"/>
    <col min="8200" max="8444" width="9.140625" style="40"/>
    <col min="8445" max="8445" width="42.7109375" style="40" customWidth="1"/>
    <col min="8446" max="8446" width="7.7109375" style="40" customWidth="1"/>
    <col min="8447" max="8447" width="8.42578125" style="40" customWidth="1"/>
    <col min="8448" max="8449" width="7.7109375" style="40" customWidth="1"/>
    <col min="8450" max="8450" width="8.42578125" style="40" customWidth="1"/>
    <col min="8451" max="8452" width="7.7109375" style="40" customWidth="1"/>
    <col min="8453" max="8453" width="8.42578125" style="40" customWidth="1"/>
    <col min="8454" max="8454" width="7.7109375" style="40" customWidth="1"/>
    <col min="8455" max="8455" width="40.7109375" style="40" customWidth="1"/>
    <col min="8456" max="8700" width="9.140625" style="40"/>
    <col min="8701" max="8701" width="42.7109375" style="40" customWidth="1"/>
    <col min="8702" max="8702" width="7.7109375" style="40" customWidth="1"/>
    <col min="8703" max="8703" width="8.42578125" style="40" customWidth="1"/>
    <col min="8704" max="8705" width="7.7109375" style="40" customWidth="1"/>
    <col min="8706" max="8706" width="8.42578125" style="40" customWidth="1"/>
    <col min="8707" max="8708" width="7.7109375" style="40" customWidth="1"/>
    <col min="8709" max="8709" width="8.42578125" style="40" customWidth="1"/>
    <col min="8710" max="8710" width="7.7109375" style="40" customWidth="1"/>
    <col min="8711" max="8711" width="40.7109375" style="40" customWidth="1"/>
    <col min="8712" max="8956" width="9.140625" style="40"/>
    <col min="8957" max="8957" width="42.7109375" style="40" customWidth="1"/>
    <col min="8958" max="8958" width="7.7109375" style="40" customWidth="1"/>
    <col min="8959" max="8959" width="8.42578125" style="40" customWidth="1"/>
    <col min="8960" max="8961" width="7.7109375" style="40" customWidth="1"/>
    <col min="8962" max="8962" width="8.42578125" style="40" customWidth="1"/>
    <col min="8963" max="8964" width="7.7109375" style="40" customWidth="1"/>
    <col min="8965" max="8965" width="8.42578125" style="40" customWidth="1"/>
    <col min="8966" max="8966" width="7.7109375" style="40" customWidth="1"/>
    <col min="8967" max="8967" width="40.7109375" style="40" customWidth="1"/>
    <col min="8968" max="9212" width="9.140625" style="40"/>
    <col min="9213" max="9213" width="42.7109375" style="40" customWidth="1"/>
    <col min="9214" max="9214" width="7.7109375" style="40" customWidth="1"/>
    <col min="9215" max="9215" width="8.42578125" style="40" customWidth="1"/>
    <col min="9216" max="9217" width="7.7109375" style="40" customWidth="1"/>
    <col min="9218" max="9218" width="8.42578125" style="40" customWidth="1"/>
    <col min="9219" max="9220" width="7.7109375" style="40" customWidth="1"/>
    <col min="9221" max="9221" width="8.42578125" style="40" customWidth="1"/>
    <col min="9222" max="9222" width="7.7109375" style="40" customWidth="1"/>
    <col min="9223" max="9223" width="40.7109375" style="40" customWidth="1"/>
    <col min="9224" max="9468" width="9.140625" style="40"/>
    <col min="9469" max="9469" width="42.7109375" style="40" customWidth="1"/>
    <col min="9470" max="9470" width="7.7109375" style="40" customWidth="1"/>
    <col min="9471" max="9471" width="8.42578125" style="40" customWidth="1"/>
    <col min="9472" max="9473" width="7.7109375" style="40" customWidth="1"/>
    <col min="9474" max="9474" width="8.42578125" style="40" customWidth="1"/>
    <col min="9475" max="9476" width="7.7109375" style="40" customWidth="1"/>
    <col min="9477" max="9477" width="8.42578125" style="40" customWidth="1"/>
    <col min="9478" max="9478" width="7.7109375" style="40" customWidth="1"/>
    <col min="9479" max="9479" width="40.7109375" style="40" customWidth="1"/>
    <col min="9480" max="9724" width="9.140625" style="40"/>
    <col min="9725" max="9725" width="42.7109375" style="40" customWidth="1"/>
    <col min="9726" max="9726" width="7.7109375" style="40" customWidth="1"/>
    <col min="9727" max="9727" width="8.42578125" style="40" customWidth="1"/>
    <col min="9728" max="9729" width="7.7109375" style="40" customWidth="1"/>
    <col min="9730" max="9730" width="8.42578125" style="40" customWidth="1"/>
    <col min="9731" max="9732" width="7.7109375" style="40" customWidth="1"/>
    <col min="9733" max="9733" width="8.42578125" style="40" customWidth="1"/>
    <col min="9734" max="9734" width="7.7109375" style="40" customWidth="1"/>
    <col min="9735" max="9735" width="40.7109375" style="40" customWidth="1"/>
    <col min="9736" max="9980" width="9.140625" style="40"/>
    <col min="9981" max="9981" width="42.7109375" style="40" customWidth="1"/>
    <col min="9982" max="9982" width="7.7109375" style="40" customWidth="1"/>
    <col min="9983" max="9983" width="8.42578125" style="40" customWidth="1"/>
    <col min="9984" max="9985" width="7.7109375" style="40" customWidth="1"/>
    <col min="9986" max="9986" width="8.42578125" style="40" customWidth="1"/>
    <col min="9987" max="9988" width="7.7109375" style="40" customWidth="1"/>
    <col min="9989" max="9989" width="8.42578125" style="40" customWidth="1"/>
    <col min="9990" max="9990" width="7.7109375" style="40" customWidth="1"/>
    <col min="9991" max="9991" width="40.7109375" style="40" customWidth="1"/>
    <col min="9992" max="10236" width="9.140625" style="40"/>
    <col min="10237" max="10237" width="42.7109375" style="40" customWidth="1"/>
    <col min="10238" max="10238" width="7.7109375" style="40" customWidth="1"/>
    <col min="10239" max="10239" width="8.42578125" style="40" customWidth="1"/>
    <col min="10240" max="10241" width="7.7109375" style="40" customWidth="1"/>
    <col min="10242" max="10242" width="8.42578125" style="40" customWidth="1"/>
    <col min="10243" max="10244" width="7.7109375" style="40" customWidth="1"/>
    <col min="10245" max="10245" width="8.42578125" style="40" customWidth="1"/>
    <col min="10246" max="10246" width="7.7109375" style="40" customWidth="1"/>
    <col min="10247" max="10247" width="40.7109375" style="40" customWidth="1"/>
    <col min="10248" max="10492" width="9.140625" style="40"/>
    <col min="10493" max="10493" width="42.7109375" style="40" customWidth="1"/>
    <col min="10494" max="10494" width="7.7109375" style="40" customWidth="1"/>
    <col min="10495" max="10495" width="8.42578125" style="40" customWidth="1"/>
    <col min="10496" max="10497" width="7.7109375" style="40" customWidth="1"/>
    <col min="10498" max="10498" width="8.42578125" style="40" customWidth="1"/>
    <col min="10499" max="10500" width="7.7109375" style="40" customWidth="1"/>
    <col min="10501" max="10501" width="8.42578125" style="40" customWidth="1"/>
    <col min="10502" max="10502" width="7.7109375" style="40" customWidth="1"/>
    <col min="10503" max="10503" width="40.7109375" style="40" customWidth="1"/>
    <col min="10504" max="10748" width="9.140625" style="40"/>
    <col min="10749" max="10749" width="42.7109375" style="40" customWidth="1"/>
    <col min="10750" max="10750" width="7.7109375" style="40" customWidth="1"/>
    <col min="10751" max="10751" width="8.42578125" style="40" customWidth="1"/>
    <col min="10752" max="10753" width="7.7109375" style="40" customWidth="1"/>
    <col min="10754" max="10754" width="8.42578125" style="40" customWidth="1"/>
    <col min="10755" max="10756" width="7.7109375" style="40" customWidth="1"/>
    <col min="10757" max="10757" width="8.42578125" style="40" customWidth="1"/>
    <col min="10758" max="10758" width="7.7109375" style="40" customWidth="1"/>
    <col min="10759" max="10759" width="40.7109375" style="40" customWidth="1"/>
    <col min="10760" max="11004" width="9.140625" style="40"/>
    <col min="11005" max="11005" width="42.7109375" style="40" customWidth="1"/>
    <col min="11006" max="11006" width="7.7109375" style="40" customWidth="1"/>
    <col min="11007" max="11007" width="8.42578125" style="40" customWidth="1"/>
    <col min="11008" max="11009" width="7.7109375" style="40" customWidth="1"/>
    <col min="11010" max="11010" width="8.42578125" style="40" customWidth="1"/>
    <col min="11011" max="11012" width="7.7109375" style="40" customWidth="1"/>
    <col min="11013" max="11013" width="8.42578125" style="40" customWidth="1"/>
    <col min="11014" max="11014" width="7.7109375" style="40" customWidth="1"/>
    <col min="11015" max="11015" width="40.7109375" style="40" customWidth="1"/>
    <col min="11016" max="11260" width="9.140625" style="40"/>
    <col min="11261" max="11261" width="42.7109375" style="40" customWidth="1"/>
    <col min="11262" max="11262" width="7.7109375" style="40" customWidth="1"/>
    <col min="11263" max="11263" width="8.42578125" style="40" customWidth="1"/>
    <col min="11264" max="11265" width="7.7109375" style="40" customWidth="1"/>
    <col min="11266" max="11266" width="8.42578125" style="40" customWidth="1"/>
    <col min="11267" max="11268" width="7.7109375" style="40" customWidth="1"/>
    <col min="11269" max="11269" width="8.42578125" style="40" customWidth="1"/>
    <col min="11270" max="11270" width="7.7109375" style="40" customWidth="1"/>
    <col min="11271" max="11271" width="40.7109375" style="40" customWidth="1"/>
    <col min="11272" max="11516" width="9.140625" style="40"/>
    <col min="11517" max="11517" width="42.7109375" style="40" customWidth="1"/>
    <col min="11518" max="11518" width="7.7109375" style="40" customWidth="1"/>
    <col min="11519" max="11519" width="8.42578125" style="40" customWidth="1"/>
    <col min="11520" max="11521" width="7.7109375" style="40" customWidth="1"/>
    <col min="11522" max="11522" width="8.42578125" style="40" customWidth="1"/>
    <col min="11523" max="11524" width="7.7109375" style="40" customWidth="1"/>
    <col min="11525" max="11525" width="8.42578125" style="40" customWidth="1"/>
    <col min="11526" max="11526" width="7.7109375" style="40" customWidth="1"/>
    <col min="11527" max="11527" width="40.7109375" style="40" customWidth="1"/>
    <col min="11528" max="11772" width="9.140625" style="40"/>
    <col min="11773" max="11773" width="42.7109375" style="40" customWidth="1"/>
    <col min="11774" max="11774" width="7.7109375" style="40" customWidth="1"/>
    <col min="11775" max="11775" width="8.42578125" style="40" customWidth="1"/>
    <col min="11776" max="11777" width="7.7109375" style="40" customWidth="1"/>
    <col min="11778" max="11778" width="8.42578125" style="40" customWidth="1"/>
    <col min="11779" max="11780" width="7.7109375" style="40" customWidth="1"/>
    <col min="11781" max="11781" width="8.42578125" style="40" customWidth="1"/>
    <col min="11782" max="11782" width="7.7109375" style="40" customWidth="1"/>
    <col min="11783" max="11783" width="40.7109375" style="40" customWidth="1"/>
    <col min="11784" max="12028" width="9.140625" style="40"/>
    <col min="12029" max="12029" width="42.7109375" style="40" customWidth="1"/>
    <col min="12030" max="12030" width="7.7109375" style="40" customWidth="1"/>
    <col min="12031" max="12031" width="8.42578125" style="40" customWidth="1"/>
    <col min="12032" max="12033" width="7.7109375" style="40" customWidth="1"/>
    <col min="12034" max="12034" width="8.42578125" style="40" customWidth="1"/>
    <col min="12035" max="12036" width="7.7109375" style="40" customWidth="1"/>
    <col min="12037" max="12037" width="8.42578125" style="40" customWidth="1"/>
    <col min="12038" max="12038" width="7.7109375" style="40" customWidth="1"/>
    <col min="12039" max="12039" width="40.7109375" style="40" customWidth="1"/>
    <col min="12040" max="12284" width="9.140625" style="40"/>
    <col min="12285" max="12285" width="42.7109375" style="40" customWidth="1"/>
    <col min="12286" max="12286" width="7.7109375" style="40" customWidth="1"/>
    <col min="12287" max="12287" width="8.42578125" style="40" customWidth="1"/>
    <col min="12288" max="12289" width="7.7109375" style="40" customWidth="1"/>
    <col min="12290" max="12290" width="8.42578125" style="40" customWidth="1"/>
    <col min="12291" max="12292" width="7.7109375" style="40" customWidth="1"/>
    <col min="12293" max="12293" width="8.42578125" style="40" customWidth="1"/>
    <col min="12294" max="12294" width="7.7109375" style="40" customWidth="1"/>
    <col min="12295" max="12295" width="40.7109375" style="40" customWidth="1"/>
    <col min="12296" max="12540" width="9.140625" style="40"/>
    <col min="12541" max="12541" width="42.7109375" style="40" customWidth="1"/>
    <col min="12542" max="12542" width="7.7109375" style="40" customWidth="1"/>
    <col min="12543" max="12543" width="8.42578125" style="40" customWidth="1"/>
    <col min="12544" max="12545" width="7.7109375" style="40" customWidth="1"/>
    <col min="12546" max="12546" width="8.42578125" style="40" customWidth="1"/>
    <col min="12547" max="12548" width="7.7109375" style="40" customWidth="1"/>
    <col min="12549" max="12549" width="8.42578125" style="40" customWidth="1"/>
    <col min="12550" max="12550" width="7.7109375" style="40" customWidth="1"/>
    <col min="12551" max="12551" width="40.7109375" style="40" customWidth="1"/>
    <col min="12552" max="12796" width="9.140625" style="40"/>
    <col min="12797" max="12797" width="42.7109375" style="40" customWidth="1"/>
    <col min="12798" max="12798" width="7.7109375" style="40" customWidth="1"/>
    <col min="12799" max="12799" width="8.42578125" style="40" customWidth="1"/>
    <col min="12800" max="12801" width="7.7109375" style="40" customWidth="1"/>
    <col min="12802" max="12802" width="8.42578125" style="40" customWidth="1"/>
    <col min="12803" max="12804" width="7.7109375" style="40" customWidth="1"/>
    <col min="12805" max="12805" width="8.42578125" style="40" customWidth="1"/>
    <col min="12806" max="12806" width="7.7109375" style="40" customWidth="1"/>
    <col min="12807" max="12807" width="40.7109375" style="40" customWidth="1"/>
    <col min="12808" max="13052" width="9.140625" style="40"/>
    <col min="13053" max="13053" width="42.7109375" style="40" customWidth="1"/>
    <col min="13054" max="13054" width="7.7109375" style="40" customWidth="1"/>
    <col min="13055" max="13055" width="8.42578125" style="40" customWidth="1"/>
    <col min="13056" max="13057" width="7.7109375" style="40" customWidth="1"/>
    <col min="13058" max="13058" width="8.42578125" style="40" customWidth="1"/>
    <col min="13059" max="13060" width="7.7109375" style="40" customWidth="1"/>
    <col min="13061" max="13061" width="8.42578125" style="40" customWidth="1"/>
    <col min="13062" max="13062" width="7.7109375" style="40" customWidth="1"/>
    <col min="13063" max="13063" width="40.7109375" style="40" customWidth="1"/>
    <col min="13064" max="13308" width="9.140625" style="40"/>
    <col min="13309" max="13309" width="42.7109375" style="40" customWidth="1"/>
    <col min="13310" max="13310" width="7.7109375" style="40" customWidth="1"/>
    <col min="13311" max="13311" width="8.42578125" style="40" customWidth="1"/>
    <col min="13312" max="13313" width="7.7109375" style="40" customWidth="1"/>
    <col min="13314" max="13314" width="8.42578125" style="40" customWidth="1"/>
    <col min="13315" max="13316" width="7.7109375" style="40" customWidth="1"/>
    <col min="13317" max="13317" width="8.42578125" style="40" customWidth="1"/>
    <col min="13318" max="13318" width="7.7109375" style="40" customWidth="1"/>
    <col min="13319" max="13319" width="40.7109375" style="40" customWidth="1"/>
    <col min="13320" max="13564" width="9.140625" style="40"/>
    <col min="13565" max="13565" width="42.7109375" style="40" customWidth="1"/>
    <col min="13566" max="13566" width="7.7109375" style="40" customWidth="1"/>
    <col min="13567" max="13567" width="8.42578125" style="40" customWidth="1"/>
    <col min="13568" max="13569" width="7.7109375" style="40" customWidth="1"/>
    <col min="13570" max="13570" width="8.42578125" style="40" customWidth="1"/>
    <col min="13571" max="13572" width="7.7109375" style="40" customWidth="1"/>
    <col min="13573" max="13573" width="8.42578125" style="40" customWidth="1"/>
    <col min="13574" max="13574" width="7.7109375" style="40" customWidth="1"/>
    <col min="13575" max="13575" width="40.7109375" style="40" customWidth="1"/>
    <col min="13576" max="13820" width="9.140625" style="40"/>
    <col min="13821" max="13821" width="42.7109375" style="40" customWidth="1"/>
    <col min="13822" max="13822" width="7.7109375" style="40" customWidth="1"/>
    <col min="13823" max="13823" width="8.42578125" style="40" customWidth="1"/>
    <col min="13824" max="13825" width="7.7109375" style="40" customWidth="1"/>
    <col min="13826" max="13826" width="8.42578125" style="40" customWidth="1"/>
    <col min="13827" max="13828" width="7.7109375" style="40" customWidth="1"/>
    <col min="13829" max="13829" width="8.42578125" style="40" customWidth="1"/>
    <col min="13830" max="13830" width="7.7109375" style="40" customWidth="1"/>
    <col min="13831" max="13831" width="40.7109375" style="40" customWidth="1"/>
    <col min="13832" max="14076" width="9.140625" style="40"/>
    <col min="14077" max="14077" width="42.7109375" style="40" customWidth="1"/>
    <col min="14078" max="14078" width="7.7109375" style="40" customWidth="1"/>
    <col min="14079" max="14079" width="8.42578125" style="40" customWidth="1"/>
    <col min="14080" max="14081" width="7.7109375" style="40" customWidth="1"/>
    <col min="14082" max="14082" width="8.42578125" style="40" customWidth="1"/>
    <col min="14083" max="14084" width="7.7109375" style="40" customWidth="1"/>
    <col min="14085" max="14085" width="8.42578125" style="40" customWidth="1"/>
    <col min="14086" max="14086" width="7.7109375" style="40" customWidth="1"/>
    <col min="14087" max="14087" width="40.7109375" style="40" customWidth="1"/>
    <col min="14088" max="14332" width="9.140625" style="40"/>
    <col min="14333" max="14333" width="42.7109375" style="40" customWidth="1"/>
    <col min="14334" max="14334" width="7.7109375" style="40" customWidth="1"/>
    <col min="14335" max="14335" width="8.42578125" style="40" customWidth="1"/>
    <col min="14336" max="14337" width="7.7109375" style="40" customWidth="1"/>
    <col min="14338" max="14338" width="8.42578125" style="40" customWidth="1"/>
    <col min="14339" max="14340" width="7.7109375" style="40" customWidth="1"/>
    <col min="14341" max="14341" width="8.42578125" style="40" customWidth="1"/>
    <col min="14342" max="14342" width="7.7109375" style="40" customWidth="1"/>
    <col min="14343" max="14343" width="40.7109375" style="40" customWidth="1"/>
    <col min="14344" max="14588" width="9.140625" style="40"/>
    <col min="14589" max="14589" width="42.7109375" style="40" customWidth="1"/>
    <col min="14590" max="14590" width="7.7109375" style="40" customWidth="1"/>
    <col min="14591" max="14591" width="8.42578125" style="40" customWidth="1"/>
    <col min="14592" max="14593" width="7.7109375" style="40" customWidth="1"/>
    <col min="14594" max="14594" width="8.42578125" style="40" customWidth="1"/>
    <col min="14595" max="14596" width="7.7109375" style="40" customWidth="1"/>
    <col min="14597" max="14597" width="8.42578125" style="40" customWidth="1"/>
    <col min="14598" max="14598" width="7.7109375" style="40" customWidth="1"/>
    <col min="14599" max="14599" width="40.7109375" style="40" customWidth="1"/>
    <col min="14600" max="14844" width="9.140625" style="40"/>
    <col min="14845" max="14845" width="42.7109375" style="40" customWidth="1"/>
    <col min="14846" max="14846" width="7.7109375" style="40" customWidth="1"/>
    <col min="14847" max="14847" width="8.42578125" style="40" customWidth="1"/>
    <col min="14848" max="14849" width="7.7109375" style="40" customWidth="1"/>
    <col min="14850" max="14850" width="8.42578125" style="40" customWidth="1"/>
    <col min="14851" max="14852" width="7.7109375" style="40" customWidth="1"/>
    <col min="14853" max="14853" width="8.42578125" style="40" customWidth="1"/>
    <col min="14854" max="14854" width="7.7109375" style="40" customWidth="1"/>
    <col min="14855" max="14855" width="40.7109375" style="40" customWidth="1"/>
    <col min="14856" max="15100" width="9.140625" style="40"/>
    <col min="15101" max="15101" width="42.7109375" style="40" customWidth="1"/>
    <col min="15102" max="15102" width="7.7109375" style="40" customWidth="1"/>
    <col min="15103" max="15103" width="8.42578125" style="40" customWidth="1"/>
    <col min="15104" max="15105" width="7.7109375" style="40" customWidth="1"/>
    <col min="15106" max="15106" width="8.42578125" style="40" customWidth="1"/>
    <col min="15107" max="15108" width="7.7109375" style="40" customWidth="1"/>
    <col min="15109" max="15109" width="8.42578125" style="40" customWidth="1"/>
    <col min="15110" max="15110" width="7.7109375" style="40" customWidth="1"/>
    <col min="15111" max="15111" width="40.7109375" style="40" customWidth="1"/>
    <col min="15112" max="15356" width="9.140625" style="40"/>
    <col min="15357" max="15357" width="42.7109375" style="40" customWidth="1"/>
    <col min="15358" max="15358" width="7.7109375" style="40" customWidth="1"/>
    <col min="15359" max="15359" width="8.42578125" style="40" customWidth="1"/>
    <col min="15360" max="15361" width="7.7109375" style="40" customWidth="1"/>
    <col min="15362" max="15362" width="8.42578125" style="40" customWidth="1"/>
    <col min="15363" max="15364" width="7.7109375" style="40" customWidth="1"/>
    <col min="15365" max="15365" width="8.42578125" style="40" customWidth="1"/>
    <col min="15366" max="15366" width="7.7109375" style="40" customWidth="1"/>
    <col min="15367" max="15367" width="40.7109375" style="40" customWidth="1"/>
    <col min="15368" max="15612" width="9.140625" style="40"/>
    <col min="15613" max="15613" width="42.7109375" style="40" customWidth="1"/>
    <col min="15614" max="15614" width="7.7109375" style="40" customWidth="1"/>
    <col min="15615" max="15615" width="8.42578125" style="40" customWidth="1"/>
    <col min="15616" max="15617" width="7.7109375" style="40" customWidth="1"/>
    <col min="15618" max="15618" width="8.42578125" style="40" customWidth="1"/>
    <col min="15619" max="15620" width="7.7109375" style="40" customWidth="1"/>
    <col min="15621" max="15621" width="8.42578125" style="40" customWidth="1"/>
    <col min="15622" max="15622" width="7.7109375" style="40" customWidth="1"/>
    <col min="15623" max="15623" width="40.7109375" style="40" customWidth="1"/>
    <col min="15624" max="15868" width="9.140625" style="40"/>
    <col min="15869" max="15869" width="42.7109375" style="40" customWidth="1"/>
    <col min="15870" max="15870" width="7.7109375" style="40" customWidth="1"/>
    <col min="15871" max="15871" width="8.42578125" style="40" customWidth="1"/>
    <col min="15872" max="15873" width="7.7109375" style="40" customWidth="1"/>
    <col min="15874" max="15874" width="8.42578125" style="40" customWidth="1"/>
    <col min="15875" max="15876" width="7.7109375" style="40" customWidth="1"/>
    <col min="15877" max="15877" width="8.42578125" style="40" customWidth="1"/>
    <col min="15878" max="15878" width="7.7109375" style="40" customWidth="1"/>
    <col min="15879" max="15879" width="40.7109375" style="40" customWidth="1"/>
    <col min="15880" max="16124" width="9.140625" style="40"/>
    <col min="16125" max="16125" width="42.7109375" style="40" customWidth="1"/>
    <col min="16126" max="16126" width="7.7109375" style="40" customWidth="1"/>
    <col min="16127" max="16127" width="8.42578125" style="40" customWidth="1"/>
    <col min="16128" max="16129" width="7.7109375" style="40" customWidth="1"/>
    <col min="16130" max="16130" width="8.42578125" style="40" customWidth="1"/>
    <col min="16131" max="16132" width="7.7109375" style="40" customWidth="1"/>
    <col min="16133" max="16133" width="8.42578125" style="40" customWidth="1"/>
    <col min="16134" max="16134" width="7.7109375" style="40" customWidth="1"/>
    <col min="16135" max="16135" width="40.7109375" style="40" customWidth="1"/>
    <col min="16136" max="16384" width="9.140625" style="40"/>
  </cols>
  <sheetData>
    <row r="1" spans="1:252" ht="20.25" x14ac:dyDescent="0.25">
      <c r="A1" s="1564" t="s">
        <v>759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457"/>
      <c r="M1" s="1457"/>
      <c r="N1" s="1457"/>
      <c r="O1" s="1457"/>
      <c r="P1" s="1457"/>
      <c r="Q1" s="1457"/>
      <c r="R1" s="1457"/>
      <c r="S1" s="1457"/>
      <c r="T1" s="1457"/>
      <c r="U1" s="1457"/>
      <c r="V1" s="1457"/>
      <c r="W1" s="1457"/>
      <c r="X1" s="1457"/>
      <c r="Y1" s="1457"/>
      <c r="Z1" s="1457"/>
      <c r="AA1" s="1457"/>
      <c r="AB1" s="1457"/>
      <c r="AC1" s="1457"/>
      <c r="AD1" s="1457"/>
      <c r="AE1" s="1457"/>
      <c r="AF1" s="1457"/>
      <c r="AG1" s="1457"/>
      <c r="AH1" s="1457"/>
      <c r="AI1" s="1457"/>
      <c r="AJ1" s="1457"/>
      <c r="AK1" s="1457"/>
      <c r="AL1" s="1457"/>
      <c r="AM1" s="1457"/>
      <c r="AN1" s="1457"/>
      <c r="AO1" s="1457"/>
      <c r="AP1" s="1457"/>
      <c r="AQ1" s="1457"/>
      <c r="AR1" s="1457"/>
      <c r="AS1" s="1457"/>
      <c r="AT1" s="1457"/>
      <c r="AU1" s="1457"/>
      <c r="AV1" s="1457"/>
      <c r="AW1" s="1457"/>
      <c r="AX1" s="1457"/>
      <c r="AY1" s="1457"/>
      <c r="AZ1" s="1457"/>
      <c r="BA1" s="1457"/>
      <c r="BB1" s="1457"/>
      <c r="BC1" s="1457"/>
      <c r="BD1" s="1457"/>
      <c r="BE1" s="1457"/>
      <c r="BF1" s="1457"/>
      <c r="BG1" s="1457"/>
      <c r="BH1" s="1457"/>
      <c r="BI1" s="1457"/>
      <c r="BJ1" s="1457"/>
      <c r="BK1" s="1457"/>
      <c r="BL1" s="1457"/>
      <c r="BM1" s="1457"/>
      <c r="BN1" s="1457"/>
      <c r="BO1" s="1457"/>
      <c r="BP1" s="1457"/>
      <c r="BQ1" s="1457"/>
      <c r="BR1" s="1457"/>
      <c r="BS1" s="1457"/>
      <c r="BT1" s="1457"/>
      <c r="BU1" s="1457"/>
      <c r="BV1" s="1457"/>
      <c r="BW1" s="1457"/>
      <c r="BX1" s="1457"/>
      <c r="BY1" s="1457"/>
      <c r="BZ1" s="1457"/>
      <c r="CA1" s="1457"/>
      <c r="CB1" s="1457"/>
      <c r="CC1" s="1457"/>
      <c r="CD1" s="1457"/>
      <c r="CE1" s="1457"/>
      <c r="CF1" s="1457"/>
      <c r="CG1" s="1457"/>
      <c r="CH1" s="1457"/>
      <c r="CI1" s="1457"/>
      <c r="CJ1" s="1457"/>
      <c r="CK1" s="1457"/>
      <c r="CL1" s="1457"/>
      <c r="CM1" s="1457"/>
      <c r="CN1" s="1457"/>
      <c r="CO1" s="1457"/>
      <c r="CP1" s="1457"/>
      <c r="CQ1" s="1457"/>
      <c r="CR1" s="1457"/>
      <c r="CS1" s="1457"/>
      <c r="CT1" s="1457"/>
      <c r="CU1" s="1457"/>
      <c r="CV1" s="1457"/>
      <c r="CW1" s="1457"/>
      <c r="CX1" s="1457"/>
      <c r="CY1" s="1457"/>
      <c r="CZ1" s="1457"/>
      <c r="DA1" s="1457"/>
      <c r="DB1" s="1457"/>
      <c r="DC1" s="1457"/>
      <c r="DD1" s="1457"/>
      <c r="DE1" s="1457"/>
      <c r="DF1" s="1457"/>
      <c r="DG1" s="1457"/>
      <c r="DH1" s="1457"/>
      <c r="DI1" s="1457"/>
      <c r="DJ1" s="1457"/>
      <c r="DK1" s="1457"/>
      <c r="DL1" s="1457"/>
      <c r="DM1" s="1457"/>
      <c r="DN1" s="1457"/>
      <c r="DO1" s="1457"/>
      <c r="DP1" s="1457"/>
      <c r="DQ1" s="1457"/>
      <c r="DR1" s="1457"/>
      <c r="DS1" s="1457"/>
      <c r="DT1" s="1457"/>
      <c r="DU1" s="1457"/>
      <c r="DV1" s="1457"/>
      <c r="DW1" s="1457"/>
      <c r="DX1" s="1457"/>
      <c r="DY1" s="1457"/>
      <c r="DZ1" s="1457"/>
      <c r="EA1" s="1457"/>
      <c r="EB1" s="1457"/>
      <c r="EC1" s="1457"/>
      <c r="ED1" s="1457"/>
      <c r="EE1" s="1457"/>
      <c r="EF1" s="1457"/>
      <c r="EG1" s="1457"/>
      <c r="EH1" s="1457"/>
      <c r="EI1" s="1457"/>
      <c r="EJ1" s="1457"/>
      <c r="EK1" s="1457"/>
      <c r="EL1" s="1457"/>
      <c r="EM1" s="1457"/>
      <c r="EN1" s="1457"/>
      <c r="EO1" s="1457"/>
      <c r="EP1" s="1457"/>
      <c r="EQ1" s="1457"/>
      <c r="ER1" s="1457"/>
      <c r="ES1" s="1457"/>
      <c r="ET1" s="1457"/>
      <c r="EU1" s="1457"/>
      <c r="EV1" s="1457"/>
      <c r="EW1" s="1457"/>
      <c r="EX1" s="1457"/>
      <c r="EY1" s="1457"/>
      <c r="EZ1" s="1457"/>
      <c r="FA1" s="1457"/>
      <c r="FB1" s="1457"/>
      <c r="FC1" s="1457"/>
      <c r="FD1" s="1457"/>
      <c r="FE1" s="1457"/>
      <c r="FF1" s="1457"/>
      <c r="FG1" s="1457"/>
      <c r="FH1" s="1457"/>
      <c r="FI1" s="1457"/>
      <c r="FJ1" s="1457"/>
      <c r="FK1" s="1457"/>
      <c r="FL1" s="1457"/>
      <c r="FM1" s="1457"/>
      <c r="FN1" s="1457"/>
      <c r="FO1" s="1457"/>
      <c r="FP1" s="1457"/>
      <c r="FQ1" s="1457"/>
      <c r="FR1" s="1457"/>
      <c r="FS1" s="1457"/>
      <c r="FT1" s="1457"/>
      <c r="FU1" s="1457"/>
      <c r="FV1" s="1457"/>
      <c r="FW1" s="1457"/>
      <c r="FX1" s="1457"/>
      <c r="FY1" s="1457"/>
      <c r="FZ1" s="1457"/>
      <c r="GA1" s="1457"/>
      <c r="GB1" s="1457"/>
      <c r="GC1" s="1457"/>
      <c r="GD1" s="1457"/>
      <c r="GE1" s="1457"/>
      <c r="GF1" s="1457"/>
      <c r="GG1" s="1457"/>
      <c r="GH1" s="1457"/>
      <c r="GI1" s="1457"/>
      <c r="GJ1" s="1457"/>
      <c r="GK1" s="1457"/>
      <c r="GL1" s="1457"/>
      <c r="GM1" s="1457"/>
      <c r="GN1" s="1457"/>
      <c r="GO1" s="1457"/>
      <c r="GP1" s="1457"/>
      <c r="GQ1" s="1457"/>
      <c r="GR1" s="1457"/>
      <c r="GS1" s="1457"/>
      <c r="GT1" s="1457"/>
      <c r="GU1" s="1457"/>
      <c r="GV1" s="1457"/>
      <c r="GW1" s="1457"/>
      <c r="GX1" s="1457"/>
      <c r="GY1" s="1457"/>
      <c r="GZ1" s="1457"/>
      <c r="HA1" s="1457"/>
      <c r="HB1" s="1457"/>
      <c r="HC1" s="1457"/>
      <c r="HD1" s="1457"/>
      <c r="HE1" s="1457"/>
      <c r="HF1" s="1457"/>
      <c r="HG1" s="1457"/>
      <c r="HH1" s="1457"/>
      <c r="HI1" s="1457"/>
      <c r="HJ1" s="1457"/>
      <c r="HK1" s="1457"/>
      <c r="HL1" s="1457"/>
      <c r="HM1" s="1457"/>
      <c r="HN1" s="1457"/>
      <c r="HO1" s="1457"/>
      <c r="HP1" s="1457"/>
      <c r="HQ1" s="1457"/>
      <c r="HR1" s="1457"/>
      <c r="HS1" s="1457"/>
      <c r="HT1" s="1457"/>
      <c r="HU1" s="1457"/>
      <c r="HV1" s="1457"/>
      <c r="HW1" s="1457"/>
      <c r="HX1" s="1457"/>
      <c r="HY1" s="1457"/>
      <c r="HZ1" s="1457"/>
      <c r="IA1" s="1457"/>
      <c r="IB1" s="1457"/>
      <c r="IC1" s="1457"/>
      <c r="ID1" s="1457"/>
      <c r="IE1" s="1457"/>
      <c r="IF1" s="1457"/>
      <c r="IG1" s="1457"/>
      <c r="IH1" s="1457"/>
      <c r="II1" s="1457"/>
      <c r="IJ1" s="1457"/>
      <c r="IK1" s="1457"/>
      <c r="IL1" s="1457"/>
      <c r="IM1" s="1457"/>
      <c r="IN1" s="1457"/>
      <c r="IO1" s="1457"/>
      <c r="IP1" s="1457"/>
      <c r="IQ1" s="1457"/>
      <c r="IR1" s="1457"/>
    </row>
    <row r="2" spans="1:252" ht="15.75" x14ac:dyDescent="0.25">
      <c r="A2" s="1565" t="s">
        <v>1083</v>
      </c>
      <c r="B2" s="1565"/>
      <c r="C2" s="1565"/>
      <c r="D2" s="1565"/>
      <c r="E2" s="1565"/>
      <c r="F2" s="1565"/>
      <c r="G2" s="1565"/>
      <c r="H2" s="1565"/>
      <c r="I2" s="1565"/>
      <c r="J2" s="1565"/>
      <c r="K2" s="1565"/>
      <c r="L2" s="1458"/>
      <c r="M2" s="1458"/>
      <c r="N2" s="1458"/>
      <c r="O2" s="1458"/>
      <c r="P2" s="1458"/>
      <c r="Q2" s="1458"/>
      <c r="R2" s="1458"/>
      <c r="S2" s="1458"/>
      <c r="T2" s="1458"/>
      <c r="U2" s="1458"/>
      <c r="V2" s="1458"/>
      <c r="W2" s="1458"/>
      <c r="X2" s="1458"/>
      <c r="Y2" s="1458"/>
      <c r="Z2" s="1458"/>
      <c r="AA2" s="1458"/>
      <c r="AB2" s="1458"/>
      <c r="AC2" s="1458"/>
      <c r="AD2" s="1458"/>
      <c r="AE2" s="1458"/>
      <c r="AF2" s="1458"/>
      <c r="AG2" s="1458"/>
      <c r="AH2" s="1458"/>
      <c r="AI2" s="1458"/>
      <c r="AJ2" s="1458"/>
      <c r="AK2" s="1458"/>
      <c r="AL2" s="1458"/>
      <c r="AM2" s="1458"/>
      <c r="AN2" s="1458"/>
      <c r="AO2" s="1458"/>
      <c r="AP2" s="1458"/>
      <c r="AQ2" s="1458"/>
      <c r="AR2" s="1458"/>
      <c r="AS2" s="1458"/>
      <c r="AT2" s="1458"/>
      <c r="AU2" s="1458"/>
      <c r="AV2" s="1458"/>
      <c r="AW2" s="1458"/>
      <c r="AX2" s="1458"/>
      <c r="AY2" s="1458"/>
      <c r="AZ2" s="1458"/>
      <c r="BA2" s="1458"/>
      <c r="BB2" s="1458"/>
      <c r="BC2" s="1458"/>
      <c r="BD2" s="1458"/>
      <c r="BE2" s="1458"/>
      <c r="BF2" s="1458"/>
      <c r="BG2" s="1458"/>
      <c r="BH2" s="1458"/>
      <c r="BI2" s="1458"/>
      <c r="BJ2" s="1458"/>
      <c r="BK2" s="1458"/>
      <c r="BL2" s="1458"/>
      <c r="BM2" s="1458"/>
      <c r="BN2" s="1458"/>
      <c r="BO2" s="1458"/>
      <c r="BP2" s="1458"/>
      <c r="BQ2" s="1458"/>
      <c r="BR2" s="1458"/>
      <c r="BS2" s="1458"/>
      <c r="BT2" s="1458"/>
      <c r="BU2" s="1458"/>
      <c r="BV2" s="1458"/>
      <c r="BW2" s="1458"/>
      <c r="BX2" s="1458"/>
      <c r="BY2" s="1458"/>
      <c r="BZ2" s="1458"/>
      <c r="CA2" s="1458"/>
      <c r="CB2" s="1458"/>
      <c r="CC2" s="1458"/>
      <c r="CD2" s="1458"/>
      <c r="CE2" s="1458"/>
      <c r="CF2" s="1458"/>
      <c r="CG2" s="1458"/>
      <c r="CH2" s="1458"/>
      <c r="CI2" s="1458"/>
      <c r="CJ2" s="1458"/>
      <c r="CK2" s="1458"/>
      <c r="CL2" s="1458"/>
      <c r="CM2" s="1458"/>
      <c r="CN2" s="1458"/>
      <c r="CO2" s="1458"/>
      <c r="CP2" s="1458"/>
      <c r="CQ2" s="1458"/>
      <c r="CR2" s="1458"/>
      <c r="CS2" s="1458"/>
      <c r="CT2" s="1458"/>
      <c r="CU2" s="1458"/>
      <c r="CV2" s="1458"/>
      <c r="CW2" s="1458"/>
      <c r="CX2" s="1458"/>
      <c r="CY2" s="1458"/>
      <c r="CZ2" s="1458"/>
      <c r="DA2" s="1458"/>
      <c r="DB2" s="1458"/>
      <c r="DC2" s="1458"/>
      <c r="DD2" s="1458"/>
      <c r="DE2" s="1458"/>
      <c r="DF2" s="1458"/>
      <c r="DG2" s="1458"/>
      <c r="DH2" s="1458"/>
      <c r="DI2" s="1458"/>
      <c r="DJ2" s="1458"/>
      <c r="DK2" s="1458"/>
      <c r="DL2" s="1458"/>
      <c r="DM2" s="1458"/>
      <c r="DN2" s="1458"/>
      <c r="DO2" s="1458"/>
      <c r="DP2" s="1458"/>
      <c r="DQ2" s="1458"/>
      <c r="DR2" s="1458"/>
      <c r="DS2" s="1458"/>
      <c r="DT2" s="1458"/>
      <c r="DU2" s="1458"/>
      <c r="DV2" s="1458"/>
      <c r="DW2" s="1458"/>
      <c r="DX2" s="1458"/>
      <c r="DY2" s="1458"/>
      <c r="DZ2" s="1458"/>
      <c r="EA2" s="1458"/>
      <c r="EB2" s="1458"/>
      <c r="EC2" s="1458"/>
      <c r="ED2" s="1458"/>
      <c r="EE2" s="1458"/>
      <c r="EF2" s="1458"/>
      <c r="EG2" s="1458"/>
      <c r="EH2" s="1458"/>
      <c r="EI2" s="1458"/>
      <c r="EJ2" s="1458"/>
      <c r="EK2" s="1458"/>
      <c r="EL2" s="1458"/>
      <c r="EM2" s="1458"/>
      <c r="EN2" s="1458"/>
      <c r="EO2" s="1458"/>
      <c r="EP2" s="1458"/>
      <c r="EQ2" s="1458"/>
      <c r="ER2" s="1458"/>
      <c r="ES2" s="1458"/>
      <c r="ET2" s="1458"/>
      <c r="EU2" s="1458"/>
      <c r="EV2" s="1458"/>
      <c r="EW2" s="1458"/>
      <c r="EX2" s="1458"/>
      <c r="EY2" s="1458"/>
      <c r="EZ2" s="1458"/>
      <c r="FA2" s="1458"/>
      <c r="FB2" s="1458"/>
      <c r="FC2" s="1458"/>
      <c r="FD2" s="1458"/>
      <c r="FE2" s="1458"/>
      <c r="FF2" s="1458"/>
      <c r="FG2" s="1458"/>
      <c r="FH2" s="1458"/>
      <c r="FI2" s="1458"/>
      <c r="FJ2" s="1458"/>
      <c r="FK2" s="1458"/>
      <c r="FL2" s="1458"/>
      <c r="FM2" s="1458"/>
      <c r="FN2" s="1458"/>
      <c r="FO2" s="1458"/>
      <c r="FP2" s="1458"/>
      <c r="FQ2" s="1458"/>
      <c r="FR2" s="1458"/>
      <c r="FS2" s="1458"/>
      <c r="FT2" s="1458"/>
      <c r="FU2" s="1458"/>
      <c r="FV2" s="1458"/>
      <c r="FW2" s="1458"/>
      <c r="FX2" s="1458"/>
      <c r="FY2" s="1458"/>
      <c r="FZ2" s="1458"/>
      <c r="GA2" s="1458"/>
      <c r="GB2" s="1458"/>
      <c r="GC2" s="1458"/>
      <c r="GD2" s="1458"/>
      <c r="GE2" s="1458"/>
      <c r="GF2" s="1458"/>
      <c r="GG2" s="1458"/>
      <c r="GH2" s="1458"/>
      <c r="GI2" s="1458"/>
      <c r="GJ2" s="1458"/>
      <c r="GK2" s="1458"/>
      <c r="GL2" s="1458"/>
      <c r="GM2" s="1458"/>
      <c r="GN2" s="1458"/>
      <c r="GO2" s="1458"/>
      <c r="GP2" s="1458"/>
      <c r="GQ2" s="1458"/>
      <c r="GR2" s="1458"/>
      <c r="GS2" s="1458"/>
      <c r="GT2" s="1458"/>
      <c r="GU2" s="1458"/>
      <c r="GV2" s="1458"/>
      <c r="GW2" s="1458"/>
      <c r="GX2" s="1458"/>
      <c r="GY2" s="1458"/>
      <c r="GZ2" s="1458"/>
      <c r="HA2" s="1458"/>
      <c r="HB2" s="1458"/>
      <c r="HC2" s="1458"/>
      <c r="HD2" s="1458"/>
      <c r="HE2" s="1458"/>
      <c r="HF2" s="1458"/>
      <c r="HG2" s="1458"/>
      <c r="HH2" s="1458"/>
      <c r="HI2" s="1458"/>
      <c r="HJ2" s="1458"/>
      <c r="HK2" s="1458"/>
      <c r="HL2" s="1458"/>
      <c r="HM2" s="1458"/>
      <c r="HN2" s="1458"/>
      <c r="HO2" s="1458"/>
      <c r="HP2" s="1458"/>
      <c r="HQ2" s="1458"/>
      <c r="HR2" s="1458"/>
      <c r="HS2" s="1458"/>
      <c r="HT2" s="1458"/>
      <c r="HU2" s="1458"/>
      <c r="HV2" s="1458"/>
      <c r="HW2" s="1458"/>
      <c r="HX2" s="1458"/>
      <c r="HY2" s="1458"/>
      <c r="HZ2" s="1458"/>
      <c r="IA2" s="1458"/>
      <c r="IB2" s="1458"/>
      <c r="IC2" s="1458"/>
      <c r="ID2" s="1458"/>
      <c r="IE2" s="1458"/>
      <c r="IF2" s="1458"/>
      <c r="IG2" s="1458"/>
      <c r="IH2" s="1458"/>
      <c r="II2" s="1458"/>
      <c r="IJ2" s="1458"/>
      <c r="IK2" s="1458"/>
      <c r="IL2" s="1458"/>
      <c r="IM2" s="1458"/>
      <c r="IN2" s="1458"/>
      <c r="IO2" s="1458"/>
      <c r="IP2" s="1458"/>
      <c r="IQ2" s="1458"/>
      <c r="IR2" s="1458"/>
    </row>
    <row r="3" spans="1:252" ht="15.75" x14ac:dyDescent="0.25">
      <c r="A3" s="1147">
        <v>2014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458"/>
      <c r="M3" s="1458"/>
      <c r="N3" s="1458"/>
      <c r="O3" s="1458"/>
      <c r="P3" s="1458"/>
      <c r="Q3" s="1458"/>
      <c r="R3" s="1458"/>
      <c r="S3" s="1458"/>
      <c r="T3" s="1458"/>
      <c r="U3" s="1458"/>
      <c r="V3" s="1458"/>
      <c r="W3" s="1458"/>
      <c r="X3" s="1458"/>
      <c r="Y3" s="1458"/>
      <c r="Z3" s="1458"/>
      <c r="AA3" s="1458"/>
      <c r="AB3" s="1458"/>
      <c r="AC3" s="1458"/>
      <c r="AD3" s="1458"/>
      <c r="AE3" s="1458"/>
      <c r="AF3" s="1458"/>
      <c r="AG3" s="1458"/>
      <c r="AH3" s="1458"/>
      <c r="AI3" s="1458"/>
      <c r="AJ3" s="1458"/>
      <c r="AK3" s="1458"/>
      <c r="AL3" s="1458"/>
      <c r="AM3" s="1458"/>
      <c r="AN3" s="1458"/>
      <c r="AO3" s="1458"/>
      <c r="AP3" s="1458"/>
      <c r="AQ3" s="1458"/>
      <c r="AR3" s="1458"/>
      <c r="AS3" s="1458"/>
      <c r="AT3" s="1458"/>
      <c r="AU3" s="1458"/>
      <c r="AV3" s="1458"/>
      <c r="AW3" s="1458"/>
      <c r="AX3" s="1458"/>
      <c r="AY3" s="1458"/>
      <c r="AZ3" s="1458"/>
      <c r="BA3" s="1458"/>
      <c r="BB3" s="1458"/>
      <c r="BC3" s="1458"/>
      <c r="BD3" s="1458"/>
      <c r="BE3" s="1458"/>
      <c r="BF3" s="1458"/>
      <c r="BG3" s="1458"/>
      <c r="BH3" s="1458"/>
      <c r="BI3" s="1458"/>
      <c r="BJ3" s="1458"/>
      <c r="BK3" s="1458"/>
      <c r="BL3" s="1458"/>
      <c r="BM3" s="1458"/>
      <c r="BN3" s="1458"/>
      <c r="BO3" s="1458"/>
      <c r="BP3" s="1458"/>
      <c r="BQ3" s="1458"/>
      <c r="BR3" s="1458"/>
      <c r="BS3" s="1458"/>
      <c r="BT3" s="1458"/>
      <c r="BU3" s="1458"/>
      <c r="BV3" s="1458"/>
      <c r="BW3" s="1458"/>
      <c r="BX3" s="1458"/>
      <c r="BY3" s="1458"/>
      <c r="BZ3" s="1458"/>
      <c r="CA3" s="1458"/>
      <c r="CB3" s="1458"/>
      <c r="CC3" s="1458"/>
      <c r="CD3" s="1458"/>
      <c r="CE3" s="1458"/>
      <c r="CF3" s="1458"/>
      <c r="CG3" s="1458"/>
      <c r="CH3" s="1458"/>
      <c r="CI3" s="1458"/>
      <c r="CJ3" s="1458"/>
      <c r="CK3" s="1458"/>
      <c r="CL3" s="1458"/>
      <c r="CM3" s="1458"/>
      <c r="CN3" s="1458"/>
      <c r="CO3" s="1458"/>
      <c r="CP3" s="1458"/>
      <c r="CQ3" s="1458"/>
      <c r="CR3" s="1458"/>
      <c r="CS3" s="1458"/>
      <c r="CT3" s="1458"/>
      <c r="CU3" s="1458"/>
      <c r="CV3" s="1458"/>
      <c r="CW3" s="1458"/>
      <c r="CX3" s="1458"/>
      <c r="CY3" s="1458"/>
      <c r="CZ3" s="1458"/>
      <c r="DA3" s="1458"/>
      <c r="DB3" s="1458"/>
      <c r="DC3" s="1458"/>
      <c r="DD3" s="1458"/>
      <c r="DE3" s="1458"/>
      <c r="DF3" s="1458"/>
      <c r="DG3" s="1458"/>
      <c r="DH3" s="1458"/>
      <c r="DI3" s="1458"/>
      <c r="DJ3" s="1458"/>
      <c r="DK3" s="1458"/>
      <c r="DL3" s="1458"/>
      <c r="DM3" s="1458"/>
      <c r="DN3" s="1458"/>
      <c r="DO3" s="1458"/>
      <c r="DP3" s="1458"/>
      <c r="DQ3" s="1458"/>
      <c r="DR3" s="1458"/>
      <c r="DS3" s="1458"/>
      <c r="DT3" s="1458"/>
      <c r="DU3" s="1458"/>
      <c r="DV3" s="1458"/>
      <c r="DW3" s="1458"/>
      <c r="DX3" s="1458"/>
      <c r="DY3" s="1458"/>
      <c r="DZ3" s="1458"/>
      <c r="EA3" s="1458"/>
      <c r="EB3" s="1458"/>
      <c r="EC3" s="1458"/>
      <c r="ED3" s="1458"/>
      <c r="EE3" s="1458"/>
      <c r="EF3" s="1458"/>
      <c r="EG3" s="1458"/>
      <c r="EH3" s="1458"/>
      <c r="EI3" s="1458"/>
      <c r="EJ3" s="1458"/>
      <c r="EK3" s="1458"/>
      <c r="EL3" s="1458"/>
      <c r="EM3" s="1458"/>
      <c r="EN3" s="1458"/>
      <c r="EO3" s="1458"/>
      <c r="EP3" s="1458"/>
      <c r="EQ3" s="1458"/>
      <c r="ER3" s="1458"/>
      <c r="ES3" s="1458"/>
      <c r="ET3" s="1458"/>
      <c r="EU3" s="1458"/>
      <c r="EV3" s="1458"/>
      <c r="EW3" s="1458"/>
      <c r="EX3" s="1458"/>
      <c r="EY3" s="1458"/>
      <c r="EZ3" s="1458"/>
      <c r="FA3" s="1458"/>
      <c r="FB3" s="1458"/>
      <c r="FC3" s="1458"/>
      <c r="FD3" s="1458"/>
      <c r="FE3" s="1458"/>
      <c r="FF3" s="1458"/>
      <c r="FG3" s="1458"/>
      <c r="FH3" s="1458"/>
      <c r="FI3" s="1458"/>
      <c r="FJ3" s="1458"/>
      <c r="FK3" s="1458"/>
      <c r="FL3" s="1458"/>
      <c r="FM3" s="1458"/>
      <c r="FN3" s="1458"/>
      <c r="FO3" s="1458"/>
      <c r="FP3" s="1458"/>
      <c r="FQ3" s="1458"/>
      <c r="FR3" s="1458"/>
      <c r="FS3" s="1458"/>
      <c r="FT3" s="1458"/>
      <c r="FU3" s="1458"/>
      <c r="FV3" s="1458"/>
      <c r="FW3" s="1458"/>
      <c r="FX3" s="1458"/>
      <c r="FY3" s="1458"/>
      <c r="FZ3" s="1458"/>
      <c r="GA3" s="1458"/>
      <c r="GB3" s="1458"/>
      <c r="GC3" s="1458"/>
      <c r="GD3" s="1458"/>
      <c r="GE3" s="1458"/>
      <c r="GF3" s="1458"/>
      <c r="GG3" s="1458"/>
      <c r="GH3" s="1458"/>
      <c r="GI3" s="1458"/>
      <c r="GJ3" s="1458"/>
      <c r="GK3" s="1458"/>
      <c r="GL3" s="1458"/>
      <c r="GM3" s="1458"/>
      <c r="GN3" s="1458"/>
      <c r="GO3" s="1458"/>
      <c r="GP3" s="1458"/>
      <c r="GQ3" s="1458"/>
      <c r="GR3" s="1458"/>
      <c r="GS3" s="1458"/>
      <c r="GT3" s="1458"/>
      <c r="GU3" s="1458"/>
      <c r="GV3" s="1458"/>
      <c r="GW3" s="1458"/>
      <c r="GX3" s="1458"/>
      <c r="GY3" s="1458"/>
      <c r="GZ3" s="1458"/>
      <c r="HA3" s="1458"/>
      <c r="HB3" s="1458"/>
      <c r="HC3" s="1458"/>
      <c r="HD3" s="1458"/>
      <c r="HE3" s="1458"/>
      <c r="HF3" s="1458"/>
      <c r="HG3" s="1458"/>
      <c r="HH3" s="1458"/>
      <c r="HI3" s="1458"/>
      <c r="HJ3" s="1458"/>
      <c r="HK3" s="1458"/>
      <c r="HL3" s="1458"/>
      <c r="HM3" s="1458"/>
      <c r="HN3" s="1458"/>
      <c r="HO3" s="1458"/>
      <c r="HP3" s="1458"/>
      <c r="HQ3" s="1458"/>
      <c r="HR3" s="1458"/>
      <c r="HS3" s="1458"/>
      <c r="HT3" s="1458"/>
      <c r="HU3" s="1458"/>
      <c r="HV3" s="1458"/>
      <c r="HW3" s="1458"/>
      <c r="HX3" s="1458"/>
      <c r="HY3" s="1458"/>
      <c r="HZ3" s="1458"/>
      <c r="IA3" s="1458"/>
      <c r="IB3" s="1458"/>
      <c r="IC3" s="1458"/>
      <c r="ID3" s="1458"/>
      <c r="IE3" s="1458"/>
      <c r="IF3" s="1458"/>
      <c r="IG3" s="1458"/>
      <c r="IH3" s="1458"/>
      <c r="II3" s="1458"/>
      <c r="IJ3" s="1458"/>
      <c r="IK3" s="1458"/>
      <c r="IL3" s="1458"/>
      <c r="IM3" s="1458"/>
      <c r="IN3" s="1458"/>
      <c r="IO3" s="1458"/>
      <c r="IP3" s="1458"/>
      <c r="IQ3" s="1458"/>
      <c r="IR3" s="1458"/>
    </row>
    <row r="4" spans="1:252" ht="20.25" customHeight="1" x14ac:dyDescent="0.3">
      <c r="A4" s="806" t="s">
        <v>1345</v>
      </c>
      <c r="B4" s="810"/>
      <c r="C4" s="810"/>
      <c r="D4" s="1348"/>
      <c r="E4" s="1348"/>
      <c r="F4" s="1348"/>
      <c r="G4" s="810"/>
      <c r="H4" s="810"/>
      <c r="I4" s="810"/>
      <c r="J4" s="811"/>
      <c r="K4" s="809" t="s">
        <v>45</v>
      </c>
    </row>
    <row r="5" spans="1:252" ht="27.75" customHeight="1" thickBot="1" x14ac:dyDescent="0.25">
      <c r="A5" s="1568" t="s">
        <v>162</v>
      </c>
      <c r="B5" s="1332" t="s">
        <v>672</v>
      </c>
      <c r="C5" s="1333"/>
      <c r="D5" s="1570"/>
      <c r="E5" s="1571" t="s">
        <v>550</v>
      </c>
      <c r="F5" s="1572"/>
      <c r="G5" s="1573"/>
      <c r="H5" s="1571" t="s">
        <v>549</v>
      </c>
      <c r="I5" s="1572"/>
      <c r="J5" s="1573"/>
      <c r="K5" s="1566" t="s">
        <v>163</v>
      </c>
    </row>
    <row r="6" spans="1:252" ht="25.5" x14ac:dyDescent="0.2">
      <c r="A6" s="1569"/>
      <c r="B6" s="766" t="s">
        <v>667</v>
      </c>
      <c r="C6" s="766" t="s">
        <v>1394</v>
      </c>
      <c r="D6" s="766" t="s">
        <v>517</v>
      </c>
      <c r="E6" s="766" t="s">
        <v>667</v>
      </c>
      <c r="F6" s="766" t="s">
        <v>1394</v>
      </c>
      <c r="G6" s="766" t="s">
        <v>517</v>
      </c>
      <c r="H6" s="766" t="s">
        <v>667</v>
      </c>
      <c r="I6" s="766" t="s">
        <v>1394</v>
      </c>
      <c r="J6" s="766" t="s">
        <v>517</v>
      </c>
      <c r="K6" s="1567"/>
    </row>
    <row r="7" spans="1:252" ht="26.25" customHeight="1" thickBot="1" x14ac:dyDescent="0.25">
      <c r="A7" s="121" t="s">
        <v>463</v>
      </c>
      <c r="B7" s="261">
        <f>'D-12'!C7/2366*100</f>
        <v>1.9019442096365173</v>
      </c>
      <c r="C7" s="261">
        <f>'D-12'!D7/640*100</f>
        <v>2.5</v>
      </c>
      <c r="D7" s="261">
        <f>'D-12'!E7/1726*100</f>
        <v>1.6801853997682505</v>
      </c>
      <c r="E7" s="261">
        <f>'D-12'!F7/1625*100</f>
        <v>1.6</v>
      </c>
      <c r="F7" s="261">
        <f>'D-12'!G7/338*100</f>
        <v>1.4792899408284024</v>
      </c>
      <c r="G7" s="261">
        <f>'D-12'!H7/1287*100</f>
        <v>1.6317016317016315</v>
      </c>
      <c r="H7" s="261">
        <f>'D-12'!I7/741*100</f>
        <v>2.5641025641025639</v>
      </c>
      <c r="I7" s="261">
        <f>'D-12'!J7/302*100</f>
        <v>3.6423841059602649</v>
      </c>
      <c r="J7" s="261">
        <f>'D-12'!K7/439*100</f>
        <v>1.8223234624145785</v>
      </c>
      <c r="K7" s="140" t="s">
        <v>551</v>
      </c>
    </row>
    <row r="8" spans="1:252" ht="26.25" customHeight="1" thickBot="1" x14ac:dyDescent="0.25">
      <c r="A8" s="122" t="s">
        <v>464</v>
      </c>
      <c r="B8" s="765">
        <f>'D-12'!C8/2366*100</f>
        <v>10.73541842772612</v>
      </c>
      <c r="C8" s="765">
        <f>'D-12'!D8/640*100</f>
        <v>18.28125</v>
      </c>
      <c r="D8" s="765">
        <f>'D-12'!E8/1726*100</f>
        <v>7.9374275782155284</v>
      </c>
      <c r="E8" s="765">
        <f>'D-12'!F8/1625*100</f>
        <v>9.7230769230769241</v>
      </c>
      <c r="F8" s="765">
        <f>'D-12'!G8/338*100</f>
        <v>19.526627218934912</v>
      </c>
      <c r="G8" s="765">
        <f>'D-12'!H8/1287*100</f>
        <v>7.1484071484071485</v>
      </c>
      <c r="H8" s="765">
        <f>'D-12'!I8/741*100</f>
        <v>12.955465587044534</v>
      </c>
      <c r="I8" s="765">
        <f>'D-12'!J8/302*100</f>
        <v>16.887417218543046</v>
      </c>
      <c r="J8" s="765">
        <f>'D-12'!K8/439*100</f>
        <v>10.250569476082005</v>
      </c>
      <c r="K8" s="141" t="s">
        <v>552</v>
      </c>
    </row>
    <row r="9" spans="1:252" ht="39" customHeight="1" thickBot="1" x14ac:dyDescent="0.25">
      <c r="A9" s="124" t="s">
        <v>465</v>
      </c>
      <c r="B9" s="261">
        <f>'D-12'!C9/2366*100</f>
        <v>0.67624683009298392</v>
      </c>
      <c r="C9" s="261">
        <f>'D-12'!D9/640*100</f>
        <v>0.9375</v>
      </c>
      <c r="D9" s="261">
        <f>'D-12'!E9/1726*100</f>
        <v>0.57937427578215528</v>
      </c>
      <c r="E9" s="261">
        <f>'D-12'!F9/1625*100</f>
        <v>0.73846153846153839</v>
      </c>
      <c r="F9" s="261">
        <f>'D-12'!G9/338*100</f>
        <v>1.1834319526627219</v>
      </c>
      <c r="G9" s="261">
        <f>'D-12'!H9/1287*100</f>
        <v>0.62160062160062157</v>
      </c>
      <c r="H9" s="261">
        <f>'D-12'!I9/741*100</f>
        <v>0.53981106612685559</v>
      </c>
      <c r="I9" s="261">
        <f>'D-12'!J9/302*100</f>
        <v>0.66225165562913912</v>
      </c>
      <c r="J9" s="261">
        <f>'D-12'!K9/439*100</f>
        <v>0.45558086560364464</v>
      </c>
      <c r="K9" s="142" t="s">
        <v>553</v>
      </c>
    </row>
    <row r="10" spans="1:252" ht="26.25" customHeight="1" thickBot="1" x14ac:dyDescent="0.25">
      <c r="A10" s="122" t="s">
        <v>466</v>
      </c>
      <c r="B10" s="765">
        <f>'D-12'!C10/2366*100</f>
        <v>6.5088757396449708</v>
      </c>
      <c r="C10" s="765">
        <f>'D-12'!D10/640*100</f>
        <v>9.375</v>
      </c>
      <c r="D10" s="765">
        <f>'D-12'!E10/1726*100</f>
        <v>5.4461181923522597</v>
      </c>
      <c r="E10" s="765">
        <f>'D-12'!F10/1625*100</f>
        <v>4.4923076923076923</v>
      </c>
      <c r="F10" s="765">
        <f>'D-12'!G10/338*100</f>
        <v>7.3964497041420119</v>
      </c>
      <c r="G10" s="765">
        <f>'D-12'!H10/1287*100</f>
        <v>3.7296037296037294</v>
      </c>
      <c r="H10" s="765">
        <f>'D-12'!I10/741*100</f>
        <v>10.931174089068826</v>
      </c>
      <c r="I10" s="765">
        <f>'D-12'!J10/302*100</f>
        <v>11.589403973509933</v>
      </c>
      <c r="J10" s="765">
        <f>'D-12'!K10/439*100</f>
        <v>10.478359908883828</v>
      </c>
      <c r="K10" s="141" t="s">
        <v>554</v>
      </c>
    </row>
    <row r="11" spans="1:252" ht="26.25" customHeight="1" thickBot="1" x14ac:dyDescent="0.25">
      <c r="A11" s="124" t="s">
        <v>467</v>
      </c>
      <c r="B11" s="261">
        <f>'D-12'!C11/2366*100</f>
        <v>1.2256973795435333</v>
      </c>
      <c r="C11" s="261">
        <f>'D-12'!D11/640*100</f>
        <v>1.875</v>
      </c>
      <c r="D11" s="261">
        <f>'D-12'!E11/1726*100</f>
        <v>0.9849362688296639</v>
      </c>
      <c r="E11" s="261">
        <f>'D-12'!F11/1625*100</f>
        <v>1.1692307692307693</v>
      </c>
      <c r="F11" s="261">
        <f>'D-12'!G11/338*100</f>
        <v>1.4792899408284024</v>
      </c>
      <c r="G11" s="261">
        <f>'D-12'!H11/1287*100</f>
        <v>1.0878010878010878</v>
      </c>
      <c r="H11" s="261">
        <f>'D-12'!I11/741*100</f>
        <v>1.3495276653171391</v>
      </c>
      <c r="I11" s="261">
        <f>'D-12'!J11/302*100</f>
        <v>2.3178807947019866</v>
      </c>
      <c r="J11" s="261">
        <f>'D-12'!K11/439*100</f>
        <v>0.68337129840546695</v>
      </c>
      <c r="K11" s="142" t="s">
        <v>564</v>
      </c>
    </row>
    <row r="12" spans="1:252" ht="26.25" customHeight="1" thickBot="1" x14ac:dyDescent="0.25">
      <c r="A12" s="122" t="s">
        <v>468</v>
      </c>
      <c r="B12" s="765">
        <f>'D-12'!C12/2366*100</f>
        <v>15.722738799661876</v>
      </c>
      <c r="C12" s="765">
        <f>'D-12'!D12/640*100</f>
        <v>17.65625</v>
      </c>
      <c r="D12" s="765">
        <f>'D-12'!E12/1726*100</f>
        <v>15.005793742757822</v>
      </c>
      <c r="E12" s="765">
        <f>'D-12'!F12/1625*100</f>
        <v>15.076923076923077</v>
      </c>
      <c r="F12" s="765">
        <f>'D-12'!G12/338*100</f>
        <v>15.680473372781064</v>
      </c>
      <c r="G12" s="765">
        <f>'D-12'!H12/1287*100</f>
        <v>14.918414918414918</v>
      </c>
      <c r="H12" s="765">
        <f>'D-12'!I12/741*100</f>
        <v>17.139001349527668</v>
      </c>
      <c r="I12" s="765">
        <f>'D-12'!J12/302*100</f>
        <v>19.867549668874172</v>
      </c>
      <c r="J12" s="765">
        <f>'D-12'!K12/439*100</f>
        <v>15.261958997722095</v>
      </c>
      <c r="K12" s="141" t="s">
        <v>563</v>
      </c>
    </row>
    <row r="13" spans="1:252" ht="26.25" customHeight="1" thickBot="1" x14ac:dyDescent="0.25">
      <c r="A13" s="124" t="s">
        <v>469</v>
      </c>
      <c r="B13" s="261">
        <f>'D-12'!C13/2366*100</f>
        <v>4.8605240912933221</v>
      </c>
      <c r="C13" s="261">
        <f>'D-12'!D13/640*100</f>
        <v>5.78125</v>
      </c>
      <c r="D13" s="261">
        <f>'D-12'!E13/1726*100</f>
        <v>4.5191193511008105</v>
      </c>
      <c r="E13" s="261">
        <f>'D-12'!F13/1625*100</f>
        <v>3.8769230769230769</v>
      </c>
      <c r="F13" s="261">
        <f>'D-12'!G13/338*100</f>
        <v>4.4378698224852071</v>
      </c>
      <c r="G13" s="261">
        <f>'D-12'!H13/1287*100</f>
        <v>3.7296037296037294</v>
      </c>
      <c r="H13" s="261">
        <f>'D-12'!I13/741*100</f>
        <v>7.0175438596491224</v>
      </c>
      <c r="I13" s="261">
        <f>'D-12'!J13/302*100</f>
        <v>7.2847682119205297</v>
      </c>
      <c r="J13" s="261">
        <f>'D-12'!K13/439*100</f>
        <v>6.83371298405467</v>
      </c>
      <c r="K13" s="142" t="s">
        <v>562</v>
      </c>
    </row>
    <row r="14" spans="1:252" ht="26.25" customHeight="1" thickBot="1" x14ac:dyDescent="0.25">
      <c r="A14" s="122" t="s">
        <v>470</v>
      </c>
      <c r="B14" s="765">
        <f>'D-12'!C14/2366*100</f>
        <v>2.5359256128486898</v>
      </c>
      <c r="C14" s="765">
        <f>'D-12'!D14/640*100</f>
        <v>4.0625</v>
      </c>
      <c r="D14" s="765">
        <f>'D-12'!E14/1726*100</f>
        <v>1.9698725376593278</v>
      </c>
      <c r="E14" s="765">
        <f>'D-12'!F14/1625*100</f>
        <v>2.0307692307692307</v>
      </c>
      <c r="F14" s="765">
        <f>'D-12'!G14/338*100</f>
        <v>4.1420118343195274</v>
      </c>
      <c r="G14" s="765">
        <f>'D-12'!H14/1287*100</f>
        <v>1.4763014763014763</v>
      </c>
      <c r="H14" s="765">
        <f>'D-12'!I14/741*100</f>
        <v>3.6437246963562751</v>
      </c>
      <c r="I14" s="765">
        <f>'D-12'!J14/302*100</f>
        <v>3.9735099337748347</v>
      </c>
      <c r="J14" s="765">
        <f>'D-12'!K14/439*100</f>
        <v>3.416856492027335</v>
      </c>
      <c r="K14" s="141" t="s">
        <v>561</v>
      </c>
    </row>
    <row r="15" spans="1:252" ht="26.25" customHeight="1" thickBot="1" x14ac:dyDescent="0.25">
      <c r="A15" s="124" t="s">
        <v>471</v>
      </c>
      <c r="B15" s="261">
        <f>'D-12'!C15/2366*100</f>
        <v>8.453085376162299E-2</v>
      </c>
      <c r="C15" s="261">
        <f>'D-12'!D15/640*100</f>
        <v>0.15625</v>
      </c>
      <c r="D15" s="261">
        <f>'D-12'!E15/1726*100</f>
        <v>5.7937427578215524E-2</v>
      </c>
      <c r="E15" s="261">
        <f>'D-12'!F15/1625*100</f>
        <v>6.1538461538461542E-2</v>
      </c>
      <c r="F15" s="261">
        <f>'D-12'!G15/338*100</f>
        <v>0</v>
      </c>
      <c r="G15" s="261">
        <f>'D-12'!H15/1287*100</f>
        <v>7.7700077700077697E-2</v>
      </c>
      <c r="H15" s="261">
        <f>'D-12'!I15/741*100</f>
        <v>0.1349527665317139</v>
      </c>
      <c r="I15" s="261">
        <f>'D-12'!J15/302*100</f>
        <v>0.33112582781456956</v>
      </c>
      <c r="J15" s="261">
        <f>'D-12'!K15/439*100</f>
        <v>0</v>
      </c>
      <c r="K15" s="142" t="s">
        <v>560</v>
      </c>
    </row>
    <row r="16" spans="1:252" ht="26.25" customHeight="1" thickBot="1" x14ac:dyDescent="0.25">
      <c r="A16" s="122" t="s">
        <v>473</v>
      </c>
      <c r="B16" s="765">
        <f>'D-12'!C16/2366*100</f>
        <v>2.7472527472527473</v>
      </c>
      <c r="C16" s="765">
        <f>'D-12'!D16/640*100</f>
        <v>5.3125</v>
      </c>
      <c r="D16" s="765">
        <f>'D-12'!E16/1726*100</f>
        <v>1.7960602549246814</v>
      </c>
      <c r="E16" s="765">
        <f>'D-12'!F16/1625*100</f>
        <v>2.4</v>
      </c>
      <c r="F16" s="765">
        <f>'D-12'!G16/338*100</f>
        <v>5.3254437869822491</v>
      </c>
      <c r="G16" s="765">
        <f>'D-12'!H16/1287*100</f>
        <v>1.6317016317016315</v>
      </c>
      <c r="H16" s="765">
        <f>'D-12'!I16/741*100</f>
        <v>3.5087719298245612</v>
      </c>
      <c r="I16" s="765">
        <f>'D-12'!J16/302*100</f>
        <v>5.298013245033113</v>
      </c>
      <c r="J16" s="765">
        <f>'D-12'!K16/439*100</f>
        <v>2.2779043280182232</v>
      </c>
      <c r="K16" s="141" t="s">
        <v>559</v>
      </c>
    </row>
    <row r="17" spans="1:11" ht="26.25" customHeight="1" thickBot="1" x14ac:dyDescent="0.25">
      <c r="A17" s="124" t="s">
        <v>474</v>
      </c>
      <c r="B17" s="261">
        <f>'D-12'!C17/2366*100</f>
        <v>4.2265426880811495E-2</v>
      </c>
      <c r="C17" s="261">
        <f>'D-12'!D17/640*100</f>
        <v>0.15625</v>
      </c>
      <c r="D17" s="261">
        <f>'D-12'!E17/1726*100</f>
        <v>0</v>
      </c>
      <c r="E17" s="261">
        <f>'D-12'!F17/1625*100</f>
        <v>6.1538461538461542E-2</v>
      </c>
      <c r="F17" s="261">
        <f>'D-12'!G17/338*100</f>
        <v>0.29585798816568049</v>
      </c>
      <c r="G17" s="261">
        <f>'D-12'!H17/1287*100</f>
        <v>0</v>
      </c>
      <c r="H17" s="261">
        <f>'D-12'!I17/741*100</f>
        <v>0</v>
      </c>
      <c r="I17" s="261">
        <f>'D-12'!J17/302*100</f>
        <v>0</v>
      </c>
      <c r="J17" s="261">
        <f>'D-12'!K17/439*100</f>
        <v>0</v>
      </c>
      <c r="K17" s="142" t="s">
        <v>558</v>
      </c>
    </row>
    <row r="18" spans="1:11" ht="26.25" customHeight="1" thickBot="1" x14ac:dyDescent="0.25">
      <c r="A18" s="122" t="s">
        <v>475</v>
      </c>
      <c r="B18" s="765">
        <f>'D-12'!C18/2366*100</f>
        <v>2.197802197802198</v>
      </c>
      <c r="C18" s="765">
        <f>'D-12'!D18/640*100</f>
        <v>4.375</v>
      </c>
      <c r="D18" s="765">
        <f>'D-12'!E18/1726*100</f>
        <v>1.3904982618771726</v>
      </c>
      <c r="E18" s="765">
        <f>'D-12'!F18/1625*100</f>
        <v>2.3384615384615386</v>
      </c>
      <c r="F18" s="765">
        <f>'D-12'!G18/338*100</f>
        <v>6.8047337278106506</v>
      </c>
      <c r="G18" s="765">
        <f>'D-12'!H18/1287*100</f>
        <v>1.1655011655011656</v>
      </c>
      <c r="H18" s="765">
        <f>'D-12'!I18/741*100</f>
        <v>1.8893387314439947</v>
      </c>
      <c r="I18" s="765">
        <f>'D-12'!J18/302*100</f>
        <v>1.6556291390728477</v>
      </c>
      <c r="J18" s="765">
        <f>'D-12'!K18/439*100</f>
        <v>2.0501138952164011</v>
      </c>
      <c r="K18" s="141" t="s">
        <v>557</v>
      </c>
    </row>
    <row r="19" spans="1:11" ht="26.25" customHeight="1" thickBot="1" x14ac:dyDescent="0.25">
      <c r="A19" s="124" t="s">
        <v>476</v>
      </c>
      <c r="B19" s="261">
        <f>'D-12'!C19/2366*100</f>
        <v>2.83178360101437</v>
      </c>
      <c r="C19" s="261">
        <f>'D-12'!D19/640*100</f>
        <v>5</v>
      </c>
      <c r="D19" s="261">
        <f>'D-12'!E19/1726*100</f>
        <v>2.0278099652375436</v>
      </c>
      <c r="E19" s="261">
        <f>'D-12'!F19/1625*100</f>
        <v>2.6461538461538461</v>
      </c>
      <c r="F19" s="261">
        <f>'D-12'!G19/338*100</f>
        <v>5.9171597633136095</v>
      </c>
      <c r="G19" s="261">
        <f>'D-12'!H19/1287*100</f>
        <v>1.7871017871017871</v>
      </c>
      <c r="H19" s="261">
        <f>'D-12'!I19/741*100</f>
        <v>3.2388663967611335</v>
      </c>
      <c r="I19" s="261">
        <f>'D-12'!J19/302*100</f>
        <v>3.9735099337748347</v>
      </c>
      <c r="J19" s="261">
        <f>'D-12'!K19/439*100</f>
        <v>2.7334851936218678</v>
      </c>
      <c r="K19" s="142" t="s">
        <v>556</v>
      </c>
    </row>
    <row r="20" spans="1:11" ht="26.25" customHeight="1" thickBot="1" x14ac:dyDescent="0.25">
      <c r="A20" s="803" t="s">
        <v>477</v>
      </c>
      <c r="B20" s="765">
        <f>'D-12'!C20/2366*100</f>
        <v>28.148774302620456</v>
      </c>
      <c r="C20" s="765">
        <f>'D-12'!D20/640*100</f>
        <v>17.96875</v>
      </c>
      <c r="D20" s="765">
        <f>'D-12'!E20/1726*100</f>
        <v>31.923522595596754</v>
      </c>
      <c r="E20" s="765">
        <f>'D-12'!F20/1625*100</f>
        <v>30.646153846153844</v>
      </c>
      <c r="F20" s="765">
        <f>'D-12'!G20/338*100</f>
        <v>18.34319526627219</v>
      </c>
      <c r="G20" s="765">
        <f>'D-12'!H20/1287*100</f>
        <v>33.877233877233877</v>
      </c>
      <c r="H20" s="765">
        <f>'D-12'!I20/741*100</f>
        <v>22.672064777327936</v>
      </c>
      <c r="I20" s="765">
        <f>'D-12'!J20/302*100</f>
        <v>17.549668874172188</v>
      </c>
      <c r="J20" s="765">
        <f>'D-12'!K20/439*100</f>
        <v>26.195899772209568</v>
      </c>
      <c r="K20" s="892" t="s">
        <v>555</v>
      </c>
    </row>
    <row r="21" spans="1:11" ht="26.25" customHeight="1" x14ac:dyDescent="0.2">
      <c r="A21" s="1020" t="s">
        <v>1276</v>
      </c>
      <c r="B21" s="1019">
        <f>'D-12'!C21/2366*100</f>
        <v>19.780219780219781</v>
      </c>
      <c r="C21" s="1019">
        <f>'D-12'!D21/640*100</f>
        <v>6.5625</v>
      </c>
      <c r="D21" s="1019">
        <f>'D-12'!E21/1726*100</f>
        <v>24.681344148319813</v>
      </c>
      <c r="E21" s="1019">
        <f>'D-12'!F21/1625*100</f>
        <v>23.138461538461538</v>
      </c>
      <c r="F21" s="1019">
        <f>'D-12'!G21/338*100</f>
        <v>7.9881656804733732</v>
      </c>
      <c r="G21" s="1019">
        <f>'D-12'!H21/1287*100</f>
        <v>27.117327117327118</v>
      </c>
      <c r="H21" s="1019">
        <f>'D-12'!I21/741*100</f>
        <v>12.415654520917679</v>
      </c>
      <c r="I21" s="1019">
        <f>'D-12'!J21/302*100</f>
        <v>4.9668874172185431</v>
      </c>
      <c r="J21" s="1019">
        <f>'D-12'!K21/439*100</f>
        <v>17.539863325740317</v>
      </c>
      <c r="K21" s="1021" t="s">
        <v>1275</v>
      </c>
    </row>
    <row r="22" spans="1:11" ht="33.75" customHeight="1" x14ac:dyDescent="0.2">
      <c r="A22" s="143" t="s">
        <v>66</v>
      </c>
      <c r="B22" s="1050">
        <f>'D-12'!C22/2366*100</f>
        <v>100</v>
      </c>
      <c r="C22" s="1050">
        <f>'D-12'!D22/640*100</f>
        <v>100</v>
      </c>
      <c r="D22" s="1050">
        <f>'D-12'!E22/1726*100</f>
        <v>100</v>
      </c>
      <c r="E22" s="1050">
        <f>'D-12'!F22/1625*100</f>
        <v>100</v>
      </c>
      <c r="F22" s="1050">
        <f>'D-12'!G22/338*100</f>
        <v>100</v>
      </c>
      <c r="G22" s="1050">
        <f>'D-12'!H22/1287*100</f>
        <v>100</v>
      </c>
      <c r="H22" s="1050">
        <f>'D-12'!I22/741*100</f>
        <v>100</v>
      </c>
      <c r="I22" s="1050">
        <f>'D-12'!J22/302*100</f>
        <v>100</v>
      </c>
      <c r="J22" s="1050">
        <f>'D-12'!K22/439*100</f>
        <v>100</v>
      </c>
      <c r="K22" s="132" t="s">
        <v>67</v>
      </c>
    </row>
  </sheetData>
  <mergeCells count="78">
    <mergeCell ref="D4:F4"/>
    <mergeCell ref="A5:A6"/>
    <mergeCell ref="B5:D5"/>
    <mergeCell ref="E5:G5"/>
    <mergeCell ref="H5:J5"/>
    <mergeCell ref="K5:K6"/>
    <mergeCell ref="GM3:GW3"/>
    <mergeCell ref="GX3:HH3"/>
    <mergeCell ref="HI3:HS3"/>
    <mergeCell ref="HT3:ID3"/>
    <mergeCell ref="BK3:BU3"/>
    <mergeCell ref="BV3:CF3"/>
    <mergeCell ref="CG3:CQ3"/>
    <mergeCell ref="CR3:DB3"/>
    <mergeCell ref="DC3:DM3"/>
    <mergeCell ref="DN3:DX3"/>
    <mergeCell ref="A3:K3"/>
    <mergeCell ref="L3:R3"/>
    <mergeCell ref="S3:AC3"/>
    <mergeCell ref="AD3:AN3"/>
    <mergeCell ref="AO3:AY3"/>
    <mergeCell ref="IE3:IO3"/>
    <mergeCell ref="IP3:IR3"/>
    <mergeCell ref="DY3:EI3"/>
    <mergeCell ref="EJ3:ET3"/>
    <mergeCell ref="EU3:FE3"/>
    <mergeCell ref="FF3:FP3"/>
    <mergeCell ref="FQ3:GA3"/>
    <mergeCell ref="GB3:GL3"/>
    <mergeCell ref="AZ3:BJ3"/>
    <mergeCell ref="GM2:GW2"/>
    <mergeCell ref="GX2:HH2"/>
    <mergeCell ref="HI2:HS2"/>
    <mergeCell ref="HT2:ID2"/>
    <mergeCell ref="BK2:BU2"/>
    <mergeCell ref="BV2:CF2"/>
    <mergeCell ref="CG2:CQ2"/>
    <mergeCell ref="CR2:DB2"/>
    <mergeCell ref="DC2:DM2"/>
    <mergeCell ref="DN2:DX2"/>
    <mergeCell ref="AZ2:BJ2"/>
    <mergeCell ref="IE2:IO2"/>
    <mergeCell ref="IP2:IR2"/>
    <mergeCell ref="DY2:EI2"/>
    <mergeCell ref="EJ2:ET2"/>
    <mergeCell ref="EU2:FE2"/>
    <mergeCell ref="FF2:FP2"/>
    <mergeCell ref="FQ2:GA2"/>
    <mergeCell ref="GB2:GL2"/>
    <mergeCell ref="A2:K2"/>
    <mergeCell ref="L2:R2"/>
    <mergeCell ref="S2:AC2"/>
    <mergeCell ref="AD2:AN2"/>
    <mergeCell ref="AO2:AY2"/>
    <mergeCell ref="IP1:IR1"/>
    <mergeCell ref="DY1:EI1"/>
    <mergeCell ref="EJ1:ET1"/>
    <mergeCell ref="EU1:FE1"/>
    <mergeCell ref="FF1:FP1"/>
    <mergeCell ref="FQ1:GA1"/>
    <mergeCell ref="GB1:GL1"/>
    <mergeCell ref="GM1:GW1"/>
    <mergeCell ref="GX1:HH1"/>
    <mergeCell ref="HI1:HS1"/>
    <mergeCell ref="HT1:ID1"/>
    <mergeCell ref="IE1:IO1"/>
    <mergeCell ref="DN1:DX1"/>
    <mergeCell ref="A1:K1"/>
    <mergeCell ref="L1:R1"/>
    <mergeCell ref="S1:AC1"/>
    <mergeCell ref="AD1:AN1"/>
    <mergeCell ref="AO1:AY1"/>
    <mergeCell ref="AZ1:BJ1"/>
    <mergeCell ref="BK1:BU1"/>
    <mergeCell ref="BV1:CF1"/>
    <mergeCell ref="CG1:CQ1"/>
    <mergeCell ref="CR1:DB1"/>
    <mergeCell ref="DC1:DM1"/>
  </mergeCells>
  <printOptions horizontalCentered="1" verticalCentered="1"/>
  <pageMargins left="0" right="0" top="0" bottom="0" header="0" footer="0"/>
  <pageSetup paperSize="9" scale="90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IT23"/>
  <sheetViews>
    <sheetView view="pageBreakPreview" zoomScaleNormal="100" zoomScaleSheetLayoutView="100" workbookViewId="0">
      <selection activeCell="C6" sqref="C6"/>
    </sheetView>
  </sheetViews>
  <sheetFormatPr defaultRowHeight="15" x14ac:dyDescent="0.25"/>
  <cols>
    <col min="1" max="1" width="42.7109375" style="103" customWidth="1"/>
    <col min="2" max="3" width="8.42578125" style="27" customWidth="1"/>
    <col min="4" max="4" width="8.7109375" style="27" customWidth="1"/>
    <col min="5" max="5" width="9" style="27" customWidth="1"/>
    <col min="6" max="6" width="8.42578125" style="27" customWidth="1"/>
    <col min="7" max="7" width="8.5703125" style="27" customWidth="1"/>
    <col min="8" max="8" width="7.7109375" style="27" customWidth="1"/>
    <col min="9" max="9" width="8.42578125" style="27" customWidth="1"/>
    <col min="10" max="10" width="7.7109375" style="27" customWidth="1"/>
    <col min="11" max="11" width="40.7109375" style="27" customWidth="1"/>
    <col min="12" max="12" width="9.140625" style="303" customWidth="1"/>
    <col min="13" max="254" width="9.140625" style="303"/>
    <col min="255" max="255" width="42.7109375" style="303" customWidth="1"/>
    <col min="256" max="256" width="7.7109375" style="303" customWidth="1"/>
    <col min="257" max="257" width="8.42578125" style="303" customWidth="1"/>
    <col min="258" max="259" width="7.7109375" style="303" customWidth="1"/>
    <col min="260" max="260" width="8.42578125" style="303" customWidth="1"/>
    <col min="261" max="262" width="7.7109375" style="303" customWidth="1"/>
    <col min="263" max="263" width="8.42578125" style="303" customWidth="1"/>
    <col min="264" max="264" width="7.7109375" style="303" customWidth="1"/>
    <col min="265" max="265" width="40.7109375" style="303" customWidth="1"/>
    <col min="266" max="510" width="9.140625" style="303"/>
    <col min="511" max="511" width="42.7109375" style="303" customWidth="1"/>
    <col min="512" max="512" width="7.7109375" style="303" customWidth="1"/>
    <col min="513" max="513" width="8.42578125" style="303" customWidth="1"/>
    <col min="514" max="515" width="7.7109375" style="303" customWidth="1"/>
    <col min="516" max="516" width="8.42578125" style="303" customWidth="1"/>
    <col min="517" max="518" width="7.7109375" style="303" customWidth="1"/>
    <col min="519" max="519" width="8.42578125" style="303" customWidth="1"/>
    <col min="520" max="520" width="7.7109375" style="303" customWidth="1"/>
    <col min="521" max="521" width="40.7109375" style="303" customWidth="1"/>
    <col min="522" max="766" width="9.140625" style="303"/>
    <col min="767" max="767" width="42.7109375" style="303" customWidth="1"/>
    <col min="768" max="768" width="7.7109375" style="303" customWidth="1"/>
    <col min="769" max="769" width="8.42578125" style="303" customWidth="1"/>
    <col min="770" max="771" width="7.7109375" style="303" customWidth="1"/>
    <col min="772" max="772" width="8.42578125" style="303" customWidth="1"/>
    <col min="773" max="774" width="7.7109375" style="303" customWidth="1"/>
    <col min="775" max="775" width="8.42578125" style="303" customWidth="1"/>
    <col min="776" max="776" width="7.7109375" style="303" customWidth="1"/>
    <col min="777" max="777" width="40.7109375" style="303" customWidth="1"/>
    <col min="778" max="1022" width="9.140625" style="303"/>
    <col min="1023" max="1023" width="42.7109375" style="303" customWidth="1"/>
    <col min="1024" max="1024" width="7.7109375" style="303" customWidth="1"/>
    <col min="1025" max="1025" width="8.42578125" style="303" customWidth="1"/>
    <col min="1026" max="1027" width="7.7109375" style="303" customWidth="1"/>
    <col min="1028" max="1028" width="8.42578125" style="303" customWidth="1"/>
    <col min="1029" max="1030" width="7.7109375" style="303" customWidth="1"/>
    <col min="1031" max="1031" width="8.42578125" style="303" customWidth="1"/>
    <col min="1032" max="1032" width="7.7109375" style="303" customWidth="1"/>
    <col min="1033" max="1033" width="40.7109375" style="303" customWidth="1"/>
    <col min="1034" max="1278" width="9.140625" style="303"/>
    <col min="1279" max="1279" width="42.7109375" style="303" customWidth="1"/>
    <col min="1280" max="1280" width="7.7109375" style="303" customWidth="1"/>
    <col min="1281" max="1281" width="8.42578125" style="303" customWidth="1"/>
    <col min="1282" max="1283" width="7.7109375" style="303" customWidth="1"/>
    <col min="1284" max="1284" width="8.42578125" style="303" customWidth="1"/>
    <col min="1285" max="1286" width="7.7109375" style="303" customWidth="1"/>
    <col min="1287" max="1287" width="8.42578125" style="303" customWidth="1"/>
    <col min="1288" max="1288" width="7.7109375" style="303" customWidth="1"/>
    <col min="1289" max="1289" width="40.7109375" style="303" customWidth="1"/>
    <col min="1290" max="1534" width="9.140625" style="303"/>
    <col min="1535" max="1535" width="42.7109375" style="303" customWidth="1"/>
    <col min="1536" max="1536" width="7.7109375" style="303" customWidth="1"/>
    <col min="1537" max="1537" width="8.42578125" style="303" customWidth="1"/>
    <col min="1538" max="1539" width="7.7109375" style="303" customWidth="1"/>
    <col min="1540" max="1540" width="8.42578125" style="303" customWidth="1"/>
    <col min="1541" max="1542" width="7.7109375" style="303" customWidth="1"/>
    <col min="1543" max="1543" width="8.42578125" style="303" customWidth="1"/>
    <col min="1544" max="1544" width="7.7109375" style="303" customWidth="1"/>
    <col min="1545" max="1545" width="40.7109375" style="303" customWidth="1"/>
    <col min="1546" max="1790" width="9.140625" style="303"/>
    <col min="1791" max="1791" width="42.7109375" style="303" customWidth="1"/>
    <col min="1792" max="1792" width="7.7109375" style="303" customWidth="1"/>
    <col min="1793" max="1793" width="8.42578125" style="303" customWidth="1"/>
    <col min="1794" max="1795" width="7.7109375" style="303" customWidth="1"/>
    <col min="1796" max="1796" width="8.42578125" style="303" customWidth="1"/>
    <col min="1797" max="1798" width="7.7109375" style="303" customWidth="1"/>
    <col min="1799" max="1799" width="8.42578125" style="303" customWidth="1"/>
    <col min="1800" max="1800" width="7.7109375" style="303" customWidth="1"/>
    <col min="1801" max="1801" width="40.7109375" style="303" customWidth="1"/>
    <col min="1802" max="2046" width="9.140625" style="303"/>
    <col min="2047" max="2047" width="42.7109375" style="303" customWidth="1"/>
    <col min="2048" max="2048" width="7.7109375" style="303" customWidth="1"/>
    <col min="2049" max="2049" width="8.42578125" style="303" customWidth="1"/>
    <col min="2050" max="2051" width="7.7109375" style="303" customWidth="1"/>
    <col min="2052" max="2052" width="8.42578125" style="303" customWidth="1"/>
    <col min="2053" max="2054" width="7.7109375" style="303" customWidth="1"/>
    <col min="2055" max="2055" width="8.42578125" style="303" customWidth="1"/>
    <col min="2056" max="2056" width="7.7109375" style="303" customWidth="1"/>
    <col min="2057" max="2057" width="40.7109375" style="303" customWidth="1"/>
    <col min="2058" max="2302" width="9.140625" style="303"/>
    <col min="2303" max="2303" width="42.7109375" style="303" customWidth="1"/>
    <col min="2304" max="2304" width="7.7109375" style="303" customWidth="1"/>
    <col min="2305" max="2305" width="8.42578125" style="303" customWidth="1"/>
    <col min="2306" max="2307" width="7.7109375" style="303" customWidth="1"/>
    <col min="2308" max="2308" width="8.42578125" style="303" customWidth="1"/>
    <col min="2309" max="2310" width="7.7109375" style="303" customWidth="1"/>
    <col min="2311" max="2311" width="8.42578125" style="303" customWidth="1"/>
    <col min="2312" max="2312" width="7.7109375" style="303" customWidth="1"/>
    <col min="2313" max="2313" width="40.7109375" style="303" customWidth="1"/>
    <col min="2314" max="2558" width="9.140625" style="303"/>
    <col min="2559" max="2559" width="42.7109375" style="303" customWidth="1"/>
    <col min="2560" max="2560" width="7.7109375" style="303" customWidth="1"/>
    <col min="2561" max="2561" width="8.42578125" style="303" customWidth="1"/>
    <col min="2562" max="2563" width="7.7109375" style="303" customWidth="1"/>
    <col min="2564" max="2564" width="8.42578125" style="303" customWidth="1"/>
    <col min="2565" max="2566" width="7.7109375" style="303" customWidth="1"/>
    <col min="2567" max="2567" width="8.42578125" style="303" customWidth="1"/>
    <col min="2568" max="2568" width="7.7109375" style="303" customWidth="1"/>
    <col min="2569" max="2569" width="40.7109375" style="303" customWidth="1"/>
    <col min="2570" max="2814" width="9.140625" style="303"/>
    <col min="2815" max="2815" width="42.7109375" style="303" customWidth="1"/>
    <col min="2816" max="2816" width="7.7109375" style="303" customWidth="1"/>
    <col min="2817" max="2817" width="8.42578125" style="303" customWidth="1"/>
    <col min="2818" max="2819" width="7.7109375" style="303" customWidth="1"/>
    <col min="2820" max="2820" width="8.42578125" style="303" customWidth="1"/>
    <col min="2821" max="2822" width="7.7109375" style="303" customWidth="1"/>
    <col min="2823" max="2823" width="8.42578125" style="303" customWidth="1"/>
    <col min="2824" max="2824" width="7.7109375" style="303" customWidth="1"/>
    <col min="2825" max="2825" width="40.7109375" style="303" customWidth="1"/>
    <col min="2826" max="3070" width="9.140625" style="303"/>
    <col min="3071" max="3071" width="42.7109375" style="303" customWidth="1"/>
    <col min="3072" max="3072" width="7.7109375" style="303" customWidth="1"/>
    <col min="3073" max="3073" width="8.42578125" style="303" customWidth="1"/>
    <col min="3074" max="3075" width="7.7109375" style="303" customWidth="1"/>
    <col min="3076" max="3076" width="8.42578125" style="303" customWidth="1"/>
    <col min="3077" max="3078" width="7.7109375" style="303" customWidth="1"/>
    <col min="3079" max="3079" width="8.42578125" style="303" customWidth="1"/>
    <col min="3080" max="3080" width="7.7109375" style="303" customWidth="1"/>
    <col min="3081" max="3081" width="40.7109375" style="303" customWidth="1"/>
    <col min="3082" max="3326" width="9.140625" style="303"/>
    <col min="3327" max="3327" width="42.7109375" style="303" customWidth="1"/>
    <col min="3328" max="3328" width="7.7109375" style="303" customWidth="1"/>
    <col min="3329" max="3329" width="8.42578125" style="303" customWidth="1"/>
    <col min="3330" max="3331" width="7.7109375" style="303" customWidth="1"/>
    <col min="3332" max="3332" width="8.42578125" style="303" customWidth="1"/>
    <col min="3333" max="3334" width="7.7109375" style="303" customWidth="1"/>
    <col min="3335" max="3335" width="8.42578125" style="303" customWidth="1"/>
    <col min="3336" max="3336" width="7.7109375" style="303" customWidth="1"/>
    <col min="3337" max="3337" width="40.7109375" style="303" customWidth="1"/>
    <col min="3338" max="3582" width="9.140625" style="303"/>
    <col min="3583" max="3583" width="42.7109375" style="303" customWidth="1"/>
    <col min="3584" max="3584" width="7.7109375" style="303" customWidth="1"/>
    <col min="3585" max="3585" width="8.42578125" style="303" customWidth="1"/>
    <col min="3586" max="3587" width="7.7109375" style="303" customWidth="1"/>
    <col min="3588" max="3588" width="8.42578125" style="303" customWidth="1"/>
    <col min="3589" max="3590" width="7.7109375" style="303" customWidth="1"/>
    <col min="3591" max="3591" width="8.42578125" style="303" customWidth="1"/>
    <col min="3592" max="3592" width="7.7109375" style="303" customWidth="1"/>
    <col min="3593" max="3593" width="40.7109375" style="303" customWidth="1"/>
    <col min="3594" max="3838" width="9.140625" style="303"/>
    <col min="3839" max="3839" width="42.7109375" style="303" customWidth="1"/>
    <col min="3840" max="3840" width="7.7109375" style="303" customWidth="1"/>
    <col min="3841" max="3841" width="8.42578125" style="303" customWidth="1"/>
    <col min="3842" max="3843" width="7.7109375" style="303" customWidth="1"/>
    <col min="3844" max="3844" width="8.42578125" style="303" customWidth="1"/>
    <col min="3845" max="3846" width="7.7109375" style="303" customWidth="1"/>
    <col min="3847" max="3847" width="8.42578125" style="303" customWidth="1"/>
    <col min="3848" max="3848" width="7.7109375" style="303" customWidth="1"/>
    <col min="3849" max="3849" width="40.7109375" style="303" customWidth="1"/>
    <col min="3850" max="4094" width="9.140625" style="303"/>
    <col min="4095" max="4095" width="42.7109375" style="303" customWidth="1"/>
    <col min="4096" max="4096" width="7.7109375" style="303" customWidth="1"/>
    <col min="4097" max="4097" width="8.42578125" style="303" customWidth="1"/>
    <col min="4098" max="4099" width="7.7109375" style="303" customWidth="1"/>
    <col min="4100" max="4100" width="8.42578125" style="303" customWidth="1"/>
    <col min="4101" max="4102" width="7.7109375" style="303" customWidth="1"/>
    <col min="4103" max="4103" width="8.42578125" style="303" customWidth="1"/>
    <col min="4104" max="4104" width="7.7109375" style="303" customWidth="1"/>
    <col min="4105" max="4105" width="40.7109375" style="303" customWidth="1"/>
    <col min="4106" max="4350" width="9.140625" style="303"/>
    <col min="4351" max="4351" width="42.7109375" style="303" customWidth="1"/>
    <col min="4352" max="4352" width="7.7109375" style="303" customWidth="1"/>
    <col min="4353" max="4353" width="8.42578125" style="303" customWidth="1"/>
    <col min="4354" max="4355" width="7.7109375" style="303" customWidth="1"/>
    <col min="4356" max="4356" width="8.42578125" style="303" customWidth="1"/>
    <col min="4357" max="4358" width="7.7109375" style="303" customWidth="1"/>
    <col min="4359" max="4359" width="8.42578125" style="303" customWidth="1"/>
    <col min="4360" max="4360" width="7.7109375" style="303" customWidth="1"/>
    <col min="4361" max="4361" width="40.7109375" style="303" customWidth="1"/>
    <col min="4362" max="4606" width="9.140625" style="303"/>
    <col min="4607" max="4607" width="42.7109375" style="303" customWidth="1"/>
    <col min="4608" max="4608" width="7.7109375" style="303" customWidth="1"/>
    <col min="4609" max="4609" width="8.42578125" style="303" customWidth="1"/>
    <col min="4610" max="4611" width="7.7109375" style="303" customWidth="1"/>
    <col min="4612" max="4612" width="8.42578125" style="303" customWidth="1"/>
    <col min="4613" max="4614" width="7.7109375" style="303" customWidth="1"/>
    <col min="4615" max="4615" width="8.42578125" style="303" customWidth="1"/>
    <col min="4616" max="4616" width="7.7109375" style="303" customWidth="1"/>
    <col min="4617" max="4617" width="40.7109375" style="303" customWidth="1"/>
    <col min="4618" max="4862" width="9.140625" style="303"/>
    <col min="4863" max="4863" width="42.7109375" style="303" customWidth="1"/>
    <col min="4864" max="4864" width="7.7109375" style="303" customWidth="1"/>
    <col min="4865" max="4865" width="8.42578125" style="303" customWidth="1"/>
    <col min="4866" max="4867" width="7.7109375" style="303" customWidth="1"/>
    <col min="4868" max="4868" width="8.42578125" style="303" customWidth="1"/>
    <col min="4869" max="4870" width="7.7109375" style="303" customWidth="1"/>
    <col min="4871" max="4871" width="8.42578125" style="303" customWidth="1"/>
    <col min="4872" max="4872" width="7.7109375" style="303" customWidth="1"/>
    <col min="4873" max="4873" width="40.7109375" style="303" customWidth="1"/>
    <col min="4874" max="5118" width="9.140625" style="303"/>
    <col min="5119" max="5119" width="42.7109375" style="303" customWidth="1"/>
    <col min="5120" max="5120" width="7.7109375" style="303" customWidth="1"/>
    <col min="5121" max="5121" width="8.42578125" style="303" customWidth="1"/>
    <col min="5122" max="5123" width="7.7109375" style="303" customWidth="1"/>
    <col min="5124" max="5124" width="8.42578125" style="303" customWidth="1"/>
    <col min="5125" max="5126" width="7.7109375" style="303" customWidth="1"/>
    <col min="5127" max="5127" width="8.42578125" style="303" customWidth="1"/>
    <col min="5128" max="5128" width="7.7109375" style="303" customWidth="1"/>
    <col min="5129" max="5129" width="40.7109375" style="303" customWidth="1"/>
    <col min="5130" max="5374" width="9.140625" style="303"/>
    <col min="5375" max="5375" width="42.7109375" style="303" customWidth="1"/>
    <col min="5376" max="5376" width="7.7109375" style="303" customWidth="1"/>
    <col min="5377" max="5377" width="8.42578125" style="303" customWidth="1"/>
    <col min="5378" max="5379" width="7.7109375" style="303" customWidth="1"/>
    <col min="5380" max="5380" width="8.42578125" style="303" customWidth="1"/>
    <col min="5381" max="5382" width="7.7109375" style="303" customWidth="1"/>
    <col min="5383" max="5383" width="8.42578125" style="303" customWidth="1"/>
    <col min="5384" max="5384" width="7.7109375" style="303" customWidth="1"/>
    <col min="5385" max="5385" width="40.7109375" style="303" customWidth="1"/>
    <col min="5386" max="5630" width="9.140625" style="303"/>
    <col min="5631" max="5631" width="42.7109375" style="303" customWidth="1"/>
    <col min="5632" max="5632" width="7.7109375" style="303" customWidth="1"/>
    <col min="5633" max="5633" width="8.42578125" style="303" customWidth="1"/>
    <col min="5634" max="5635" width="7.7109375" style="303" customWidth="1"/>
    <col min="5636" max="5636" width="8.42578125" style="303" customWidth="1"/>
    <col min="5637" max="5638" width="7.7109375" style="303" customWidth="1"/>
    <col min="5639" max="5639" width="8.42578125" style="303" customWidth="1"/>
    <col min="5640" max="5640" width="7.7109375" style="303" customWidth="1"/>
    <col min="5641" max="5641" width="40.7109375" style="303" customWidth="1"/>
    <col min="5642" max="5886" width="9.140625" style="303"/>
    <col min="5887" max="5887" width="42.7109375" style="303" customWidth="1"/>
    <col min="5888" max="5888" width="7.7109375" style="303" customWidth="1"/>
    <col min="5889" max="5889" width="8.42578125" style="303" customWidth="1"/>
    <col min="5890" max="5891" width="7.7109375" style="303" customWidth="1"/>
    <col min="5892" max="5892" width="8.42578125" style="303" customWidth="1"/>
    <col min="5893" max="5894" width="7.7109375" style="303" customWidth="1"/>
    <col min="5895" max="5895" width="8.42578125" style="303" customWidth="1"/>
    <col min="5896" max="5896" width="7.7109375" style="303" customWidth="1"/>
    <col min="5897" max="5897" width="40.7109375" style="303" customWidth="1"/>
    <col min="5898" max="6142" width="9.140625" style="303"/>
    <col min="6143" max="6143" width="42.7109375" style="303" customWidth="1"/>
    <col min="6144" max="6144" width="7.7109375" style="303" customWidth="1"/>
    <col min="6145" max="6145" width="8.42578125" style="303" customWidth="1"/>
    <col min="6146" max="6147" width="7.7109375" style="303" customWidth="1"/>
    <col min="6148" max="6148" width="8.42578125" style="303" customWidth="1"/>
    <col min="6149" max="6150" width="7.7109375" style="303" customWidth="1"/>
    <col min="6151" max="6151" width="8.42578125" style="303" customWidth="1"/>
    <col min="6152" max="6152" width="7.7109375" style="303" customWidth="1"/>
    <col min="6153" max="6153" width="40.7109375" style="303" customWidth="1"/>
    <col min="6154" max="6398" width="9.140625" style="303"/>
    <col min="6399" max="6399" width="42.7109375" style="303" customWidth="1"/>
    <col min="6400" max="6400" width="7.7109375" style="303" customWidth="1"/>
    <col min="6401" max="6401" width="8.42578125" style="303" customWidth="1"/>
    <col min="6402" max="6403" width="7.7109375" style="303" customWidth="1"/>
    <col min="6404" max="6404" width="8.42578125" style="303" customWidth="1"/>
    <col min="6405" max="6406" width="7.7109375" style="303" customWidth="1"/>
    <col min="6407" max="6407" width="8.42578125" style="303" customWidth="1"/>
    <col min="6408" max="6408" width="7.7109375" style="303" customWidth="1"/>
    <col min="6409" max="6409" width="40.7109375" style="303" customWidth="1"/>
    <col min="6410" max="6654" width="9.140625" style="303"/>
    <col min="6655" max="6655" width="42.7109375" style="303" customWidth="1"/>
    <col min="6656" max="6656" width="7.7109375" style="303" customWidth="1"/>
    <col min="6657" max="6657" width="8.42578125" style="303" customWidth="1"/>
    <col min="6658" max="6659" width="7.7109375" style="303" customWidth="1"/>
    <col min="6660" max="6660" width="8.42578125" style="303" customWidth="1"/>
    <col min="6661" max="6662" width="7.7109375" style="303" customWidth="1"/>
    <col min="6663" max="6663" width="8.42578125" style="303" customWidth="1"/>
    <col min="6664" max="6664" width="7.7109375" style="303" customWidth="1"/>
    <col min="6665" max="6665" width="40.7109375" style="303" customWidth="1"/>
    <col min="6666" max="6910" width="9.140625" style="303"/>
    <col min="6911" max="6911" width="42.7109375" style="303" customWidth="1"/>
    <col min="6912" max="6912" width="7.7109375" style="303" customWidth="1"/>
    <col min="6913" max="6913" width="8.42578125" style="303" customWidth="1"/>
    <col min="6914" max="6915" width="7.7109375" style="303" customWidth="1"/>
    <col min="6916" max="6916" width="8.42578125" style="303" customWidth="1"/>
    <col min="6917" max="6918" width="7.7109375" style="303" customWidth="1"/>
    <col min="6919" max="6919" width="8.42578125" style="303" customWidth="1"/>
    <col min="6920" max="6920" width="7.7109375" style="303" customWidth="1"/>
    <col min="6921" max="6921" width="40.7109375" style="303" customWidth="1"/>
    <col min="6922" max="7166" width="9.140625" style="303"/>
    <col min="7167" max="7167" width="42.7109375" style="303" customWidth="1"/>
    <col min="7168" max="7168" width="7.7109375" style="303" customWidth="1"/>
    <col min="7169" max="7169" width="8.42578125" style="303" customWidth="1"/>
    <col min="7170" max="7171" width="7.7109375" style="303" customWidth="1"/>
    <col min="7172" max="7172" width="8.42578125" style="303" customWidth="1"/>
    <col min="7173" max="7174" width="7.7109375" style="303" customWidth="1"/>
    <col min="7175" max="7175" width="8.42578125" style="303" customWidth="1"/>
    <col min="7176" max="7176" width="7.7109375" style="303" customWidth="1"/>
    <col min="7177" max="7177" width="40.7109375" style="303" customWidth="1"/>
    <col min="7178" max="7422" width="9.140625" style="303"/>
    <col min="7423" max="7423" width="42.7109375" style="303" customWidth="1"/>
    <col min="7424" max="7424" width="7.7109375" style="303" customWidth="1"/>
    <col min="7425" max="7425" width="8.42578125" style="303" customWidth="1"/>
    <col min="7426" max="7427" width="7.7109375" style="303" customWidth="1"/>
    <col min="7428" max="7428" width="8.42578125" style="303" customWidth="1"/>
    <col min="7429" max="7430" width="7.7109375" style="303" customWidth="1"/>
    <col min="7431" max="7431" width="8.42578125" style="303" customWidth="1"/>
    <col min="7432" max="7432" width="7.7109375" style="303" customWidth="1"/>
    <col min="7433" max="7433" width="40.7109375" style="303" customWidth="1"/>
    <col min="7434" max="7678" width="9.140625" style="303"/>
    <col min="7679" max="7679" width="42.7109375" style="303" customWidth="1"/>
    <col min="7680" max="7680" width="7.7109375" style="303" customWidth="1"/>
    <col min="7681" max="7681" width="8.42578125" style="303" customWidth="1"/>
    <col min="7682" max="7683" width="7.7109375" style="303" customWidth="1"/>
    <col min="7684" max="7684" width="8.42578125" style="303" customWidth="1"/>
    <col min="7685" max="7686" width="7.7109375" style="303" customWidth="1"/>
    <col min="7687" max="7687" width="8.42578125" style="303" customWidth="1"/>
    <col min="7688" max="7688" width="7.7109375" style="303" customWidth="1"/>
    <col min="7689" max="7689" width="40.7109375" style="303" customWidth="1"/>
    <col min="7690" max="7934" width="9.140625" style="303"/>
    <col min="7935" max="7935" width="42.7109375" style="303" customWidth="1"/>
    <col min="7936" max="7936" width="7.7109375" style="303" customWidth="1"/>
    <col min="7937" max="7937" width="8.42578125" style="303" customWidth="1"/>
    <col min="7938" max="7939" width="7.7109375" style="303" customWidth="1"/>
    <col min="7940" max="7940" width="8.42578125" style="303" customWidth="1"/>
    <col min="7941" max="7942" width="7.7109375" style="303" customWidth="1"/>
    <col min="7943" max="7943" width="8.42578125" style="303" customWidth="1"/>
    <col min="7944" max="7944" width="7.7109375" style="303" customWidth="1"/>
    <col min="7945" max="7945" width="40.7109375" style="303" customWidth="1"/>
    <col min="7946" max="8190" width="9.140625" style="303"/>
    <col min="8191" max="8191" width="42.7109375" style="303" customWidth="1"/>
    <col min="8192" max="8192" width="7.7109375" style="303" customWidth="1"/>
    <col min="8193" max="8193" width="8.42578125" style="303" customWidth="1"/>
    <col min="8194" max="8195" width="7.7109375" style="303" customWidth="1"/>
    <col min="8196" max="8196" width="8.42578125" style="303" customWidth="1"/>
    <col min="8197" max="8198" width="7.7109375" style="303" customWidth="1"/>
    <col min="8199" max="8199" width="8.42578125" style="303" customWidth="1"/>
    <col min="8200" max="8200" width="7.7109375" style="303" customWidth="1"/>
    <col min="8201" max="8201" width="40.7109375" style="303" customWidth="1"/>
    <col min="8202" max="8446" width="9.140625" style="303"/>
    <col min="8447" max="8447" width="42.7109375" style="303" customWidth="1"/>
    <col min="8448" max="8448" width="7.7109375" style="303" customWidth="1"/>
    <col min="8449" max="8449" width="8.42578125" style="303" customWidth="1"/>
    <col min="8450" max="8451" width="7.7109375" style="303" customWidth="1"/>
    <col min="8452" max="8452" width="8.42578125" style="303" customWidth="1"/>
    <col min="8453" max="8454" width="7.7109375" style="303" customWidth="1"/>
    <col min="8455" max="8455" width="8.42578125" style="303" customWidth="1"/>
    <col min="8456" max="8456" width="7.7109375" style="303" customWidth="1"/>
    <col min="8457" max="8457" width="40.7109375" style="303" customWidth="1"/>
    <col min="8458" max="8702" width="9.140625" style="303"/>
    <col min="8703" max="8703" width="42.7109375" style="303" customWidth="1"/>
    <col min="8704" max="8704" width="7.7109375" style="303" customWidth="1"/>
    <col min="8705" max="8705" width="8.42578125" style="303" customWidth="1"/>
    <col min="8706" max="8707" width="7.7109375" style="303" customWidth="1"/>
    <col min="8708" max="8708" width="8.42578125" style="303" customWidth="1"/>
    <col min="8709" max="8710" width="7.7109375" style="303" customWidth="1"/>
    <col min="8711" max="8711" width="8.42578125" style="303" customWidth="1"/>
    <col min="8712" max="8712" width="7.7109375" style="303" customWidth="1"/>
    <col min="8713" max="8713" width="40.7109375" style="303" customWidth="1"/>
    <col min="8714" max="8958" width="9.140625" style="303"/>
    <col min="8959" max="8959" width="42.7109375" style="303" customWidth="1"/>
    <col min="8960" max="8960" width="7.7109375" style="303" customWidth="1"/>
    <col min="8961" max="8961" width="8.42578125" style="303" customWidth="1"/>
    <col min="8962" max="8963" width="7.7109375" style="303" customWidth="1"/>
    <col min="8964" max="8964" width="8.42578125" style="303" customWidth="1"/>
    <col min="8965" max="8966" width="7.7109375" style="303" customWidth="1"/>
    <col min="8967" max="8967" width="8.42578125" style="303" customWidth="1"/>
    <col min="8968" max="8968" width="7.7109375" style="303" customWidth="1"/>
    <col min="8969" max="8969" width="40.7109375" style="303" customWidth="1"/>
    <col min="8970" max="9214" width="9.140625" style="303"/>
    <col min="9215" max="9215" width="42.7109375" style="303" customWidth="1"/>
    <col min="9216" max="9216" width="7.7109375" style="303" customWidth="1"/>
    <col min="9217" max="9217" width="8.42578125" style="303" customWidth="1"/>
    <col min="9218" max="9219" width="7.7109375" style="303" customWidth="1"/>
    <col min="9220" max="9220" width="8.42578125" style="303" customWidth="1"/>
    <col min="9221" max="9222" width="7.7109375" style="303" customWidth="1"/>
    <col min="9223" max="9223" width="8.42578125" style="303" customWidth="1"/>
    <col min="9224" max="9224" width="7.7109375" style="303" customWidth="1"/>
    <col min="9225" max="9225" width="40.7109375" style="303" customWidth="1"/>
    <col min="9226" max="9470" width="9.140625" style="303"/>
    <col min="9471" max="9471" width="42.7109375" style="303" customWidth="1"/>
    <col min="9472" max="9472" width="7.7109375" style="303" customWidth="1"/>
    <col min="9473" max="9473" width="8.42578125" style="303" customWidth="1"/>
    <col min="9474" max="9475" width="7.7109375" style="303" customWidth="1"/>
    <col min="9476" max="9476" width="8.42578125" style="303" customWidth="1"/>
    <col min="9477" max="9478" width="7.7109375" style="303" customWidth="1"/>
    <col min="9479" max="9479" width="8.42578125" style="303" customWidth="1"/>
    <col min="9480" max="9480" width="7.7109375" style="303" customWidth="1"/>
    <col min="9481" max="9481" width="40.7109375" style="303" customWidth="1"/>
    <col min="9482" max="9726" width="9.140625" style="303"/>
    <col min="9727" max="9727" width="42.7109375" style="303" customWidth="1"/>
    <col min="9728" max="9728" width="7.7109375" style="303" customWidth="1"/>
    <col min="9729" max="9729" width="8.42578125" style="303" customWidth="1"/>
    <col min="9730" max="9731" width="7.7109375" style="303" customWidth="1"/>
    <col min="9732" max="9732" width="8.42578125" style="303" customWidth="1"/>
    <col min="9733" max="9734" width="7.7109375" style="303" customWidth="1"/>
    <col min="9735" max="9735" width="8.42578125" style="303" customWidth="1"/>
    <col min="9736" max="9736" width="7.7109375" style="303" customWidth="1"/>
    <col min="9737" max="9737" width="40.7109375" style="303" customWidth="1"/>
    <col min="9738" max="9982" width="9.140625" style="303"/>
    <col min="9983" max="9983" width="42.7109375" style="303" customWidth="1"/>
    <col min="9984" max="9984" width="7.7109375" style="303" customWidth="1"/>
    <col min="9985" max="9985" width="8.42578125" style="303" customWidth="1"/>
    <col min="9986" max="9987" width="7.7109375" style="303" customWidth="1"/>
    <col min="9988" max="9988" width="8.42578125" style="303" customWidth="1"/>
    <col min="9989" max="9990" width="7.7109375" style="303" customWidth="1"/>
    <col min="9991" max="9991" width="8.42578125" style="303" customWidth="1"/>
    <col min="9992" max="9992" width="7.7109375" style="303" customWidth="1"/>
    <col min="9993" max="9993" width="40.7109375" style="303" customWidth="1"/>
    <col min="9994" max="10238" width="9.140625" style="303"/>
    <col min="10239" max="10239" width="42.7109375" style="303" customWidth="1"/>
    <col min="10240" max="10240" width="7.7109375" style="303" customWidth="1"/>
    <col min="10241" max="10241" width="8.42578125" style="303" customWidth="1"/>
    <col min="10242" max="10243" width="7.7109375" style="303" customWidth="1"/>
    <col min="10244" max="10244" width="8.42578125" style="303" customWidth="1"/>
    <col min="10245" max="10246" width="7.7109375" style="303" customWidth="1"/>
    <col min="10247" max="10247" width="8.42578125" style="303" customWidth="1"/>
    <col min="10248" max="10248" width="7.7109375" style="303" customWidth="1"/>
    <col min="10249" max="10249" width="40.7109375" style="303" customWidth="1"/>
    <col min="10250" max="10494" width="9.140625" style="303"/>
    <col min="10495" max="10495" width="42.7109375" style="303" customWidth="1"/>
    <col min="10496" max="10496" width="7.7109375" style="303" customWidth="1"/>
    <col min="10497" max="10497" width="8.42578125" style="303" customWidth="1"/>
    <col min="10498" max="10499" width="7.7109375" style="303" customWidth="1"/>
    <col min="10500" max="10500" width="8.42578125" style="303" customWidth="1"/>
    <col min="10501" max="10502" width="7.7109375" style="303" customWidth="1"/>
    <col min="10503" max="10503" width="8.42578125" style="303" customWidth="1"/>
    <col min="10504" max="10504" width="7.7109375" style="303" customWidth="1"/>
    <col min="10505" max="10505" width="40.7109375" style="303" customWidth="1"/>
    <col min="10506" max="10750" width="9.140625" style="303"/>
    <col min="10751" max="10751" width="42.7109375" style="303" customWidth="1"/>
    <col min="10752" max="10752" width="7.7109375" style="303" customWidth="1"/>
    <col min="10753" max="10753" width="8.42578125" style="303" customWidth="1"/>
    <col min="10754" max="10755" width="7.7109375" style="303" customWidth="1"/>
    <col min="10756" max="10756" width="8.42578125" style="303" customWidth="1"/>
    <col min="10757" max="10758" width="7.7109375" style="303" customWidth="1"/>
    <col min="10759" max="10759" width="8.42578125" style="303" customWidth="1"/>
    <col min="10760" max="10760" width="7.7109375" style="303" customWidth="1"/>
    <col min="10761" max="10761" width="40.7109375" style="303" customWidth="1"/>
    <col min="10762" max="11006" width="9.140625" style="303"/>
    <col min="11007" max="11007" width="42.7109375" style="303" customWidth="1"/>
    <col min="11008" max="11008" width="7.7109375" style="303" customWidth="1"/>
    <col min="11009" max="11009" width="8.42578125" style="303" customWidth="1"/>
    <col min="11010" max="11011" width="7.7109375" style="303" customWidth="1"/>
    <col min="11012" max="11012" width="8.42578125" style="303" customWidth="1"/>
    <col min="11013" max="11014" width="7.7109375" style="303" customWidth="1"/>
    <col min="11015" max="11015" width="8.42578125" style="303" customWidth="1"/>
    <col min="11016" max="11016" width="7.7109375" style="303" customWidth="1"/>
    <col min="11017" max="11017" width="40.7109375" style="303" customWidth="1"/>
    <col min="11018" max="11262" width="9.140625" style="303"/>
    <col min="11263" max="11263" width="42.7109375" style="303" customWidth="1"/>
    <col min="11264" max="11264" width="7.7109375" style="303" customWidth="1"/>
    <col min="11265" max="11265" width="8.42578125" style="303" customWidth="1"/>
    <col min="11266" max="11267" width="7.7109375" style="303" customWidth="1"/>
    <col min="11268" max="11268" width="8.42578125" style="303" customWidth="1"/>
    <col min="11269" max="11270" width="7.7109375" style="303" customWidth="1"/>
    <col min="11271" max="11271" width="8.42578125" style="303" customWidth="1"/>
    <col min="11272" max="11272" width="7.7109375" style="303" customWidth="1"/>
    <col min="11273" max="11273" width="40.7109375" style="303" customWidth="1"/>
    <col min="11274" max="11518" width="9.140625" style="303"/>
    <col min="11519" max="11519" width="42.7109375" style="303" customWidth="1"/>
    <col min="11520" max="11520" width="7.7109375" style="303" customWidth="1"/>
    <col min="11521" max="11521" width="8.42578125" style="303" customWidth="1"/>
    <col min="11522" max="11523" width="7.7109375" style="303" customWidth="1"/>
    <col min="11524" max="11524" width="8.42578125" style="303" customWidth="1"/>
    <col min="11525" max="11526" width="7.7109375" style="303" customWidth="1"/>
    <col min="11527" max="11527" width="8.42578125" style="303" customWidth="1"/>
    <col min="11528" max="11528" width="7.7109375" style="303" customWidth="1"/>
    <col min="11529" max="11529" width="40.7109375" style="303" customWidth="1"/>
    <col min="11530" max="11774" width="9.140625" style="303"/>
    <col min="11775" max="11775" width="42.7109375" style="303" customWidth="1"/>
    <col min="11776" max="11776" width="7.7109375" style="303" customWidth="1"/>
    <col min="11777" max="11777" width="8.42578125" style="303" customWidth="1"/>
    <col min="11778" max="11779" width="7.7109375" style="303" customWidth="1"/>
    <col min="11780" max="11780" width="8.42578125" style="303" customWidth="1"/>
    <col min="11781" max="11782" width="7.7109375" style="303" customWidth="1"/>
    <col min="11783" max="11783" width="8.42578125" style="303" customWidth="1"/>
    <col min="11784" max="11784" width="7.7109375" style="303" customWidth="1"/>
    <col min="11785" max="11785" width="40.7109375" style="303" customWidth="1"/>
    <col min="11786" max="12030" width="9.140625" style="303"/>
    <col min="12031" max="12031" width="42.7109375" style="303" customWidth="1"/>
    <col min="12032" max="12032" width="7.7109375" style="303" customWidth="1"/>
    <col min="12033" max="12033" width="8.42578125" style="303" customWidth="1"/>
    <col min="12034" max="12035" width="7.7109375" style="303" customWidth="1"/>
    <col min="12036" max="12036" width="8.42578125" style="303" customWidth="1"/>
    <col min="12037" max="12038" width="7.7109375" style="303" customWidth="1"/>
    <col min="12039" max="12039" width="8.42578125" style="303" customWidth="1"/>
    <col min="12040" max="12040" width="7.7109375" style="303" customWidth="1"/>
    <col min="12041" max="12041" width="40.7109375" style="303" customWidth="1"/>
    <col min="12042" max="12286" width="9.140625" style="303"/>
    <col min="12287" max="12287" width="42.7109375" style="303" customWidth="1"/>
    <col min="12288" max="12288" width="7.7109375" style="303" customWidth="1"/>
    <col min="12289" max="12289" width="8.42578125" style="303" customWidth="1"/>
    <col min="12290" max="12291" width="7.7109375" style="303" customWidth="1"/>
    <col min="12292" max="12292" width="8.42578125" style="303" customWidth="1"/>
    <col min="12293" max="12294" width="7.7109375" style="303" customWidth="1"/>
    <col min="12295" max="12295" width="8.42578125" style="303" customWidth="1"/>
    <col min="12296" max="12296" width="7.7109375" style="303" customWidth="1"/>
    <col min="12297" max="12297" width="40.7109375" style="303" customWidth="1"/>
    <col min="12298" max="12542" width="9.140625" style="303"/>
    <col min="12543" max="12543" width="42.7109375" style="303" customWidth="1"/>
    <col min="12544" max="12544" width="7.7109375" style="303" customWidth="1"/>
    <col min="12545" max="12545" width="8.42578125" style="303" customWidth="1"/>
    <col min="12546" max="12547" width="7.7109375" style="303" customWidth="1"/>
    <col min="12548" max="12548" width="8.42578125" style="303" customWidth="1"/>
    <col min="12549" max="12550" width="7.7109375" style="303" customWidth="1"/>
    <col min="12551" max="12551" width="8.42578125" style="303" customWidth="1"/>
    <col min="12552" max="12552" width="7.7109375" style="303" customWidth="1"/>
    <col min="12553" max="12553" width="40.7109375" style="303" customWidth="1"/>
    <col min="12554" max="12798" width="9.140625" style="303"/>
    <col min="12799" max="12799" width="42.7109375" style="303" customWidth="1"/>
    <col min="12800" max="12800" width="7.7109375" style="303" customWidth="1"/>
    <col min="12801" max="12801" width="8.42578125" style="303" customWidth="1"/>
    <col min="12802" max="12803" width="7.7109375" style="303" customWidth="1"/>
    <col min="12804" max="12804" width="8.42578125" style="303" customWidth="1"/>
    <col min="12805" max="12806" width="7.7109375" style="303" customWidth="1"/>
    <col min="12807" max="12807" width="8.42578125" style="303" customWidth="1"/>
    <col min="12808" max="12808" width="7.7109375" style="303" customWidth="1"/>
    <col min="12809" max="12809" width="40.7109375" style="303" customWidth="1"/>
    <col min="12810" max="13054" width="9.140625" style="303"/>
    <col min="13055" max="13055" width="42.7109375" style="303" customWidth="1"/>
    <col min="13056" max="13056" width="7.7109375" style="303" customWidth="1"/>
    <col min="13057" max="13057" width="8.42578125" style="303" customWidth="1"/>
    <col min="13058" max="13059" width="7.7109375" style="303" customWidth="1"/>
    <col min="13060" max="13060" width="8.42578125" style="303" customWidth="1"/>
    <col min="13061" max="13062" width="7.7109375" style="303" customWidth="1"/>
    <col min="13063" max="13063" width="8.42578125" style="303" customWidth="1"/>
    <col min="13064" max="13064" width="7.7109375" style="303" customWidth="1"/>
    <col min="13065" max="13065" width="40.7109375" style="303" customWidth="1"/>
    <col min="13066" max="13310" width="9.140625" style="303"/>
    <col min="13311" max="13311" width="42.7109375" style="303" customWidth="1"/>
    <col min="13312" max="13312" width="7.7109375" style="303" customWidth="1"/>
    <col min="13313" max="13313" width="8.42578125" style="303" customWidth="1"/>
    <col min="13314" max="13315" width="7.7109375" style="303" customWidth="1"/>
    <col min="13316" max="13316" width="8.42578125" style="303" customWidth="1"/>
    <col min="13317" max="13318" width="7.7109375" style="303" customWidth="1"/>
    <col min="13319" max="13319" width="8.42578125" style="303" customWidth="1"/>
    <col min="13320" max="13320" width="7.7109375" style="303" customWidth="1"/>
    <col min="13321" max="13321" width="40.7109375" style="303" customWidth="1"/>
    <col min="13322" max="13566" width="9.140625" style="303"/>
    <col min="13567" max="13567" width="42.7109375" style="303" customWidth="1"/>
    <col min="13568" max="13568" width="7.7109375" style="303" customWidth="1"/>
    <col min="13569" max="13569" width="8.42578125" style="303" customWidth="1"/>
    <col min="13570" max="13571" width="7.7109375" style="303" customWidth="1"/>
    <col min="13572" max="13572" width="8.42578125" style="303" customWidth="1"/>
    <col min="13573" max="13574" width="7.7109375" style="303" customWidth="1"/>
    <col min="13575" max="13575" width="8.42578125" style="303" customWidth="1"/>
    <col min="13576" max="13576" width="7.7109375" style="303" customWidth="1"/>
    <col min="13577" max="13577" width="40.7109375" style="303" customWidth="1"/>
    <col min="13578" max="13822" width="9.140625" style="303"/>
    <col min="13823" max="13823" width="42.7109375" style="303" customWidth="1"/>
    <col min="13824" max="13824" width="7.7109375" style="303" customWidth="1"/>
    <col min="13825" max="13825" width="8.42578125" style="303" customWidth="1"/>
    <col min="13826" max="13827" width="7.7109375" style="303" customWidth="1"/>
    <col min="13828" max="13828" width="8.42578125" style="303" customWidth="1"/>
    <col min="13829" max="13830" width="7.7109375" style="303" customWidth="1"/>
    <col min="13831" max="13831" width="8.42578125" style="303" customWidth="1"/>
    <col min="13832" max="13832" width="7.7109375" style="303" customWidth="1"/>
    <col min="13833" max="13833" width="40.7109375" style="303" customWidth="1"/>
    <col min="13834" max="14078" width="9.140625" style="303"/>
    <col min="14079" max="14079" width="42.7109375" style="303" customWidth="1"/>
    <col min="14080" max="14080" width="7.7109375" style="303" customWidth="1"/>
    <col min="14081" max="14081" width="8.42578125" style="303" customWidth="1"/>
    <col min="14082" max="14083" width="7.7109375" style="303" customWidth="1"/>
    <col min="14084" max="14084" width="8.42578125" style="303" customWidth="1"/>
    <col min="14085" max="14086" width="7.7109375" style="303" customWidth="1"/>
    <col min="14087" max="14087" width="8.42578125" style="303" customWidth="1"/>
    <col min="14088" max="14088" width="7.7109375" style="303" customWidth="1"/>
    <col min="14089" max="14089" width="40.7109375" style="303" customWidth="1"/>
    <col min="14090" max="14334" width="9.140625" style="303"/>
    <col min="14335" max="14335" width="42.7109375" style="303" customWidth="1"/>
    <col min="14336" max="14336" width="7.7109375" style="303" customWidth="1"/>
    <col min="14337" max="14337" width="8.42578125" style="303" customWidth="1"/>
    <col min="14338" max="14339" width="7.7109375" style="303" customWidth="1"/>
    <col min="14340" max="14340" width="8.42578125" style="303" customWidth="1"/>
    <col min="14341" max="14342" width="7.7109375" style="303" customWidth="1"/>
    <col min="14343" max="14343" width="8.42578125" style="303" customWidth="1"/>
    <col min="14344" max="14344" width="7.7109375" style="303" customWidth="1"/>
    <col min="14345" max="14345" width="40.7109375" style="303" customWidth="1"/>
    <col min="14346" max="14590" width="9.140625" style="303"/>
    <col min="14591" max="14591" width="42.7109375" style="303" customWidth="1"/>
    <col min="14592" max="14592" width="7.7109375" style="303" customWidth="1"/>
    <col min="14593" max="14593" width="8.42578125" style="303" customWidth="1"/>
    <col min="14594" max="14595" width="7.7109375" style="303" customWidth="1"/>
    <col min="14596" max="14596" width="8.42578125" style="303" customWidth="1"/>
    <col min="14597" max="14598" width="7.7109375" style="303" customWidth="1"/>
    <col min="14599" max="14599" width="8.42578125" style="303" customWidth="1"/>
    <col min="14600" max="14600" width="7.7109375" style="303" customWidth="1"/>
    <col min="14601" max="14601" width="40.7109375" style="303" customWidth="1"/>
    <col min="14602" max="14846" width="9.140625" style="303"/>
    <col min="14847" max="14847" width="42.7109375" style="303" customWidth="1"/>
    <col min="14848" max="14848" width="7.7109375" style="303" customWidth="1"/>
    <col min="14849" max="14849" width="8.42578125" style="303" customWidth="1"/>
    <col min="14850" max="14851" width="7.7109375" style="303" customWidth="1"/>
    <col min="14852" max="14852" width="8.42578125" style="303" customWidth="1"/>
    <col min="14853" max="14854" width="7.7109375" style="303" customWidth="1"/>
    <col min="14855" max="14855" width="8.42578125" style="303" customWidth="1"/>
    <col min="14856" max="14856" width="7.7109375" style="303" customWidth="1"/>
    <col min="14857" max="14857" width="40.7109375" style="303" customWidth="1"/>
    <col min="14858" max="15102" width="9.140625" style="303"/>
    <col min="15103" max="15103" width="42.7109375" style="303" customWidth="1"/>
    <col min="15104" max="15104" width="7.7109375" style="303" customWidth="1"/>
    <col min="15105" max="15105" width="8.42578125" style="303" customWidth="1"/>
    <col min="15106" max="15107" width="7.7109375" style="303" customWidth="1"/>
    <col min="15108" max="15108" width="8.42578125" style="303" customWidth="1"/>
    <col min="15109" max="15110" width="7.7109375" style="303" customWidth="1"/>
    <col min="15111" max="15111" width="8.42578125" style="303" customWidth="1"/>
    <col min="15112" max="15112" width="7.7109375" style="303" customWidth="1"/>
    <col min="15113" max="15113" width="40.7109375" style="303" customWidth="1"/>
    <col min="15114" max="15358" width="9.140625" style="303"/>
    <col min="15359" max="15359" width="42.7109375" style="303" customWidth="1"/>
    <col min="15360" max="15360" width="7.7109375" style="303" customWidth="1"/>
    <col min="15361" max="15361" width="8.42578125" style="303" customWidth="1"/>
    <col min="15362" max="15363" width="7.7109375" style="303" customWidth="1"/>
    <col min="15364" max="15364" width="8.42578125" style="303" customWidth="1"/>
    <col min="15365" max="15366" width="7.7109375" style="303" customWidth="1"/>
    <col min="15367" max="15367" width="8.42578125" style="303" customWidth="1"/>
    <col min="15368" max="15368" width="7.7109375" style="303" customWidth="1"/>
    <col min="15369" max="15369" width="40.7109375" style="303" customWidth="1"/>
    <col min="15370" max="15614" width="9.140625" style="303"/>
    <col min="15615" max="15615" width="42.7109375" style="303" customWidth="1"/>
    <col min="15616" max="15616" width="7.7109375" style="303" customWidth="1"/>
    <col min="15617" max="15617" width="8.42578125" style="303" customWidth="1"/>
    <col min="15618" max="15619" width="7.7109375" style="303" customWidth="1"/>
    <col min="15620" max="15620" width="8.42578125" style="303" customWidth="1"/>
    <col min="15621" max="15622" width="7.7109375" style="303" customWidth="1"/>
    <col min="15623" max="15623" width="8.42578125" style="303" customWidth="1"/>
    <col min="15624" max="15624" width="7.7109375" style="303" customWidth="1"/>
    <col min="15625" max="15625" width="40.7109375" style="303" customWidth="1"/>
    <col min="15626" max="15870" width="9.140625" style="303"/>
    <col min="15871" max="15871" width="42.7109375" style="303" customWidth="1"/>
    <col min="15872" max="15872" width="7.7109375" style="303" customWidth="1"/>
    <col min="15873" max="15873" width="8.42578125" style="303" customWidth="1"/>
    <col min="15874" max="15875" width="7.7109375" style="303" customWidth="1"/>
    <col min="15876" max="15876" width="8.42578125" style="303" customWidth="1"/>
    <col min="15877" max="15878" width="7.7109375" style="303" customWidth="1"/>
    <col min="15879" max="15879" width="8.42578125" style="303" customWidth="1"/>
    <col min="15880" max="15880" width="7.7109375" style="303" customWidth="1"/>
    <col min="15881" max="15881" width="40.7109375" style="303" customWidth="1"/>
    <col min="15882" max="16126" width="9.140625" style="303"/>
    <col min="16127" max="16127" width="42.7109375" style="303" customWidth="1"/>
    <col min="16128" max="16128" width="7.7109375" style="303" customWidth="1"/>
    <col min="16129" max="16129" width="8.42578125" style="303" customWidth="1"/>
    <col min="16130" max="16131" width="7.7109375" style="303" customWidth="1"/>
    <col min="16132" max="16132" width="8.42578125" style="303" customWidth="1"/>
    <col min="16133" max="16134" width="7.7109375" style="303" customWidth="1"/>
    <col min="16135" max="16135" width="8.42578125" style="303" customWidth="1"/>
    <col min="16136" max="16136" width="7.7109375" style="303" customWidth="1"/>
    <col min="16137" max="16137" width="40.7109375" style="303" customWidth="1"/>
    <col min="16138" max="16384" width="9.140625" style="303"/>
  </cols>
  <sheetData>
    <row r="1" spans="1:254" ht="20.25" x14ac:dyDescent="0.25">
      <c r="A1" s="1564" t="s">
        <v>759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457"/>
      <c r="M1" s="1457"/>
      <c r="N1" s="1457"/>
      <c r="O1" s="1457"/>
      <c r="P1" s="1457"/>
      <c r="Q1" s="1457"/>
      <c r="R1" s="1457"/>
      <c r="S1" s="1457"/>
      <c r="T1" s="1457"/>
      <c r="U1" s="1457"/>
      <c r="V1" s="1457"/>
      <c r="W1" s="1457"/>
      <c r="X1" s="1457"/>
      <c r="Y1" s="1457"/>
      <c r="Z1" s="1457"/>
      <c r="AA1" s="1457"/>
      <c r="AB1" s="1457"/>
      <c r="AC1" s="1457"/>
      <c r="AD1" s="1457"/>
      <c r="AE1" s="1457"/>
      <c r="AF1" s="1457"/>
      <c r="AG1" s="1457"/>
      <c r="AH1" s="1457"/>
      <c r="AI1" s="1457"/>
      <c r="AJ1" s="1457"/>
      <c r="AK1" s="1457"/>
      <c r="AL1" s="1457"/>
      <c r="AM1" s="1457"/>
      <c r="AN1" s="1457"/>
      <c r="AO1" s="1457"/>
      <c r="AP1" s="1457"/>
      <c r="AQ1" s="1457"/>
      <c r="AR1" s="1457"/>
      <c r="AS1" s="1457"/>
      <c r="AT1" s="1457"/>
      <c r="AU1" s="1457"/>
      <c r="AV1" s="1457"/>
      <c r="AW1" s="1457"/>
      <c r="AX1" s="1457"/>
      <c r="AY1" s="1457"/>
      <c r="AZ1" s="1457"/>
      <c r="BA1" s="1457"/>
      <c r="BB1" s="1457"/>
      <c r="BC1" s="1457"/>
      <c r="BD1" s="1457"/>
      <c r="BE1" s="1457"/>
      <c r="BF1" s="1457"/>
      <c r="BG1" s="1457"/>
      <c r="BH1" s="1457"/>
      <c r="BI1" s="1457"/>
      <c r="BJ1" s="1457"/>
      <c r="BK1" s="1457"/>
      <c r="BL1" s="1457"/>
      <c r="BM1" s="1457"/>
      <c r="BN1" s="1457"/>
      <c r="BO1" s="1457"/>
      <c r="BP1" s="1457"/>
      <c r="BQ1" s="1457"/>
      <c r="BR1" s="1457"/>
      <c r="BS1" s="1457"/>
      <c r="BT1" s="1457"/>
      <c r="BU1" s="1457"/>
      <c r="BV1" s="1457"/>
      <c r="BW1" s="1457"/>
      <c r="BX1" s="1457"/>
      <c r="BY1" s="1457"/>
      <c r="BZ1" s="1457"/>
      <c r="CA1" s="1457"/>
      <c r="CB1" s="1457"/>
      <c r="CC1" s="1457"/>
      <c r="CD1" s="1457"/>
      <c r="CE1" s="1457"/>
      <c r="CF1" s="1457"/>
      <c r="CG1" s="1457"/>
      <c r="CH1" s="1457"/>
      <c r="CI1" s="1457"/>
      <c r="CJ1" s="1457"/>
      <c r="CK1" s="1457"/>
      <c r="CL1" s="1457"/>
      <c r="CM1" s="1457"/>
      <c r="CN1" s="1457"/>
      <c r="CO1" s="1457"/>
      <c r="CP1" s="1457"/>
      <c r="CQ1" s="1457"/>
      <c r="CR1" s="1457"/>
      <c r="CS1" s="1457"/>
      <c r="CT1" s="1457"/>
      <c r="CU1" s="1457"/>
      <c r="CV1" s="1457"/>
      <c r="CW1" s="1457"/>
      <c r="CX1" s="1457"/>
      <c r="CY1" s="1457"/>
      <c r="CZ1" s="1457"/>
      <c r="DA1" s="1457"/>
      <c r="DB1" s="1457"/>
      <c r="DC1" s="1457"/>
      <c r="DD1" s="1457"/>
      <c r="DE1" s="1457"/>
      <c r="DF1" s="1457"/>
      <c r="DG1" s="1457"/>
      <c r="DH1" s="1457"/>
      <c r="DI1" s="1457"/>
      <c r="DJ1" s="1457"/>
      <c r="DK1" s="1457"/>
      <c r="DL1" s="1457"/>
      <c r="DM1" s="1457"/>
      <c r="DN1" s="1457"/>
      <c r="DO1" s="1457"/>
      <c r="DP1" s="1457"/>
      <c r="DQ1" s="1457"/>
      <c r="DR1" s="1457"/>
      <c r="DS1" s="1457"/>
      <c r="DT1" s="1457"/>
      <c r="DU1" s="1457"/>
      <c r="DV1" s="1457"/>
      <c r="DW1" s="1457"/>
      <c r="DX1" s="1457"/>
      <c r="DY1" s="1457"/>
      <c r="DZ1" s="1457"/>
      <c r="EA1" s="1457"/>
      <c r="EB1" s="1457"/>
      <c r="EC1" s="1457"/>
      <c r="ED1" s="1457"/>
      <c r="EE1" s="1457"/>
      <c r="EF1" s="1457"/>
      <c r="EG1" s="1457"/>
      <c r="EH1" s="1457"/>
      <c r="EI1" s="1457"/>
      <c r="EJ1" s="1457"/>
      <c r="EK1" s="1457"/>
      <c r="EL1" s="1457"/>
      <c r="EM1" s="1457"/>
      <c r="EN1" s="1457"/>
      <c r="EO1" s="1457"/>
      <c r="EP1" s="1457"/>
      <c r="EQ1" s="1457"/>
      <c r="ER1" s="1457"/>
      <c r="ES1" s="1457"/>
      <c r="ET1" s="1457"/>
      <c r="EU1" s="1457"/>
      <c r="EV1" s="1457"/>
      <c r="EW1" s="1457"/>
      <c r="EX1" s="1457"/>
      <c r="EY1" s="1457"/>
      <c r="EZ1" s="1457"/>
      <c r="FA1" s="1457"/>
      <c r="FB1" s="1457"/>
      <c r="FC1" s="1457"/>
      <c r="FD1" s="1457"/>
      <c r="FE1" s="1457"/>
      <c r="FF1" s="1457"/>
      <c r="FG1" s="1457"/>
      <c r="FH1" s="1457"/>
      <c r="FI1" s="1457"/>
      <c r="FJ1" s="1457"/>
      <c r="FK1" s="1457"/>
      <c r="FL1" s="1457"/>
      <c r="FM1" s="1457"/>
      <c r="FN1" s="1457"/>
      <c r="FO1" s="1457"/>
      <c r="FP1" s="1457"/>
      <c r="FQ1" s="1457"/>
      <c r="FR1" s="1457"/>
      <c r="FS1" s="1457"/>
      <c r="FT1" s="1457"/>
      <c r="FU1" s="1457"/>
      <c r="FV1" s="1457"/>
      <c r="FW1" s="1457"/>
      <c r="FX1" s="1457"/>
      <c r="FY1" s="1457"/>
      <c r="FZ1" s="1457"/>
      <c r="GA1" s="1457"/>
      <c r="GB1" s="1457"/>
      <c r="GC1" s="1457"/>
      <c r="GD1" s="1457"/>
      <c r="GE1" s="1457"/>
      <c r="GF1" s="1457"/>
      <c r="GG1" s="1457"/>
      <c r="GH1" s="1457"/>
      <c r="GI1" s="1457"/>
      <c r="GJ1" s="1457"/>
      <c r="GK1" s="1457"/>
      <c r="GL1" s="1457"/>
      <c r="GM1" s="1457"/>
      <c r="GN1" s="1457"/>
      <c r="GO1" s="1457"/>
      <c r="GP1" s="1457"/>
      <c r="GQ1" s="1457"/>
      <c r="GR1" s="1457"/>
      <c r="GS1" s="1457"/>
      <c r="GT1" s="1457"/>
      <c r="GU1" s="1457"/>
      <c r="GV1" s="1457"/>
      <c r="GW1" s="1457"/>
      <c r="GX1" s="1457"/>
      <c r="GY1" s="1457"/>
      <c r="GZ1" s="1457"/>
      <c r="HA1" s="1457"/>
      <c r="HB1" s="1457"/>
      <c r="HC1" s="1457"/>
      <c r="HD1" s="1457"/>
      <c r="HE1" s="1457"/>
      <c r="HF1" s="1457"/>
      <c r="HG1" s="1457"/>
      <c r="HH1" s="1457"/>
      <c r="HI1" s="1457"/>
      <c r="HJ1" s="1457"/>
      <c r="HK1" s="1457"/>
      <c r="HL1" s="1457"/>
      <c r="HM1" s="1457"/>
      <c r="HN1" s="1457"/>
      <c r="HO1" s="1457"/>
      <c r="HP1" s="1457"/>
      <c r="HQ1" s="1457"/>
      <c r="HR1" s="1457"/>
      <c r="HS1" s="1457"/>
      <c r="HT1" s="1457"/>
      <c r="HU1" s="1457"/>
      <c r="HV1" s="1457"/>
      <c r="HW1" s="1457"/>
      <c r="HX1" s="1457"/>
      <c r="HY1" s="1457"/>
      <c r="HZ1" s="1457"/>
      <c r="IA1" s="1457"/>
      <c r="IB1" s="1457"/>
      <c r="IC1" s="1457"/>
      <c r="ID1" s="1457"/>
      <c r="IE1" s="1457"/>
      <c r="IF1" s="1457"/>
      <c r="IG1" s="1457"/>
      <c r="IH1" s="1457"/>
      <c r="II1" s="1457"/>
      <c r="IJ1" s="1457"/>
      <c r="IK1" s="1457"/>
      <c r="IL1" s="1457"/>
      <c r="IM1" s="1457"/>
      <c r="IN1" s="1457"/>
      <c r="IO1" s="1457"/>
      <c r="IP1" s="1457"/>
      <c r="IQ1" s="1457"/>
      <c r="IR1" s="1457"/>
      <c r="IS1" s="1457"/>
      <c r="IT1" s="1457"/>
    </row>
    <row r="2" spans="1:254" ht="15.75" x14ac:dyDescent="0.25">
      <c r="A2" s="1565" t="s">
        <v>1087</v>
      </c>
      <c r="B2" s="1565"/>
      <c r="C2" s="1565"/>
      <c r="D2" s="1565"/>
      <c r="E2" s="1565"/>
      <c r="F2" s="1565"/>
      <c r="G2" s="1565"/>
      <c r="H2" s="1565"/>
      <c r="I2" s="1565"/>
      <c r="J2" s="1565"/>
      <c r="K2" s="1565"/>
      <c r="L2" s="1458"/>
      <c r="M2" s="1458"/>
      <c r="N2" s="1458"/>
      <c r="O2" s="1458"/>
      <c r="P2" s="1458"/>
      <c r="Q2" s="1458"/>
      <c r="R2" s="1458"/>
      <c r="S2" s="1458"/>
      <c r="T2" s="1458"/>
      <c r="U2" s="1458"/>
      <c r="V2" s="1458"/>
      <c r="W2" s="1458"/>
      <c r="X2" s="1458"/>
      <c r="Y2" s="1458"/>
      <c r="Z2" s="1458"/>
      <c r="AA2" s="1458"/>
      <c r="AB2" s="1458"/>
      <c r="AC2" s="1458"/>
      <c r="AD2" s="1458"/>
      <c r="AE2" s="1458"/>
      <c r="AF2" s="1458"/>
      <c r="AG2" s="1458"/>
      <c r="AH2" s="1458"/>
      <c r="AI2" s="1458"/>
      <c r="AJ2" s="1458"/>
      <c r="AK2" s="1458"/>
      <c r="AL2" s="1458"/>
      <c r="AM2" s="1458"/>
      <c r="AN2" s="1458"/>
      <c r="AO2" s="1458"/>
      <c r="AP2" s="1458"/>
      <c r="AQ2" s="1458"/>
      <c r="AR2" s="1458"/>
      <c r="AS2" s="1458"/>
      <c r="AT2" s="1458"/>
      <c r="AU2" s="1458"/>
      <c r="AV2" s="1458"/>
      <c r="AW2" s="1458"/>
      <c r="AX2" s="1458"/>
      <c r="AY2" s="1458"/>
      <c r="AZ2" s="1458"/>
      <c r="BA2" s="1458"/>
      <c r="BB2" s="1458"/>
      <c r="BC2" s="1458"/>
      <c r="BD2" s="1458"/>
      <c r="BE2" s="1458"/>
      <c r="BF2" s="1458"/>
      <c r="BG2" s="1458"/>
      <c r="BH2" s="1458"/>
      <c r="BI2" s="1458"/>
      <c r="BJ2" s="1458"/>
      <c r="BK2" s="1458"/>
      <c r="BL2" s="1458"/>
      <c r="BM2" s="1458"/>
      <c r="BN2" s="1458"/>
      <c r="BO2" s="1458"/>
      <c r="BP2" s="1458"/>
      <c r="BQ2" s="1458"/>
      <c r="BR2" s="1458"/>
      <c r="BS2" s="1458"/>
      <c r="BT2" s="1458"/>
      <c r="BU2" s="1458"/>
      <c r="BV2" s="1458"/>
      <c r="BW2" s="1458"/>
      <c r="BX2" s="1458"/>
      <c r="BY2" s="1458"/>
      <c r="BZ2" s="1458"/>
      <c r="CA2" s="1458"/>
      <c r="CB2" s="1458"/>
      <c r="CC2" s="1458"/>
      <c r="CD2" s="1458"/>
      <c r="CE2" s="1458"/>
      <c r="CF2" s="1458"/>
      <c r="CG2" s="1458"/>
      <c r="CH2" s="1458"/>
      <c r="CI2" s="1458"/>
      <c r="CJ2" s="1458"/>
      <c r="CK2" s="1458"/>
      <c r="CL2" s="1458"/>
      <c r="CM2" s="1458"/>
      <c r="CN2" s="1458"/>
      <c r="CO2" s="1458"/>
      <c r="CP2" s="1458"/>
      <c r="CQ2" s="1458"/>
      <c r="CR2" s="1458"/>
      <c r="CS2" s="1458"/>
      <c r="CT2" s="1458"/>
      <c r="CU2" s="1458"/>
      <c r="CV2" s="1458"/>
      <c r="CW2" s="1458"/>
      <c r="CX2" s="1458"/>
      <c r="CY2" s="1458"/>
      <c r="CZ2" s="1458"/>
      <c r="DA2" s="1458"/>
      <c r="DB2" s="1458"/>
      <c r="DC2" s="1458"/>
      <c r="DD2" s="1458"/>
      <c r="DE2" s="1458"/>
      <c r="DF2" s="1458"/>
      <c r="DG2" s="1458"/>
      <c r="DH2" s="1458"/>
      <c r="DI2" s="1458"/>
      <c r="DJ2" s="1458"/>
      <c r="DK2" s="1458"/>
      <c r="DL2" s="1458"/>
      <c r="DM2" s="1458"/>
      <c r="DN2" s="1458"/>
      <c r="DO2" s="1458"/>
      <c r="DP2" s="1458"/>
      <c r="DQ2" s="1458"/>
      <c r="DR2" s="1458"/>
      <c r="DS2" s="1458"/>
      <c r="DT2" s="1458"/>
      <c r="DU2" s="1458"/>
      <c r="DV2" s="1458"/>
      <c r="DW2" s="1458"/>
      <c r="DX2" s="1458"/>
      <c r="DY2" s="1458"/>
      <c r="DZ2" s="1458"/>
      <c r="EA2" s="1458"/>
      <c r="EB2" s="1458"/>
      <c r="EC2" s="1458"/>
      <c r="ED2" s="1458"/>
      <c r="EE2" s="1458"/>
      <c r="EF2" s="1458"/>
      <c r="EG2" s="1458"/>
      <c r="EH2" s="1458"/>
      <c r="EI2" s="1458"/>
      <c r="EJ2" s="1458"/>
      <c r="EK2" s="1458"/>
      <c r="EL2" s="1458"/>
      <c r="EM2" s="1458"/>
      <c r="EN2" s="1458"/>
      <c r="EO2" s="1458"/>
      <c r="EP2" s="1458"/>
      <c r="EQ2" s="1458"/>
      <c r="ER2" s="1458"/>
      <c r="ES2" s="1458"/>
      <c r="ET2" s="1458"/>
      <c r="EU2" s="1458"/>
      <c r="EV2" s="1458"/>
      <c r="EW2" s="1458"/>
      <c r="EX2" s="1458"/>
      <c r="EY2" s="1458"/>
      <c r="EZ2" s="1458"/>
      <c r="FA2" s="1458"/>
      <c r="FB2" s="1458"/>
      <c r="FC2" s="1458"/>
      <c r="FD2" s="1458"/>
      <c r="FE2" s="1458"/>
      <c r="FF2" s="1458"/>
      <c r="FG2" s="1458"/>
      <c r="FH2" s="1458"/>
      <c r="FI2" s="1458"/>
      <c r="FJ2" s="1458"/>
      <c r="FK2" s="1458"/>
      <c r="FL2" s="1458"/>
      <c r="FM2" s="1458"/>
      <c r="FN2" s="1458"/>
      <c r="FO2" s="1458"/>
      <c r="FP2" s="1458"/>
      <c r="FQ2" s="1458"/>
      <c r="FR2" s="1458"/>
      <c r="FS2" s="1458"/>
      <c r="FT2" s="1458"/>
      <c r="FU2" s="1458"/>
      <c r="FV2" s="1458"/>
      <c r="FW2" s="1458"/>
      <c r="FX2" s="1458"/>
      <c r="FY2" s="1458"/>
      <c r="FZ2" s="1458"/>
      <c r="GA2" s="1458"/>
      <c r="GB2" s="1458"/>
      <c r="GC2" s="1458"/>
      <c r="GD2" s="1458"/>
      <c r="GE2" s="1458"/>
      <c r="GF2" s="1458"/>
      <c r="GG2" s="1458"/>
      <c r="GH2" s="1458"/>
      <c r="GI2" s="1458"/>
      <c r="GJ2" s="1458"/>
      <c r="GK2" s="1458"/>
      <c r="GL2" s="1458"/>
      <c r="GM2" s="1458"/>
      <c r="GN2" s="1458"/>
      <c r="GO2" s="1458"/>
      <c r="GP2" s="1458"/>
      <c r="GQ2" s="1458"/>
      <c r="GR2" s="1458"/>
      <c r="GS2" s="1458"/>
      <c r="GT2" s="1458"/>
      <c r="GU2" s="1458"/>
      <c r="GV2" s="1458"/>
      <c r="GW2" s="1458"/>
      <c r="GX2" s="1458"/>
      <c r="GY2" s="1458"/>
      <c r="GZ2" s="1458"/>
      <c r="HA2" s="1458"/>
      <c r="HB2" s="1458"/>
      <c r="HC2" s="1458"/>
      <c r="HD2" s="1458"/>
      <c r="HE2" s="1458"/>
      <c r="HF2" s="1458"/>
      <c r="HG2" s="1458"/>
      <c r="HH2" s="1458"/>
      <c r="HI2" s="1458"/>
      <c r="HJ2" s="1458"/>
      <c r="HK2" s="1458"/>
      <c r="HL2" s="1458"/>
      <c r="HM2" s="1458"/>
      <c r="HN2" s="1458"/>
      <c r="HO2" s="1458"/>
      <c r="HP2" s="1458"/>
      <c r="HQ2" s="1458"/>
      <c r="HR2" s="1458"/>
      <c r="HS2" s="1458"/>
      <c r="HT2" s="1458"/>
      <c r="HU2" s="1458"/>
      <c r="HV2" s="1458"/>
      <c r="HW2" s="1458"/>
      <c r="HX2" s="1458"/>
      <c r="HY2" s="1458"/>
      <c r="HZ2" s="1458"/>
      <c r="IA2" s="1458"/>
      <c r="IB2" s="1458"/>
      <c r="IC2" s="1458"/>
      <c r="ID2" s="1458"/>
      <c r="IE2" s="1458"/>
      <c r="IF2" s="1458"/>
      <c r="IG2" s="1458"/>
      <c r="IH2" s="1458"/>
      <c r="II2" s="1458"/>
      <c r="IJ2" s="1458"/>
      <c r="IK2" s="1458"/>
      <c r="IL2" s="1458"/>
      <c r="IM2" s="1458"/>
      <c r="IN2" s="1458"/>
      <c r="IO2" s="1458"/>
      <c r="IP2" s="1458"/>
      <c r="IQ2" s="1458"/>
      <c r="IR2" s="1458"/>
      <c r="IS2" s="1458"/>
      <c r="IT2" s="1458"/>
    </row>
    <row r="3" spans="1:254" ht="15.75" x14ac:dyDescent="0.25">
      <c r="A3" s="1147">
        <v>2013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458"/>
      <c r="M3" s="1458"/>
      <c r="N3" s="1458"/>
      <c r="O3" s="1458"/>
      <c r="P3" s="1458"/>
      <c r="Q3" s="1458"/>
      <c r="R3" s="1458"/>
      <c r="S3" s="1458"/>
      <c r="T3" s="1458"/>
      <c r="U3" s="1458"/>
      <c r="V3" s="1458"/>
      <c r="W3" s="1458"/>
      <c r="X3" s="1458"/>
      <c r="Y3" s="1458"/>
      <c r="Z3" s="1458"/>
      <c r="AA3" s="1458"/>
      <c r="AB3" s="1458"/>
      <c r="AC3" s="1458"/>
      <c r="AD3" s="1458"/>
      <c r="AE3" s="1458"/>
      <c r="AF3" s="1458"/>
      <c r="AG3" s="1458"/>
      <c r="AH3" s="1458"/>
      <c r="AI3" s="1458"/>
      <c r="AJ3" s="1458"/>
      <c r="AK3" s="1458"/>
      <c r="AL3" s="1458"/>
      <c r="AM3" s="1458"/>
      <c r="AN3" s="1458"/>
      <c r="AO3" s="1458"/>
      <c r="AP3" s="1458"/>
      <c r="AQ3" s="1458"/>
      <c r="AR3" s="1458"/>
      <c r="AS3" s="1458"/>
      <c r="AT3" s="1458"/>
      <c r="AU3" s="1458"/>
      <c r="AV3" s="1458"/>
      <c r="AW3" s="1458"/>
      <c r="AX3" s="1458"/>
      <c r="AY3" s="1458"/>
      <c r="AZ3" s="1458"/>
      <c r="BA3" s="1458"/>
      <c r="BB3" s="1458"/>
      <c r="BC3" s="1458"/>
      <c r="BD3" s="1458"/>
      <c r="BE3" s="1458"/>
      <c r="BF3" s="1458"/>
      <c r="BG3" s="1458"/>
      <c r="BH3" s="1458"/>
      <c r="BI3" s="1458"/>
      <c r="BJ3" s="1458"/>
      <c r="BK3" s="1458"/>
      <c r="BL3" s="1458"/>
      <c r="BM3" s="1458"/>
      <c r="BN3" s="1458"/>
      <c r="BO3" s="1458"/>
      <c r="BP3" s="1458"/>
      <c r="BQ3" s="1458"/>
      <c r="BR3" s="1458"/>
      <c r="BS3" s="1458"/>
      <c r="BT3" s="1458"/>
      <c r="BU3" s="1458"/>
      <c r="BV3" s="1458"/>
      <c r="BW3" s="1458"/>
      <c r="BX3" s="1458"/>
      <c r="BY3" s="1458"/>
      <c r="BZ3" s="1458"/>
      <c r="CA3" s="1458"/>
      <c r="CB3" s="1458"/>
      <c r="CC3" s="1458"/>
      <c r="CD3" s="1458"/>
      <c r="CE3" s="1458"/>
      <c r="CF3" s="1458"/>
      <c r="CG3" s="1458"/>
      <c r="CH3" s="1458"/>
      <c r="CI3" s="1458"/>
      <c r="CJ3" s="1458"/>
      <c r="CK3" s="1458"/>
      <c r="CL3" s="1458"/>
      <c r="CM3" s="1458"/>
      <c r="CN3" s="1458"/>
      <c r="CO3" s="1458"/>
      <c r="CP3" s="1458"/>
      <c r="CQ3" s="1458"/>
      <c r="CR3" s="1458"/>
      <c r="CS3" s="1458"/>
      <c r="CT3" s="1458"/>
      <c r="CU3" s="1458"/>
      <c r="CV3" s="1458"/>
      <c r="CW3" s="1458"/>
      <c r="CX3" s="1458"/>
      <c r="CY3" s="1458"/>
      <c r="CZ3" s="1458"/>
      <c r="DA3" s="1458"/>
      <c r="DB3" s="1458"/>
      <c r="DC3" s="1458"/>
      <c r="DD3" s="1458"/>
      <c r="DE3" s="1458"/>
      <c r="DF3" s="1458"/>
      <c r="DG3" s="1458"/>
      <c r="DH3" s="1458"/>
      <c r="DI3" s="1458"/>
      <c r="DJ3" s="1458"/>
      <c r="DK3" s="1458"/>
      <c r="DL3" s="1458"/>
      <c r="DM3" s="1458"/>
      <c r="DN3" s="1458"/>
      <c r="DO3" s="1458"/>
      <c r="DP3" s="1458"/>
      <c r="DQ3" s="1458"/>
      <c r="DR3" s="1458"/>
      <c r="DS3" s="1458"/>
      <c r="DT3" s="1458"/>
      <c r="DU3" s="1458"/>
      <c r="DV3" s="1458"/>
      <c r="DW3" s="1458"/>
      <c r="DX3" s="1458"/>
      <c r="DY3" s="1458"/>
      <c r="DZ3" s="1458"/>
      <c r="EA3" s="1458"/>
      <c r="EB3" s="1458"/>
      <c r="EC3" s="1458"/>
      <c r="ED3" s="1458"/>
      <c r="EE3" s="1458"/>
      <c r="EF3" s="1458"/>
      <c r="EG3" s="1458"/>
      <c r="EH3" s="1458"/>
      <c r="EI3" s="1458"/>
      <c r="EJ3" s="1458"/>
      <c r="EK3" s="1458"/>
      <c r="EL3" s="1458"/>
      <c r="EM3" s="1458"/>
      <c r="EN3" s="1458"/>
      <c r="EO3" s="1458"/>
      <c r="EP3" s="1458"/>
      <c r="EQ3" s="1458"/>
      <c r="ER3" s="1458"/>
      <c r="ES3" s="1458"/>
      <c r="ET3" s="1458"/>
      <c r="EU3" s="1458"/>
      <c r="EV3" s="1458"/>
      <c r="EW3" s="1458"/>
      <c r="EX3" s="1458"/>
      <c r="EY3" s="1458"/>
      <c r="EZ3" s="1458"/>
      <c r="FA3" s="1458"/>
      <c r="FB3" s="1458"/>
      <c r="FC3" s="1458"/>
      <c r="FD3" s="1458"/>
      <c r="FE3" s="1458"/>
      <c r="FF3" s="1458"/>
      <c r="FG3" s="1458"/>
      <c r="FH3" s="1458"/>
      <c r="FI3" s="1458"/>
      <c r="FJ3" s="1458"/>
      <c r="FK3" s="1458"/>
      <c r="FL3" s="1458"/>
      <c r="FM3" s="1458"/>
      <c r="FN3" s="1458"/>
      <c r="FO3" s="1458"/>
      <c r="FP3" s="1458"/>
      <c r="FQ3" s="1458"/>
      <c r="FR3" s="1458"/>
      <c r="FS3" s="1458"/>
      <c r="FT3" s="1458"/>
      <c r="FU3" s="1458"/>
      <c r="FV3" s="1458"/>
      <c r="FW3" s="1458"/>
      <c r="FX3" s="1458"/>
      <c r="FY3" s="1458"/>
      <c r="FZ3" s="1458"/>
      <c r="GA3" s="1458"/>
      <c r="GB3" s="1458"/>
      <c r="GC3" s="1458"/>
      <c r="GD3" s="1458"/>
      <c r="GE3" s="1458"/>
      <c r="GF3" s="1458"/>
      <c r="GG3" s="1458"/>
      <c r="GH3" s="1458"/>
      <c r="GI3" s="1458"/>
      <c r="GJ3" s="1458"/>
      <c r="GK3" s="1458"/>
      <c r="GL3" s="1458"/>
      <c r="GM3" s="1458"/>
      <c r="GN3" s="1458"/>
      <c r="GO3" s="1458"/>
      <c r="GP3" s="1458"/>
      <c r="GQ3" s="1458"/>
      <c r="GR3" s="1458"/>
      <c r="GS3" s="1458"/>
      <c r="GT3" s="1458"/>
      <c r="GU3" s="1458"/>
      <c r="GV3" s="1458"/>
      <c r="GW3" s="1458"/>
      <c r="GX3" s="1458"/>
      <c r="GY3" s="1458"/>
      <c r="GZ3" s="1458"/>
      <c r="HA3" s="1458"/>
      <c r="HB3" s="1458"/>
      <c r="HC3" s="1458"/>
      <c r="HD3" s="1458"/>
      <c r="HE3" s="1458"/>
      <c r="HF3" s="1458"/>
      <c r="HG3" s="1458"/>
      <c r="HH3" s="1458"/>
      <c r="HI3" s="1458"/>
      <c r="HJ3" s="1458"/>
      <c r="HK3" s="1458"/>
      <c r="HL3" s="1458"/>
      <c r="HM3" s="1458"/>
      <c r="HN3" s="1458"/>
      <c r="HO3" s="1458"/>
      <c r="HP3" s="1458"/>
      <c r="HQ3" s="1458"/>
      <c r="HR3" s="1458"/>
      <c r="HS3" s="1458"/>
      <c r="HT3" s="1458"/>
      <c r="HU3" s="1458"/>
      <c r="HV3" s="1458"/>
      <c r="HW3" s="1458"/>
      <c r="HX3" s="1458"/>
      <c r="HY3" s="1458"/>
      <c r="HZ3" s="1458"/>
      <c r="IA3" s="1458"/>
      <c r="IB3" s="1458"/>
      <c r="IC3" s="1458"/>
      <c r="ID3" s="1458"/>
      <c r="IE3" s="1458"/>
      <c r="IF3" s="1458"/>
      <c r="IG3" s="1458"/>
      <c r="IH3" s="1458"/>
      <c r="II3" s="1458"/>
      <c r="IJ3" s="1458"/>
      <c r="IK3" s="1458"/>
      <c r="IL3" s="1458"/>
      <c r="IM3" s="1458"/>
      <c r="IN3" s="1458"/>
      <c r="IO3" s="1458"/>
      <c r="IP3" s="1458"/>
      <c r="IQ3" s="1458"/>
      <c r="IR3" s="1458"/>
      <c r="IS3" s="1458"/>
      <c r="IT3" s="1458"/>
    </row>
    <row r="4" spans="1:254" ht="15.75" x14ac:dyDescent="0.3">
      <c r="A4" s="806" t="s">
        <v>1346</v>
      </c>
      <c r="B4" s="807"/>
      <c r="C4" s="807"/>
      <c r="D4" s="1574"/>
      <c r="E4" s="1574"/>
      <c r="F4" s="1574"/>
      <c r="G4" s="807"/>
      <c r="H4" s="807"/>
      <c r="I4" s="807"/>
      <c r="J4" s="808"/>
      <c r="K4" s="809" t="s">
        <v>182</v>
      </c>
    </row>
    <row r="5" spans="1:254" ht="27.75" customHeight="1" thickBot="1" x14ac:dyDescent="0.25">
      <c r="A5" s="1568" t="s">
        <v>162</v>
      </c>
      <c r="B5" s="1332" t="s">
        <v>672</v>
      </c>
      <c r="C5" s="1333"/>
      <c r="D5" s="1570"/>
      <c r="E5" s="1571" t="s">
        <v>550</v>
      </c>
      <c r="F5" s="1572"/>
      <c r="G5" s="1573"/>
      <c r="H5" s="1571" t="s">
        <v>549</v>
      </c>
      <c r="I5" s="1572"/>
      <c r="J5" s="1573"/>
      <c r="K5" s="1566" t="s">
        <v>163</v>
      </c>
    </row>
    <row r="6" spans="1:254" ht="25.5" x14ac:dyDescent="0.2">
      <c r="A6" s="1569"/>
      <c r="B6" s="766" t="s">
        <v>667</v>
      </c>
      <c r="C6" s="766" t="s">
        <v>1394</v>
      </c>
      <c r="D6" s="766" t="s">
        <v>517</v>
      </c>
      <c r="E6" s="766" t="s">
        <v>667</v>
      </c>
      <c r="F6" s="766" t="s">
        <v>1394</v>
      </c>
      <c r="G6" s="766" t="s">
        <v>517</v>
      </c>
      <c r="H6" s="766" t="s">
        <v>667</v>
      </c>
      <c r="I6" s="766" t="s">
        <v>1394</v>
      </c>
      <c r="J6" s="766" t="s">
        <v>517</v>
      </c>
      <c r="K6" s="1567"/>
    </row>
    <row r="7" spans="1:254" ht="19.5" customHeight="1" thickBot="1" x14ac:dyDescent="0.25">
      <c r="A7" s="121" t="s">
        <v>463</v>
      </c>
      <c r="B7" s="261">
        <f>'[1]D-12'!C7/'[1]D-12'!C23*100</f>
        <v>1.5939990623534925</v>
      </c>
      <c r="C7" s="261">
        <f>'[1]D-12'!D7/'[1]D-12'!D23*100</f>
        <v>1.7013232514177694</v>
      </c>
      <c r="D7" s="261">
        <f>'[1]D-12'!E7/'[1]D-12'!E23*100</f>
        <v>1.5586034912718205</v>
      </c>
      <c r="E7" s="261">
        <f>'[1]D-12'!F7/'[1]D-12'!F23*100</f>
        <v>1.4634146341463417</v>
      </c>
      <c r="F7" s="261">
        <f>'[1]D-12'!G7/'[1]D-12'!G23*100</f>
        <v>2.1582733812949639</v>
      </c>
      <c r="G7" s="261">
        <f>'[1]D-12'!H7/'[1]D-12'!H23*100</f>
        <v>1.2964563526361279</v>
      </c>
      <c r="H7" s="261">
        <f>'[1]D-12'!I7/'[1]D-12'!I23*100</f>
        <v>1.8624641833810889</v>
      </c>
      <c r="I7" s="261">
        <f>'[1]D-12'!J7/'[1]D-12'!J23*100</f>
        <v>1.1952191235059761</v>
      </c>
      <c r="J7" s="261">
        <f>'[1]D-12'!K7/'[1]D-12'!K23*100</f>
        <v>2.2371364653243848</v>
      </c>
      <c r="K7" s="140" t="s">
        <v>551</v>
      </c>
    </row>
    <row r="8" spans="1:254" ht="19.5" customHeight="1" thickBot="1" x14ac:dyDescent="0.25">
      <c r="A8" s="122" t="s">
        <v>464</v>
      </c>
      <c r="B8" s="765">
        <f>'[1]D-12'!C8/'[1]D-12'!C23*100</f>
        <v>10.45475855602438</v>
      </c>
      <c r="C8" s="765">
        <f>'[1]D-12'!D8/'[1]D-12'!D23*100</f>
        <v>20.037807183364841</v>
      </c>
      <c r="D8" s="765">
        <f>'[1]D-12'!E8/'[1]D-12'!E23*100</f>
        <v>7.2942643391521189</v>
      </c>
      <c r="E8" s="765">
        <f>'[1]D-12'!F8/'[1]D-12'!F23*100</f>
        <v>9.1986062717770025</v>
      </c>
      <c r="F8" s="765">
        <f>'[1]D-12'!G8/'[1]D-12'!G23*100</f>
        <v>21.942446043165468</v>
      </c>
      <c r="G8" s="765">
        <f>'[1]D-12'!H8/'[1]D-12'!H23*100</f>
        <v>6.1365600691443385</v>
      </c>
      <c r="H8" s="765">
        <f>'[1]D-12'!I8/'[1]D-12'!I23*100</f>
        <v>13.03724928366762</v>
      </c>
      <c r="I8" s="765">
        <f>'[1]D-12'!J8/'[1]D-12'!J23*100</f>
        <v>17.928286852589643</v>
      </c>
      <c r="J8" s="765">
        <f>'[1]D-12'!K8/'[1]D-12'!K23*100</f>
        <v>10.290827740492169</v>
      </c>
      <c r="K8" s="141" t="s">
        <v>552</v>
      </c>
    </row>
    <row r="9" spans="1:254" ht="27" customHeight="1" thickBot="1" x14ac:dyDescent="0.25">
      <c r="A9" s="124" t="s">
        <v>465</v>
      </c>
      <c r="B9" s="261">
        <f>'[1]D-12'!C9/'[1]D-12'!C23*100</f>
        <v>0.65635255508673229</v>
      </c>
      <c r="C9" s="261">
        <f>'[1]D-12'!D9/'[1]D-12'!D23*100</f>
        <v>0.94517958412098302</v>
      </c>
      <c r="D9" s="261">
        <f>'[1]D-12'!E9/'[1]D-12'!E23*100</f>
        <v>0.56109725685785539</v>
      </c>
      <c r="E9" s="261">
        <f>'[1]D-12'!F9/'[1]D-12'!F23*100</f>
        <v>0.34843205574912894</v>
      </c>
      <c r="F9" s="261">
        <f>'[1]D-12'!G9/'[1]D-12'!G23*100</f>
        <v>0.71942446043165476</v>
      </c>
      <c r="G9" s="261">
        <f>'[1]D-12'!H9/'[1]D-12'!H23*100</f>
        <v>0.25929127052722556</v>
      </c>
      <c r="H9" s="261">
        <f>'[1]D-12'!I9/'[1]D-12'!I23*100</f>
        <v>1.2893982808022924</v>
      </c>
      <c r="I9" s="261">
        <f>'[1]D-12'!J9/'[1]D-12'!J23*100</f>
        <v>1.1952191235059761</v>
      </c>
      <c r="J9" s="261">
        <f>'[1]D-12'!K9/'[1]D-12'!K23*100</f>
        <v>1.3422818791946309</v>
      </c>
      <c r="K9" s="142" t="s">
        <v>553</v>
      </c>
    </row>
    <row r="10" spans="1:254" ht="19.5" customHeight="1" thickBot="1" x14ac:dyDescent="0.25">
      <c r="A10" s="122" t="s">
        <v>466</v>
      </c>
      <c r="B10" s="262">
        <f>'[1]D-12'!C10/'[1]D-12'!C23*100</f>
        <v>6.5166432255039846</v>
      </c>
      <c r="C10" s="262">
        <f>'[1]D-12'!D10/'[1]D-12'!D23*100</f>
        <v>10.207939508506616</v>
      </c>
      <c r="D10" s="262">
        <f>'[1]D-12'!E10/'[1]D-12'!E23*100</f>
        <v>5.2992518703241895</v>
      </c>
      <c r="E10" s="262">
        <f>'[1]D-12'!F10/'[1]D-12'!F23*100</f>
        <v>4.4599303135888499</v>
      </c>
      <c r="F10" s="262">
        <f>'[1]D-12'!G10/'[1]D-12'!G23*100</f>
        <v>8.6330935251798557</v>
      </c>
      <c r="G10" s="262">
        <f>'[1]D-12'!H10/'[1]D-12'!H23*100</f>
        <v>3.4572169403630082</v>
      </c>
      <c r="H10" s="262">
        <f>'[1]D-12'!I10/'[1]D-12'!I23*100</f>
        <v>10.744985673352435</v>
      </c>
      <c r="I10" s="262">
        <f>'[1]D-12'!J10/'[1]D-12'!J23*100</f>
        <v>11.952191235059761</v>
      </c>
      <c r="J10" s="262">
        <f>'[1]D-12'!K10/'[1]D-12'!K23*100</f>
        <v>10.067114093959731</v>
      </c>
      <c r="K10" s="141" t="s">
        <v>554</v>
      </c>
    </row>
    <row r="11" spans="1:254" ht="19.5" customHeight="1" thickBot="1" x14ac:dyDescent="0.25">
      <c r="A11" s="124" t="s">
        <v>497</v>
      </c>
      <c r="B11" s="261">
        <f>'[1]D-12'!C11/'[1]D-12'!C23*100</f>
        <v>1.0782934833567746</v>
      </c>
      <c r="C11" s="261">
        <f>'[1]D-12'!D11/'[1]D-12'!D23*100</f>
        <v>0.94517958412098302</v>
      </c>
      <c r="D11" s="261">
        <f>'[1]D-12'!E11/'[1]D-12'!E23*100</f>
        <v>1.1221945137157108</v>
      </c>
      <c r="E11" s="261">
        <f>'[1]D-12'!F11/'[1]D-12'!F23*100</f>
        <v>1.1149825783972125</v>
      </c>
      <c r="F11" s="261">
        <f>'[1]D-12'!G11/'[1]D-12'!G23*100</f>
        <v>1.079136690647482</v>
      </c>
      <c r="G11" s="261">
        <f>'[1]D-12'!H11/'[1]D-12'!H23*100</f>
        <v>1.1235955056179776</v>
      </c>
      <c r="H11" s="261">
        <f>'[1]D-12'!I11/'[1]D-12'!I23*100</f>
        <v>1.002865329512894</v>
      </c>
      <c r="I11" s="261">
        <f>'[1]D-12'!J11/'[1]D-12'!J23*100</f>
        <v>0.79681274900398402</v>
      </c>
      <c r="J11" s="261">
        <f>'[1]D-12'!K11/'[1]D-12'!K23*100</f>
        <v>1.1185682326621924</v>
      </c>
      <c r="K11" s="142" t="s">
        <v>566</v>
      </c>
    </row>
    <row r="12" spans="1:254" ht="19.5" customHeight="1" thickBot="1" x14ac:dyDescent="0.25">
      <c r="A12" s="122" t="s">
        <v>467</v>
      </c>
      <c r="B12" s="262">
        <f>'[1]D-12'!C12/'[1]D-12'!C23*100</f>
        <v>12.892639474917955</v>
      </c>
      <c r="C12" s="262">
        <f>'[1]D-12'!D12/'[1]D-12'!D23*100</f>
        <v>12.476370510396976</v>
      </c>
      <c r="D12" s="262">
        <f>'[1]D-12'!E12/'[1]D-12'!E23*100</f>
        <v>13.029925187032418</v>
      </c>
      <c r="E12" s="262">
        <f>'[1]D-12'!F12/'[1]D-12'!F23*100</f>
        <v>13.240418118466899</v>
      </c>
      <c r="F12" s="262">
        <f>'[1]D-12'!G12/'[1]D-12'!G23*100</f>
        <v>11.870503597122301</v>
      </c>
      <c r="G12" s="262">
        <f>'[1]D-12'!H12/'[1]D-12'!H23*100</f>
        <v>13.569576490924806</v>
      </c>
      <c r="H12" s="262">
        <f>'[1]D-12'!I12/'[1]D-12'!I23*100</f>
        <v>12.177650429799428</v>
      </c>
      <c r="I12" s="262">
        <f>'[1]D-12'!J12/'[1]D-12'!J23*100</f>
        <v>13.147410358565736</v>
      </c>
      <c r="J12" s="262">
        <f>'[1]D-12'!K12/'[1]D-12'!K23*100</f>
        <v>11.633109619686801</v>
      </c>
      <c r="K12" s="141" t="s">
        <v>564</v>
      </c>
    </row>
    <row r="13" spans="1:254" ht="19.5" customHeight="1" thickBot="1" x14ac:dyDescent="0.25">
      <c r="A13" s="124" t="s">
        <v>468</v>
      </c>
      <c r="B13" s="261">
        <f>'[1]D-12'!C13/'[1]D-12'!C23*100</f>
        <v>4.3600562587904363</v>
      </c>
      <c r="C13" s="261">
        <f>'[1]D-12'!D13/'[1]D-12'!D23*100</f>
        <v>7.7504725897920608</v>
      </c>
      <c r="D13" s="261">
        <f>'[1]D-12'!E13/'[1]D-12'!E23*100</f>
        <v>3.2418952618453867</v>
      </c>
      <c r="E13" s="261">
        <f>'[1]D-12'!F13/'[1]D-12'!F23*100</f>
        <v>3.2055749128919864</v>
      </c>
      <c r="F13" s="261">
        <f>'[1]D-12'!G13/'[1]D-12'!G23*100</f>
        <v>6.1151079136690649</v>
      </c>
      <c r="G13" s="261">
        <f>'[1]D-12'!H13/'[1]D-12'!H23*100</f>
        <v>2.5064822817631804</v>
      </c>
      <c r="H13" s="261">
        <f>'[1]D-12'!I13/'[1]D-12'!I23*100</f>
        <v>6.7335243553008599</v>
      </c>
      <c r="I13" s="261">
        <f>'[1]D-12'!J13/'[1]D-12'!J23*100</f>
        <v>9.5617529880478092</v>
      </c>
      <c r="J13" s="261">
        <f>'[1]D-12'!K13/'[1]D-12'!K23*100</f>
        <v>5.1454138702460845</v>
      </c>
      <c r="K13" s="142" t="s">
        <v>563</v>
      </c>
    </row>
    <row r="14" spans="1:254" ht="19.5" customHeight="1" thickBot="1" x14ac:dyDescent="0.25">
      <c r="A14" s="122" t="s">
        <v>469</v>
      </c>
      <c r="B14" s="262">
        <f>'[1]D-12'!C14/'[1]D-12'!C23*100</f>
        <v>2.7660571964369431</v>
      </c>
      <c r="C14" s="262">
        <f>'[1]D-12'!D14/'[1]D-12'!D23*100</f>
        <v>4.536862003780719</v>
      </c>
      <c r="D14" s="262">
        <f>'[1]D-12'!E14/'[1]D-12'!E23*100</f>
        <v>2.1820448877805489</v>
      </c>
      <c r="E14" s="262">
        <f>'[1]D-12'!F14/'[1]D-12'!F23*100</f>
        <v>2.7177700348432055</v>
      </c>
      <c r="F14" s="262">
        <f>'[1]D-12'!G14/'[1]D-12'!G23*100</f>
        <v>5.0359712230215825</v>
      </c>
      <c r="G14" s="262">
        <f>'[1]D-12'!H14/'[1]D-12'!H23*100</f>
        <v>2.1607605877268798</v>
      </c>
      <c r="H14" s="262">
        <f>'[1]D-12'!I14/'[1]D-12'!I23*100</f>
        <v>2.8653295128939829</v>
      </c>
      <c r="I14" s="262">
        <f>'[1]D-12'!J14/'[1]D-12'!J23*100</f>
        <v>3.9840637450199203</v>
      </c>
      <c r="J14" s="262">
        <f>'[1]D-12'!K14/'[1]D-12'!K23*100</f>
        <v>2.2371364653243848</v>
      </c>
      <c r="K14" s="141" t="s">
        <v>562</v>
      </c>
    </row>
    <row r="15" spans="1:254" ht="19.5" customHeight="1" thickBot="1" x14ac:dyDescent="0.25">
      <c r="A15" s="124" t="s">
        <v>470</v>
      </c>
      <c r="B15" s="261">
        <f>'[1]D-12'!C15/'[1]D-12'!C23*100</f>
        <v>0.14064697609001406</v>
      </c>
      <c r="C15" s="261">
        <f>'[1]D-12'!D15/'[1]D-12'!D23*100</f>
        <v>0.1890359168241966</v>
      </c>
      <c r="D15" s="261">
        <f>'[1]D-12'!E15/'[1]D-12'!E23*100</f>
        <v>0.12468827930174563</v>
      </c>
      <c r="E15" s="261">
        <f>'[1]D-12'!F15/'[1]D-12'!F23*100</f>
        <v>6.968641114982578E-2</v>
      </c>
      <c r="F15" s="261">
        <f>'[1]D-12'!G15/'[1]D-12'!G23*100</f>
        <v>0.35971223021582738</v>
      </c>
      <c r="G15" s="261">
        <f>'[1]D-12'!H15/'[1]D-12'!H23*100</f>
        <v>0</v>
      </c>
      <c r="H15" s="261">
        <f>'[1]D-12'!I15/'[1]D-12'!I23*100</f>
        <v>0.28653295128939826</v>
      </c>
      <c r="I15" s="261">
        <f>'[1]D-12'!J15/'[1]D-12'!J23*100</f>
        <v>0</v>
      </c>
      <c r="J15" s="261">
        <f>'[1]D-12'!K15/'[1]D-12'!K23*100</f>
        <v>0.44742729306487694</v>
      </c>
      <c r="K15" s="142" t="s">
        <v>561</v>
      </c>
    </row>
    <row r="16" spans="1:254" ht="30.75" customHeight="1" thickBot="1" x14ac:dyDescent="0.25">
      <c r="A16" s="122" t="s">
        <v>471</v>
      </c>
      <c r="B16" s="262">
        <f>'[1]D-12'!C16/'[1]D-12'!C23*100</f>
        <v>0</v>
      </c>
      <c r="C16" s="262">
        <f>'[1]D-12'!D16/'[1]D-12'!D23*100</f>
        <v>0</v>
      </c>
      <c r="D16" s="262">
        <f>'[1]D-12'!E16/'[1]D-12'!E23*100</f>
        <v>0</v>
      </c>
      <c r="E16" s="262">
        <f>'[1]D-12'!F16/'[1]D-12'!F23*100</f>
        <v>0</v>
      </c>
      <c r="F16" s="262">
        <f>'[1]D-12'!G16/'[1]D-12'!G23*100</f>
        <v>0</v>
      </c>
      <c r="G16" s="262">
        <f>'[1]D-12'!H16/'[1]D-12'!H23*100</f>
        <v>0</v>
      </c>
      <c r="H16" s="262">
        <f>'[1]D-12'!I16/'[1]D-12'!I23*100</f>
        <v>0</v>
      </c>
      <c r="I16" s="262">
        <f>'[1]D-12'!J16/'[1]D-12'!J23*100</f>
        <v>0</v>
      </c>
      <c r="J16" s="262">
        <f>'[1]D-12'!K16/'[1]D-12'!K23*100</f>
        <v>0</v>
      </c>
      <c r="K16" s="141" t="s">
        <v>560</v>
      </c>
    </row>
    <row r="17" spans="1:11" ht="19.5" customHeight="1" thickBot="1" x14ac:dyDescent="0.25">
      <c r="A17" s="124" t="s">
        <v>472</v>
      </c>
      <c r="B17" s="261">
        <f>'[1]D-12'!C17/'[1]D-12'!C23*100</f>
        <v>3.2348804500703237</v>
      </c>
      <c r="C17" s="261">
        <f>'[1]D-12'!D17/'[1]D-12'!D23*100</f>
        <v>4.7258979206049148</v>
      </c>
      <c r="D17" s="261">
        <f>'[1]D-12'!E17/'[1]D-12'!E23*100</f>
        <v>2.7431421446384037</v>
      </c>
      <c r="E17" s="261">
        <f>'[1]D-12'!F17/'[1]D-12'!F23*100</f>
        <v>2.0209059233449476</v>
      </c>
      <c r="F17" s="261">
        <f>'[1]D-12'!G17/'[1]D-12'!G23*100</f>
        <v>3.2374100719424459</v>
      </c>
      <c r="G17" s="261">
        <f>'[1]D-12'!H17/'[1]D-12'!H23*100</f>
        <v>1.7286084701815041</v>
      </c>
      <c r="H17" s="261">
        <f>'[1]D-12'!I17/'[1]D-12'!I23*100</f>
        <v>5.7306590257879657</v>
      </c>
      <c r="I17" s="261">
        <f>'[1]D-12'!J17/'[1]D-12'!J23*100</f>
        <v>6.3745019920318722</v>
      </c>
      <c r="J17" s="261">
        <f>'[1]D-12'!K17/'[1]D-12'!K23*100</f>
        <v>5.3691275167785237</v>
      </c>
      <c r="K17" s="142" t="s">
        <v>565</v>
      </c>
    </row>
    <row r="18" spans="1:11" ht="19.5" customHeight="1" thickBot="1" x14ac:dyDescent="0.25">
      <c r="A18" s="122" t="s">
        <v>473</v>
      </c>
      <c r="B18" s="262">
        <f>'[1]D-12'!C18/'[1]D-12'!C23*100</f>
        <v>0</v>
      </c>
      <c r="C18" s="262">
        <f>'[1]D-12'!D18/'[1]D-12'!D23*100</f>
        <v>0</v>
      </c>
      <c r="D18" s="262">
        <f>'[1]D-12'!E18/'[1]D-12'!E23*100</f>
        <v>0</v>
      </c>
      <c r="E18" s="262">
        <f>'[1]D-12'!F18/'[1]D-12'!F23*100</f>
        <v>0</v>
      </c>
      <c r="F18" s="262">
        <f>'[1]D-12'!G18/'[1]D-12'!G23*100</f>
        <v>0</v>
      </c>
      <c r="G18" s="262">
        <f>'[1]D-12'!H18/'[1]D-12'!H23*100</f>
        <v>0</v>
      </c>
      <c r="H18" s="262">
        <f>'[1]D-12'!I18/'[1]D-12'!I23*100</f>
        <v>0</v>
      </c>
      <c r="I18" s="262">
        <f>'[1]D-12'!J18/'[1]D-12'!J23*100</f>
        <v>0</v>
      </c>
      <c r="J18" s="262">
        <f>'[1]D-12'!K18/'[1]D-12'!K23*100</f>
        <v>0</v>
      </c>
      <c r="K18" s="141" t="s">
        <v>559</v>
      </c>
    </row>
    <row r="19" spans="1:11" ht="19.5" customHeight="1" thickBot="1" x14ac:dyDescent="0.25">
      <c r="A19" s="124" t="s">
        <v>474</v>
      </c>
      <c r="B19" s="261">
        <f>'[1]D-12'!C19/'[1]D-12'!C23*100</f>
        <v>3.1879981247069851</v>
      </c>
      <c r="C19" s="261">
        <f>'[1]D-12'!D19/'[1]D-12'!D23*100</f>
        <v>4.1587901701323249</v>
      </c>
      <c r="D19" s="261">
        <f>'[1]D-12'!E19/'[1]D-12'!E23*100</f>
        <v>2.8678304239401498</v>
      </c>
      <c r="E19" s="261">
        <f>'[1]D-12'!F19/'[1]D-12'!F23*100</f>
        <v>3.0662020905923346</v>
      </c>
      <c r="F19" s="261">
        <f>'[1]D-12'!G19/'[1]D-12'!G23*100</f>
        <v>5.3956834532374103</v>
      </c>
      <c r="G19" s="261">
        <f>'[1]D-12'!H19/'[1]D-12'!H23*100</f>
        <v>2.5064822817631804</v>
      </c>
      <c r="H19" s="261">
        <f>'[1]D-12'!I19/'[1]D-12'!I23*100</f>
        <v>3.4383954154727796</v>
      </c>
      <c r="I19" s="261">
        <f>'[1]D-12'!J19/'[1]D-12'!J23*100</f>
        <v>2.788844621513944</v>
      </c>
      <c r="J19" s="261">
        <f>'[1]D-12'!K19/'[1]D-12'!K23*100</f>
        <v>3.8031319910514538</v>
      </c>
      <c r="K19" s="142" t="s">
        <v>558</v>
      </c>
    </row>
    <row r="20" spans="1:11" ht="27" customHeight="1" thickBot="1" x14ac:dyDescent="0.25">
      <c r="A20" s="122" t="s">
        <v>475</v>
      </c>
      <c r="B20" s="262">
        <f>'[1]D-12'!C20/'[1]D-12'!C23*100</f>
        <v>3.3755274261603372</v>
      </c>
      <c r="C20" s="262">
        <f>'[1]D-12'!D20/'[1]D-12'!D23*100</f>
        <v>5.4820415879017013</v>
      </c>
      <c r="D20" s="262">
        <f>'[1]D-12'!E20/'[1]D-12'!E23*100</f>
        <v>2.6807980049875311</v>
      </c>
      <c r="E20" s="262">
        <f>'[1]D-12'!F20/'[1]D-12'!F23*100</f>
        <v>3.2752613240418116</v>
      </c>
      <c r="F20" s="262">
        <f>'[1]D-12'!G20/'[1]D-12'!G23*100</f>
        <v>7.1942446043165464</v>
      </c>
      <c r="G20" s="262">
        <f>'[1]D-12'!H20/'[1]D-12'!H23*100</f>
        <v>2.3336214347450301</v>
      </c>
      <c r="H20" s="262">
        <f>'[1]D-12'!I20/'[1]D-12'!I23*100</f>
        <v>3.5816618911174785</v>
      </c>
      <c r="I20" s="262">
        <f>'[1]D-12'!J20/'[1]D-12'!J23*100</f>
        <v>3.5856573705179287</v>
      </c>
      <c r="J20" s="262">
        <f>'[1]D-12'!K20/'[1]D-12'!K23*100</f>
        <v>3.5794183445190155</v>
      </c>
      <c r="K20" s="141" t="s">
        <v>557</v>
      </c>
    </row>
    <row r="21" spans="1:11" ht="27.75" customHeight="1" thickBot="1" x14ac:dyDescent="0.25">
      <c r="A21" s="124" t="s">
        <v>476</v>
      </c>
      <c r="B21" s="261">
        <f>'[1]D-12'!C21/'[1]D-12'!C23*100</f>
        <v>29.11392405063291</v>
      </c>
      <c r="C21" s="261">
        <f>'[1]D-12'!D21/'[1]D-12'!D23*100</f>
        <v>20.604914933837428</v>
      </c>
      <c r="D21" s="261">
        <f>'[1]D-12'!E21/'[1]D-12'!E23*100</f>
        <v>31.920199501246881</v>
      </c>
      <c r="E21" s="261">
        <f>'[1]D-12'!F21/'[1]D-12'!F23*100</f>
        <v>33.240418118466899</v>
      </c>
      <c r="F21" s="261">
        <f>'[1]D-12'!G21/'[1]D-12'!G23*100</f>
        <v>19.064748201438849</v>
      </c>
      <c r="G21" s="261">
        <f>'[1]D-12'!H21/'[1]D-12'!H23*100</f>
        <v>36.646499567847883</v>
      </c>
      <c r="H21" s="261">
        <f>'[1]D-12'!I21/'[1]D-12'!I23*100</f>
        <v>20.630372492836678</v>
      </c>
      <c r="I21" s="261">
        <f>'[1]D-12'!J21/'[1]D-12'!J23*100</f>
        <v>22.310756972111552</v>
      </c>
      <c r="J21" s="261">
        <f>'[1]D-12'!K21/'[1]D-12'!K23*100</f>
        <v>19.686800894854585</v>
      </c>
      <c r="K21" s="142" t="s">
        <v>556</v>
      </c>
    </row>
    <row r="22" spans="1:11" ht="25.5" x14ac:dyDescent="0.2">
      <c r="A22" s="803" t="s">
        <v>477</v>
      </c>
      <c r="B22" s="891">
        <f>'[1]D-12'!C22/'[1]D-12'!C23*100</f>
        <v>20.628223159868732</v>
      </c>
      <c r="C22" s="891">
        <f>'[1]D-12'!D22/'[1]D-12'!D23*100</f>
        <v>6.2381852551984878</v>
      </c>
      <c r="D22" s="891">
        <f>'[1]D-12'!E22/'[1]D-12'!E23*100</f>
        <v>25.374064837905237</v>
      </c>
      <c r="E22" s="891">
        <f>'[1]D-12'!F22/'[1]D-12'!F23*100</f>
        <v>22.578397212543557</v>
      </c>
      <c r="F22" s="891">
        <f>'[1]D-12'!G22/'[1]D-12'!G23*100</f>
        <v>7.1942446043165464</v>
      </c>
      <c r="G22" s="891">
        <f>'[1]D-12'!H22/'[1]D-12'!H23*100</f>
        <v>26.27484874675886</v>
      </c>
      <c r="H22" s="891">
        <f>'[1]D-12'!I22/'[1]D-12'!I23*100</f>
        <v>16.618911174785101</v>
      </c>
      <c r="I22" s="891">
        <f>'[1]D-12'!J22/'[1]D-12'!J23*100</f>
        <v>5.1792828685258963</v>
      </c>
      <c r="J22" s="891">
        <f>'[1]D-12'!K22/'[1]D-12'!K23*100</f>
        <v>23.042505592841163</v>
      </c>
      <c r="K22" s="892" t="s">
        <v>555</v>
      </c>
    </row>
    <row r="23" spans="1:11" ht="22.5" customHeight="1" x14ac:dyDescent="0.2">
      <c r="A23" s="126" t="s">
        <v>66</v>
      </c>
      <c r="B23" s="805">
        <f t="shared" ref="B23:J23" si="0">SUM(B7:B22)</f>
        <v>100</v>
      </c>
      <c r="C23" s="805">
        <f t="shared" si="0"/>
        <v>100</v>
      </c>
      <c r="D23" s="805">
        <f t="shared" si="0"/>
        <v>100</v>
      </c>
      <c r="E23" s="805">
        <f t="shared" si="0"/>
        <v>100</v>
      </c>
      <c r="F23" s="805">
        <f t="shared" si="0"/>
        <v>100</v>
      </c>
      <c r="G23" s="805">
        <f t="shared" si="0"/>
        <v>100.00000000000001</v>
      </c>
      <c r="H23" s="805">
        <f t="shared" si="0"/>
        <v>100</v>
      </c>
      <c r="I23" s="805">
        <f t="shared" si="0"/>
        <v>100</v>
      </c>
      <c r="J23" s="805">
        <f t="shared" si="0"/>
        <v>100</v>
      </c>
      <c r="K23" s="144" t="s">
        <v>67</v>
      </c>
    </row>
  </sheetData>
  <mergeCells count="78">
    <mergeCell ref="DP1:DZ1"/>
    <mergeCell ref="A1:K1"/>
    <mergeCell ref="L1:T1"/>
    <mergeCell ref="U1:AE1"/>
    <mergeCell ref="AF1:AP1"/>
    <mergeCell ref="AQ1:BA1"/>
    <mergeCell ref="BB1:BL1"/>
    <mergeCell ref="BM1:BW1"/>
    <mergeCell ref="BX1:CH1"/>
    <mergeCell ref="CI1:CS1"/>
    <mergeCell ref="CT1:DD1"/>
    <mergeCell ref="DE1:DO1"/>
    <mergeCell ref="IR1:IT1"/>
    <mergeCell ref="EA1:EK1"/>
    <mergeCell ref="EL1:EV1"/>
    <mergeCell ref="EW1:FG1"/>
    <mergeCell ref="FH1:FR1"/>
    <mergeCell ref="FS1:GC1"/>
    <mergeCell ref="GD1:GN1"/>
    <mergeCell ref="GO1:GY1"/>
    <mergeCell ref="GZ1:HJ1"/>
    <mergeCell ref="HK1:HU1"/>
    <mergeCell ref="HV1:IF1"/>
    <mergeCell ref="IG1:IQ1"/>
    <mergeCell ref="A2:K2"/>
    <mergeCell ref="L2:T2"/>
    <mergeCell ref="U2:AE2"/>
    <mergeCell ref="AF2:AP2"/>
    <mergeCell ref="AQ2:BA2"/>
    <mergeCell ref="IG2:IQ2"/>
    <mergeCell ref="IR2:IT2"/>
    <mergeCell ref="EA2:EK2"/>
    <mergeCell ref="EL2:EV2"/>
    <mergeCell ref="EW2:FG2"/>
    <mergeCell ref="FH2:FR2"/>
    <mergeCell ref="FS2:GC2"/>
    <mergeCell ref="GD2:GN2"/>
    <mergeCell ref="BB3:BL3"/>
    <mergeCell ref="GO2:GY2"/>
    <mergeCell ref="GZ2:HJ2"/>
    <mergeCell ref="HK2:HU2"/>
    <mergeCell ref="HV2:IF2"/>
    <mergeCell ref="BM2:BW2"/>
    <mergeCell ref="BX2:CH2"/>
    <mergeCell ref="CI2:CS2"/>
    <mergeCell ref="CT2:DD2"/>
    <mergeCell ref="DE2:DO2"/>
    <mergeCell ref="DP2:DZ2"/>
    <mergeCell ref="BB2:BL2"/>
    <mergeCell ref="IG3:IQ3"/>
    <mergeCell ref="IR3:IT3"/>
    <mergeCell ref="EA3:EK3"/>
    <mergeCell ref="EL3:EV3"/>
    <mergeCell ref="EW3:FG3"/>
    <mergeCell ref="FH3:FR3"/>
    <mergeCell ref="FS3:GC3"/>
    <mergeCell ref="GD3:GN3"/>
    <mergeCell ref="K5:K6"/>
    <mergeCell ref="GO3:GY3"/>
    <mergeCell ref="GZ3:HJ3"/>
    <mergeCell ref="HK3:HU3"/>
    <mergeCell ref="HV3:IF3"/>
    <mergeCell ref="BM3:BW3"/>
    <mergeCell ref="BX3:CH3"/>
    <mergeCell ref="CI3:CS3"/>
    <mergeCell ref="CT3:DD3"/>
    <mergeCell ref="DE3:DO3"/>
    <mergeCell ref="DP3:DZ3"/>
    <mergeCell ref="A3:K3"/>
    <mergeCell ref="L3:T3"/>
    <mergeCell ref="U3:AE3"/>
    <mergeCell ref="AF3:AP3"/>
    <mergeCell ref="AQ3:BA3"/>
    <mergeCell ref="D4:F4"/>
    <mergeCell ref="A5:A6"/>
    <mergeCell ref="B5:D5"/>
    <mergeCell ref="E5:G5"/>
    <mergeCell ref="H5:J5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14999847407452621"/>
  </sheetPr>
  <dimension ref="A1:IT23"/>
  <sheetViews>
    <sheetView view="pageBreakPreview" zoomScaleNormal="100" zoomScaleSheetLayoutView="100" workbookViewId="0">
      <selection activeCell="I12" sqref="I12"/>
    </sheetView>
  </sheetViews>
  <sheetFormatPr defaultRowHeight="15" x14ac:dyDescent="0.25"/>
  <cols>
    <col min="1" max="1" width="42.7109375" style="103" customWidth="1"/>
    <col min="2" max="3" width="8.42578125" style="103" customWidth="1"/>
    <col min="4" max="5" width="7.7109375" style="103" customWidth="1"/>
    <col min="6" max="6" width="8.42578125" style="103" customWidth="1"/>
    <col min="7" max="8" width="7.7109375" style="103" customWidth="1"/>
    <col min="9" max="9" width="8.42578125" style="103" customWidth="1"/>
    <col min="10" max="10" width="7.7109375" style="103" customWidth="1"/>
    <col min="11" max="11" width="40.7109375" style="103" customWidth="1"/>
    <col min="12" max="12" width="9.140625" style="40" customWidth="1"/>
    <col min="13" max="254" width="9.140625" style="40"/>
    <col min="255" max="255" width="42.7109375" style="40" customWidth="1"/>
    <col min="256" max="256" width="7.7109375" style="40" customWidth="1"/>
    <col min="257" max="257" width="8.42578125" style="40" customWidth="1"/>
    <col min="258" max="259" width="7.7109375" style="40" customWidth="1"/>
    <col min="260" max="260" width="8.42578125" style="40" customWidth="1"/>
    <col min="261" max="262" width="7.7109375" style="40" customWidth="1"/>
    <col min="263" max="263" width="8.42578125" style="40" customWidth="1"/>
    <col min="264" max="264" width="7.7109375" style="40" customWidth="1"/>
    <col min="265" max="265" width="40.7109375" style="40" customWidth="1"/>
    <col min="266" max="510" width="9.140625" style="40"/>
    <col min="511" max="511" width="42.7109375" style="40" customWidth="1"/>
    <col min="512" max="512" width="7.7109375" style="40" customWidth="1"/>
    <col min="513" max="513" width="8.42578125" style="40" customWidth="1"/>
    <col min="514" max="515" width="7.7109375" style="40" customWidth="1"/>
    <col min="516" max="516" width="8.42578125" style="40" customWidth="1"/>
    <col min="517" max="518" width="7.7109375" style="40" customWidth="1"/>
    <col min="519" max="519" width="8.42578125" style="40" customWidth="1"/>
    <col min="520" max="520" width="7.7109375" style="40" customWidth="1"/>
    <col min="521" max="521" width="40.7109375" style="40" customWidth="1"/>
    <col min="522" max="766" width="9.140625" style="40"/>
    <col min="767" max="767" width="42.7109375" style="40" customWidth="1"/>
    <col min="768" max="768" width="7.7109375" style="40" customWidth="1"/>
    <col min="769" max="769" width="8.42578125" style="40" customWidth="1"/>
    <col min="770" max="771" width="7.7109375" style="40" customWidth="1"/>
    <col min="772" max="772" width="8.42578125" style="40" customWidth="1"/>
    <col min="773" max="774" width="7.7109375" style="40" customWidth="1"/>
    <col min="775" max="775" width="8.42578125" style="40" customWidth="1"/>
    <col min="776" max="776" width="7.7109375" style="40" customWidth="1"/>
    <col min="777" max="777" width="40.7109375" style="40" customWidth="1"/>
    <col min="778" max="1022" width="9.140625" style="40"/>
    <col min="1023" max="1023" width="42.7109375" style="40" customWidth="1"/>
    <col min="1024" max="1024" width="7.7109375" style="40" customWidth="1"/>
    <col min="1025" max="1025" width="8.42578125" style="40" customWidth="1"/>
    <col min="1026" max="1027" width="7.7109375" style="40" customWidth="1"/>
    <col min="1028" max="1028" width="8.42578125" style="40" customWidth="1"/>
    <col min="1029" max="1030" width="7.7109375" style="40" customWidth="1"/>
    <col min="1031" max="1031" width="8.42578125" style="40" customWidth="1"/>
    <col min="1032" max="1032" width="7.7109375" style="40" customWidth="1"/>
    <col min="1033" max="1033" width="40.7109375" style="40" customWidth="1"/>
    <col min="1034" max="1278" width="9.140625" style="40"/>
    <col min="1279" max="1279" width="42.7109375" style="40" customWidth="1"/>
    <col min="1280" max="1280" width="7.7109375" style="40" customWidth="1"/>
    <col min="1281" max="1281" width="8.42578125" style="40" customWidth="1"/>
    <col min="1282" max="1283" width="7.7109375" style="40" customWidth="1"/>
    <col min="1284" max="1284" width="8.42578125" style="40" customWidth="1"/>
    <col min="1285" max="1286" width="7.7109375" style="40" customWidth="1"/>
    <col min="1287" max="1287" width="8.42578125" style="40" customWidth="1"/>
    <col min="1288" max="1288" width="7.7109375" style="40" customWidth="1"/>
    <col min="1289" max="1289" width="40.7109375" style="40" customWidth="1"/>
    <col min="1290" max="1534" width="9.140625" style="40"/>
    <col min="1535" max="1535" width="42.7109375" style="40" customWidth="1"/>
    <col min="1536" max="1536" width="7.7109375" style="40" customWidth="1"/>
    <col min="1537" max="1537" width="8.42578125" style="40" customWidth="1"/>
    <col min="1538" max="1539" width="7.7109375" style="40" customWidth="1"/>
    <col min="1540" max="1540" width="8.42578125" style="40" customWidth="1"/>
    <col min="1541" max="1542" width="7.7109375" style="40" customWidth="1"/>
    <col min="1543" max="1543" width="8.42578125" style="40" customWidth="1"/>
    <col min="1544" max="1544" width="7.7109375" style="40" customWidth="1"/>
    <col min="1545" max="1545" width="40.7109375" style="40" customWidth="1"/>
    <col min="1546" max="1790" width="9.140625" style="40"/>
    <col min="1791" max="1791" width="42.7109375" style="40" customWidth="1"/>
    <col min="1792" max="1792" width="7.7109375" style="40" customWidth="1"/>
    <col min="1793" max="1793" width="8.42578125" style="40" customWidth="1"/>
    <col min="1794" max="1795" width="7.7109375" style="40" customWidth="1"/>
    <col min="1796" max="1796" width="8.42578125" style="40" customWidth="1"/>
    <col min="1797" max="1798" width="7.7109375" style="40" customWidth="1"/>
    <col min="1799" max="1799" width="8.42578125" style="40" customWidth="1"/>
    <col min="1800" max="1800" width="7.7109375" style="40" customWidth="1"/>
    <col min="1801" max="1801" width="40.7109375" style="40" customWidth="1"/>
    <col min="1802" max="2046" width="9.140625" style="40"/>
    <col min="2047" max="2047" width="42.7109375" style="40" customWidth="1"/>
    <col min="2048" max="2048" width="7.7109375" style="40" customWidth="1"/>
    <col min="2049" max="2049" width="8.42578125" style="40" customWidth="1"/>
    <col min="2050" max="2051" width="7.7109375" style="40" customWidth="1"/>
    <col min="2052" max="2052" width="8.42578125" style="40" customWidth="1"/>
    <col min="2053" max="2054" width="7.7109375" style="40" customWidth="1"/>
    <col min="2055" max="2055" width="8.42578125" style="40" customWidth="1"/>
    <col min="2056" max="2056" width="7.7109375" style="40" customWidth="1"/>
    <col min="2057" max="2057" width="40.7109375" style="40" customWidth="1"/>
    <col min="2058" max="2302" width="9.140625" style="40"/>
    <col min="2303" max="2303" width="42.7109375" style="40" customWidth="1"/>
    <col min="2304" max="2304" width="7.7109375" style="40" customWidth="1"/>
    <col min="2305" max="2305" width="8.42578125" style="40" customWidth="1"/>
    <col min="2306" max="2307" width="7.7109375" style="40" customWidth="1"/>
    <col min="2308" max="2308" width="8.42578125" style="40" customWidth="1"/>
    <col min="2309" max="2310" width="7.7109375" style="40" customWidth="1"/>
    <col min="2311" max="2311" width="8.42578125" style="40" customWidth="1"/>
    <col min="2312" max="2312" width="7.7109375" style="40" customWidth="1"/>
    <col min="2313" max="2313" width="40.7109375" style="40" customWidth="1"/>
    <col min="2314" max="2558" width="9.140625" style="40"/>
    <col min="2559" max="2559" width="42.7109375" style="40" customWidth="1"/>
    <col min="2560" max="2560" width="7.7109375" style="40" customWidth="1"/>
    <col min="2561" max="2561" width="8.42578125" style="40" customWidth="1"/>
    <col min="2562" max="2563" width="7.7109375" style="40" customWidth="1"/>
    <col min="2564" max="2564" width="8.42578125" style="40" customWidth="1"/>
    <col min="2565" max="2566" width="7.7109375" style="40" customWidth="1"/>
    <col min="2567" max="2567" width="8.42578125" style="40" customWidth="1"/>
    <col min="2568" max="2568" width="7.7109375" style="40" customWidth="1"/>
    <col min="2569" max="2569" width="40.7109375" style="40" customWidth="1"/>
    <col min="2570" max="2814" width="9.140625" style="40"/>
    <col min="2815" max="2815" width="42.7109375" style="40" customWidth="1"/>
    <col min="2816" max="2816" width="7.7109375" style="40" customWidth="1"/>
    <col min="2817" max="2817" width="8.42578125" style="40" customWidth="1"/>
    <col min="2818" max="2819" width="7.7109375" style="40" customWidth="1"/>
    <col min="2820" max="2820" width="8.42578125" style="40" customWidth="1"/>
    <col min="2821" max="2822" width="7.7109375" style="40" customWidth="1"/>
    <col min="2823" max="2823" width="8.42578125" style="40" customWidth="1"/>
    <col min="2824" max="2824" width="7.7109375" style="40" customWidth="1"/>
    <col min="2825" max="2825" width="40.7109375" style="40" customWidth="1"/>
    <col min="2826" max="3070" width="9.140625" style="40"/>
    <col min="3071" max="3071" width="42.7109375" style="40" customWidth="1"/>
    <col min="3072" max="3072" width="7.7109375" style="40" customWidth="1"/>
    <col min="3073" max="3073" width="8.42578125" style="40" customWidth="1"/>
    <col min="3074" max="3075" width="7.7109375" style="40" customWidth="1"/>
    <col min="3076" max="3076" width="8.42578125" style="40" customWidth="1"/>
    <col min="3077" max="3078" width="7.7109375" style="40" customWidth="1"/>
    <col min="3079" max="3079" width="8.42578125" style="40" customWidth="1"/>
    <col min="3080" max="3080" width="7.7109375" style="40" customWidth="1"/>
    <col min="3081" max="3081" width="40.7109375" style="40" customWidth="1"/>
    <col min="3082" max="3326" width="9.140625" style="40"/>
    <col min="3327" max="3327" width="42.7109375" style="40" customWidth="1"/>
    <col min="3328" max="3328" width="7.7109375" style="40" customWidth="1"/>
    <col min="3329" max="3329" width="8.42578125" style="40" customWidth="1"/>
    <col min="3330" max="3331" width="7.7109375" style="40" customWidth="1"/>
    <col min="3332" max="3332" width="8.42578125" style="40" customWidth="1"/>
    <col min="3333" max="3334" width="7.7109375" style="40" customWidth="1"/>
    <col min="3335" max="3335" width="8.42578125" style="40" customWidth="1"/>
    <col min="3336" max="3336" width="7.7109375" style="40" customWidth="1"/>
    <col min="3337" max="3337" width="40.7109375" style="40" customWidth="1"/>
    <col min="3338" max="3582" width="9.140625" style="40"/>
    <col min="3583" max="3583" width="42.7109375" style="40" customWidth="1"/>
    <col min="3584" max="3584" width="7.7109375" style="40" customWidth="1"/>
    <col min="3585" max="3585" width="8.42578125" style="40" customWidth="1"/>
    <col min="3586" max="3587" width="7.7109375" style="40" customWidth="1"/>
    <col min="3588" max="3588" width="8.42578125" style="40" customWidth="1"/>
    <col min="3589" max="3590" width="7.7109375" style="40" customWidth="1"/>
    <col min="3591" max="3591" width="8.42578125" style="40" customWidth="1"/>
    <col min="3592" max="3592" width="7.7109375" style="40" customWidth="1"/>
    <col min="3593" max="3593" width="40.7109375" style="40" customWidth="1"/>
    <col min="3594" max="3838" width="9.140625" style="40"/>
    <col min="3839" max="3839" width="42.7109375" style="40" customWidth="1"/>
    <col min="3840" max="3840" width="7.7109375" style="40" customWidth="1"/>
    <col min="3841" max="3841" width="8.42578125" style="40" customWidth="1"/>
    <col min="3842" max="3843" width="7.7109375" style="40" customWidth="1"/>
    <col min="3844" max="3844" width="8.42578125" style="40" customWidth="1"/>
    <col min="3845" max="3846" width="7.7109375" style="40" customWidth="1"/>
    <col min="3847" max="3847" width="8.42578125" style="40" customWidth="1"/>
    <col min="3848" max="3848" width="7.7109375" style="40" customWidth="1"/>
    <col min="3849" max="3849" width="40.7109375" style="40" customWidth="1"/>
    <col min="3850" max="4094" width="9.140625" style="40"/>
    <col min="4095" max="4095" width="42.7109375" style="40" customWidth="1"/>
    <col min="4096" max="4096" width="7.7109375" style="40" customWidth="1"/>
    <col min="4097" max="4097" width="8.42578125" style="40" customWidth="1"/>
    <col min="4098" max="4099" width="7.7109375" style="40" customWidth="1"/>
    <col min="4100" max="4100" width="8.42578125" style="40" customWidth="1"/>
    <col min="4101" max="4102" width="7.7109375" style="40" customWidth="1"/>
    <col min="4103" max="4103" width="8.42578125" style="40" customWidth="1"/>
    <col min="4104" max="4104" width="7.7109375" style="40" customWidth="1"/>
    <col min="4105" max="4105" width="40.7109375" style="40" customWidth="1"/>
    <col min="4106" max="4350" width="9.140625" style="40"/>
    <col min="4351" max="4351" width="42.7109375" style="40" customWidth="1"/>
    <col min="4352" max="4352" width="7.7109375" style="40" customWidth="1"/>
    <col min="4353" max="4353" width="8.42578125" style="40" customWidth="1"/>
    <col min="4354" max="4355" width="7.7109375" style="40" customWidth="1"/>
    <col min="4356" max="4356" width="8.42578125" style="40" customWidth="1"/>
    <col min="4357" max="4358" width="7.7109375" style="40" customWidth="1"/>
    <col min="4359" max="4359" width="8.42578125" style="40" customWidth="1"/>
    <col min="4360" max="4360" width="7.7109375" style="40" customWidth="1"/>
    <col min="4361" max="4361" width="40.7109375" style="40" customWidth="1"/>
    <col min="4362" max="4606" width="9.140625" style="40"/>
    <col min="4607" max="4607" width="42.7109375" style="40" customWidth="1"/>
    <col min="4608" max="4608" width="7.7109375" style="40" customWidth="1"/>
    <col min="4609" max="4609" width="8.42578125" style="40" customWidth="1"/>
    <col min="4610" max="4611" width="7.7109375" style="40" customWidth="1"/>
    <col min="4612" max="4612" width="8.42578125" style="40" customWidth="1"/>
    <col min="4613" max="4614" width="7.7109375" style="40" customWidth="1"/>
    <col min="4615" max="4615" width="8.42578125" style="40" customWidth="1"/>
    <col min="4616" max="4616" width="7.7109375" style="40" customWidth="1"/>
    <col min="4617" max="4617" width="40.7109375" style="40" customWidth="1"/>
    <col min="4618" max="4862" width="9.140625" style="40"/>
    <col min="4863" max="4863" width="42.7109375" style="40" customWidth="1"/>
    <col min="4864" max="4864" width="7.7109375" style="40" customWidth="1"/>
    <col min="4865" max="4865" width="8.42578125" style="40" customWidth="1"/>
    <col min="4866" max="4867" width="7.7109375" style="40" customWidth="1"/>
    <col min="4868" max="4868" width="8.42578125" style="40" customWidth="1"/>
    <col min="4869" max="4870" width="7.7109375" style="40" customWidth="1"/>
    <col min="4871" max="4871" width="8.42578125" style="40" customWidth="1"/>
    <col min="4872" max="4872" width="7.7109375" style="40" customWidth="1"/>
    <col min="4873" max="4873" width="40.7109375" style="40" customWidth="1"/>
    <col min="4874" max="5118" width="9.140625" style="40"/>
    <col min="5119" max="5119" width="42.7109375" style="40" customWidth="1"/>
    <col min="5120" max="5120" width="7.7109375" style="40" customWidth="1"/>
    <col min="5121" max="5121" width="8.42578125" style="40" customWidth="1"/>
    <col min="5122" max="5123" width="7.7109375" style="40" customWidth="1"/>
    <col min="5124" max="5124" width="8.42578125" style="40" customWidth="1"/>
    <col min="5125" max="5126" width="7.7109375" style="40" customWidth="1"/>
    <col min="5127" max="5127" width="8.42578125" style="40" customWidth="1"/>
    <col min="5128" max="5128" width="7.7109375" style="40" customWidth="1"/>
    <col min="5129" max="5129" width="40.7109375" style="40" customWidth="1"/>
    <col min="5130" max="5374" width="9.140625" style="40"/>
    <col min="5375" max="5375" width="42.7109375" style="40" customWidth="1"/>
    <col min="5376" max="5376" width="7.7109375" style="40" customWidth="1"/>
    <col min="5377" max="5377" width="8.42578125" style="40" customWidth="1"/>
    <col min="5378" max="5379" width="7.7109375" style="40" customWidth="1"/>
    <col min="5380" max="5380" width="8.42578125" style="40" customWidth="1"/>
    <col min="5381" max="5382" width="7.7109375" style="40" customWidth="1"/>
    <col min="5383" max="5383" width="8.42578125" style="40" customWidth="1"/>
    <col min="5384" max="5384" width="7.7109375" style="40" customWidth="1"/>
    <col min="5385" max="5385" width="40.7109375" style="40" customWidth="1"/>
    <col min="5386" max="5630" width="9.140625" style="40"/>
    <col min="5631" max="5631" width="42.7109375" style="40" customWidth="1"/>
    <col min="5632" max="5632" width="7.7109375" style="40" customWidth="1"/>
    <col min="5633" max="5633" width="8.42578125" style="40" customWidth="1"/>
    <col min="5634" max="5635" width="7.7109375" style="40" customWidth="1"/>
    <col min="5636" max="5636" width="8.42578125" style="40" customWidth="1"/>
    <col min="5637" max="5638" width="7.7109375" style="40" customWidth="1"/>
    <col min="5639" max="5639" width="8.42578125" style="40" customWidth="1"/>
    <col min="5640" max="5640" width="7.7109375" style="40" customWidth="1"/>
    <col min="5641" max="5641" width="40.7109375" style="40" customWidth="1"/>
    <col min="5642" max="5886" width="9.140625" style="40"/>
    <col min="5887" max="5887" width="42.7109375" style="40" customWidth="1"/>
    <col min="5888" max="5888" width="7.7109375" style="40" customWidth="1"/>
    <col min="5889" max="5889" width="8.42578125" style="40" customWidth="1"/>
    <col min="5890" max="5891" width="7.7109375" style="40" customWidth="1"/>
    <col min="5892" max="5892" width="8.42578125" style="40" customWidth="1"/>
    <col min="5893" max="5894" width="7.7109375" style="40" customWidth="1"/>
    <col min="5895" max="5895" width="8.42578125" style="40" customWidth="1"/>
    <col min="5896" max="5896" width="7.7109375" style="40" customWidth="1"/>
    <col min="5897" max="5897" width="40.7109375" style="40" customWidth="1"/>
    <col min="5898" max="6142" width="9.140625" style="40"/>
    <col min="6143" max="6143" width="42.7109375" style="40" customWidth="1"/>
    <col min="6144" max="6144" width="7.7109375" style="40" customWidth="1"/>
    <col min="6145" max="6145" width="8.42578125" style="40" customWidth="1"/>
    <col min="6146" max="6147" width="7.7109375" style="40" customWidth="1"/>
    <col min="6148" max="6148" width="8.42578125" style="40" customWidth="1"/>
    <col min="6149" max="6150" width="7.7109375" style="40" customWidth="1"/>
    <col min="6151" max="6151" width="8.42578125" style="40" customWidth="1"/>
    <col min="6152" max="6152" width="7.7109375" style="40" customWidth="1"/>
    <col min="6153" max="6153" width="40.7109375" style="40" customWidth="1"/>
    <col min="6154" max="6398" width="9.140625" style="40"/>
    <col min="6399" max="6399" width="42.7109375" style="40" customWidth="1"/>
    <col min="6400" max="6400" width="7.7109375" style="40" customWidth="1"/>
    <col min="6401" max="6401" width="8.42578125" style="40" customWidth="1"/>
    <col min="6402" max="6403" width="7.7109375" style="40" customWidth="1"/>
    <col min="6404" max="6404" width="8.42578125" style="40" customWidth="1"/>
    <col min="6405" max="6406" width="7.7109375" style="40" customWidth="1"/>
    <col min="6407" max="6407" width="8.42578125" style="40" customWidth="1"/>
    <col min="6408" max="6408" width="7.7109375" style="40" customWidth="1"/>
    <col min="6409" max="6409" width="40.7109375" style="40" customWidth="1"/>
    <col min="6410" max="6654" width="9.140625" style="40"/>
    <col min="6655" max="6655" width="42.7109375" style="40" customWidth="1"/>
    <col min="6656" max="6656" width="7.7109375" style="40" customWidth="1"/>
    <col min="6657" max="6657" width="8.42578125" style="40" customWidth="1"/>
    <col min="6658" max="6659" width="7.7109375" style="40" customWidth="1"/>
    <col min="6660" max="6660" width="8.42578125" style="40" customWidth="1"/>
    <col min="6661" max="6662" width="7.7109375" style="40" customWidth="1"/>
    <col min="6663" max="6663" width="8.42578125" style="40" customWidth="1"/>
    <col min="6664" max="6664" width="7.7109375" style="40" customWidth="1"/>
    <col min="6665" max="6665" width="40.7109375" style="40" customWidth="1"/>
    <col min="6666" max="6910" width="9.140625" style="40"/>
    <col min="6911" max="6911" width="42.7109375" style="40" customWidth="1"/>
    <col min="6912" max="6912" width="7.7109375" style="40" customWidth="1"/>
    <col min="6913" max="6913" width="8.42578125" style="40" customWidth="1"/>
    <col min="6914" max="6915" width="7.7109375" style="40" customWidth="1"/>
    <col min="6916" max="6916" width="8.42578125" style="40" customWidth="1"/>
    <col min="6917" max="6918" width="7.7109375" style="40" customWidth="1"/>
    <col min="6919" max="6919" width="8.42578125" style="40" customWidth="1"/>
    <col min="6920" max="6920" width="7.7109375" style="40" customWidth="1"/>
    <col min="6921" max="6921" width="40.7109375" style="40" customWidth="1"/>
    <col min="6922" max="7166" width="9.140625" style="40"/>
    <col min="7167" max="7167" width="42.7109375" style="40" customWidth="1"/>
    <col min="7168" max="7168" width="7.7109375" style="40" customWidth="1"/>
    <col min="7169" max="7169" width="8.42578125" style="40" customWidth="1"/>
    <col min="7170" max="7171" width="7.7109375" style="40" customWidth="1"/>
    <col min="7172" max="7172" width="8.42578125" style="40" customWidth="1"/>
    <col min="7173" max="7174" width="7.7109375" style="40" customWidth="1"/>
    <col min="7175" max="7175" width="8.42578125" style="40" customWidth="1"/>
    <col min="7176" max="7176" width="7.7109375" style="40" customWidth="1"/>
    <col min="7177" max="7177" width="40.7109375" style="40" customWidth="1"/>
    <col min="7178" max="7422" width="9.140625" style="40"/>
    <col min="7423" max="7423" width="42.7109375" style="40" customWidth="1"/>
    <col min="7424" max="7424" width="7.7109375" style="40" customWidth="1"/>
    <col min="7425" max="7425" width="8.42578125" style="40" customWidth="1"/>
    <col min="7426" max="7427" width="7.7109375" style="40" customWidth="1"/>
    <col min="7428" max="7428" width="8.42578125" style="40" customWidth="1"/>
    <col min="7429" max="7430" width="7.7109375" style="40" customWidth="1"/>
    <col min="7431" max="7431" width="8.42578125" style="40" customWidth="1"/>
    <col min="7432" max="7432" width="7.7109375" style="40" customWidth="1"/>
    <col min="7433" max="7433" width="40.7109375" style="40" customWidth="1"/>
    <col min="7434" max="7678" width="9.140625" style="40"/>
    <col min="7679" max="7679" width="42.7109375" style="40" customWidth="1"/>
    <col min="7680" max="7680" width="7.7109375" style="40" customWidth="1"/>
    <col min="7681" max="7681" width="8.42578125" style="40" customWidth="1"/>
    <col min="7682" max="7683" width="7.7109375" style="40" customWidth="1"/>
    <col min="7684" max="7684" width="8.42578125" style="40" customWidth="1"/>
    <col min="7685" max="7686" width="7.7109375" style="40" customWidth="1"/>
    <col min="7687" max="7687" width="8.42578125" style="40" customWidth="1"/>
    <col min="7688" max="7688" width="7.7109375" style="40" customWidth="1"/>
    <col min="7689" max="7689" width="40.7109375" style="40" customWidth="1"/>
    <col min="7690" max="7934" width="9.140625" style="40"/>
    <col min="7935" max="7935" width="42.7109375" style="40" customWidth="1"/>
    <col min="7936" max="7936" width="7.7109375" style="40" customWidth="1"/>
    <col min="7937" max="7937" width="8.42578125" style="40" customWidth="1"/>
    <col min="7938" max="7939" width="7.7109375" style="40" customWidth="1"/>
    <col min="7940" max="7940" width="8.42578125" style="40" customWidth="1"/>
    <col min="7941" max="7942" width="7.7109375" style="40" customWidth="1"/>
    <col min="7943" max="7943" width="8.42578125" style="40" customWidth="1"/>
    <col min="7944" max="7944" width="7.7109375" style="40" customWidth="1"/>
    <col min="7945" max="7945" width="40.7109375" style="40" customWidth="1"/>
    <col min="7946" max="8190" width="9.140625" style="40"/>
    <col min="8191" max="8191" width="42.7109375" style="40" customWidth="1"/>
    <col min="8192" max="8192" width="7.7109375" style="40" customWidth="1"/>
    <col min="8193" max="8193" width="8.42578125" style="40" customWidth="1"/>
    <col min="8194" max="8195" width="7.7109375" style="40" customWidth="1"/>
    <col min="8196" max="8196" width="8.42578125" style="40" customWidth="1"/>
    <col min="8197" max="8198" width="7.7109375" style="40" customWidth="1"/>
    <col min="8199" max="8199" width="8.42578125" style="40" customWidth="1"/>
    <col min="8200" max="8200" width="7.7109375" style="40" customWidth="1"/>
    <col min="8201" max="8201" width="40.7109375" style="40" customWidth="1"/>
    <col min="8202" max="8446" width="9.140625" style="40"/>
    <col min="8447" max="8447" width="42.7109375" style="40" customWidth="1"/>
    <col min="8448" max="8448" width="7.7109375" style="40" customWidth="1"/>
    <col min="8449" max="8449" width="8.42578125" style="40" customWidth="1"/>
    <col min="8450" max="8451" width="7.7109375" style="40" customWidth="1"/>
    <col min="8452" max="8452" width="8.42578125" style="40" customWidth="1"/>
    <col min="8453" max="8454" width="7.7109375" style="40" customWidth="1"/>
    <col min="8455" max="8455" width="8.42578125" style="40" customWidth="1"/>
    <col min="8456" max="8456" width="7.7109375" style="40" customWidth="1"/>
    <col min="8457" max="8457" width="40.7109375" style="40" customWidth="1"/>
    <col min="8458" max="8702" width="9.140625" style="40"/>
    <col min="8703" max="8703" width="42.7109375" style="40" customWidth="1"/>
    <col min="8704" max="8704" width="7.7109375" style="40" customWidth="1"/>
    <col min="8705" max="8705" width="8.42578125" style="40" customWidth="1"/>
    <col min="8706" max="8707" width="7.7109375" style="40" customWidth="1"/>
    <col min="8708" max="8708" width="8.42578125" style="40" customWidth="1"/>
    <col min="8709" max="8710" width="7.7109375" style="40" customWidth="1"/>
    <col min="8711" max="8711" width="8.42578125" style="40" customWidth="1"/>
    <col min="8712" max="8712" width="7.7109375" style="40" customWidth="1"/>
    <col min="8713" max="8713" width="40.7109375" style="40" customWidth="1"/>
    <col min="8714" max="8958" width="9.140625" style="40"/>
    <col min="8959" max="8959" width="42.7109375" style="40" customWidth="1"/>
    <col min="8960" max="8960" width="7.7109375" style="40" customWidth="1"/>
    <col min="8961" max="8961" width="8.42578125" style="40" customWidth="1"/>
    <col min="8962" max="8963" width="7.7109375" style="40" customWidth="1"/>
    <col min="8964" max="8964" width="8.42578125" style="40" customWidth="1"/>
    <col min="8965" max="8966" width="7.7109375" style="40" customWidth="1"/>
    <col min="8967" max="8967" width="8.42578125" style="40" customWidth="1"/>
    <col min="8968" max="8968" width="7.7109375" style="40" customWidth="1"/>
    <col min="8969" max="8969" width="40.7109375" style="40" customWidth="1"/>
    <col min="8970" max="9214" width="9.140625" style="40"/>
    <col min="9215" max="9215" width="42.7109375" style="40" customWidth="1"/>
    <col min="9216" max="9216" width="7.7109375" style="40" customWidth="1"/>
    <col min="9217" max="9217" width="8.42578125" style="40" customWidth="1"/>
    <col min="9218" max="9219" width="7.7109375" style="40" customWidth="1"/>
    <col min="9220" max="9220" width="8.42578125" style="40" customWidth="1"/>
    <col min="9221" max="9222" width="7.7109375" style="40" customWidth="1"/>
    <col min="9223" max="9223" width="8.42578125" style="40" customWidth="1"/>
    <col min="9224" max="9224" width="7.7109375" style="40" customWidth="1"/>
    <col min="9225" max="9225" width="40.7109375" style="40" customWidth="1"/>
    <col min="9226" max="9470" width="9.140625" style="40"/>
    <col min="9471" max="9471" width="42.7109375" style="40" customWidth="1"/>
    <col min="9472" max="9472" width="7.7109375" style="40" customWidth="1"/>
    <col min="9473" max="9473" width="8.42578125" style="40" customWidth="1"/>
    <col min="9474" max="9475" width="7.7109375" style="40" customWidth="1"/>
    <col min="9476" max="9476" width="8.42578125" style="40" customWidth="1"/>
    <col min="9477" max="9478" width="7.7109375" style="40" customWidth="1"/>
    <col min="9479" max="9479" width="8.42578125" style="40" customWidth="1"/>
    <col min="9480" max="9480" width="7.7109375" style="40" customWidth="1"/>
    <col min="9481" max="9481" width="40.7109375" style="40" customWidth="1"/>
    <col min="9482" max="9726" width="9.140625" style="40"/>
    <col min="9727" max="9727" width="42.7109375" style="40" customWidth="1"/>
    <col min="9728" max="9728" width="7.7109375" style="40" customWidth="1"/>
    <col min="9729" max="9729" width="8.42578125" style="40" customWidth="1"/>
    <col min="9730" max="9731" width="7.7109375" style="40" customWidth="1"/>
    <col min="9732" max="9732" width="8.42578125" style="40" customWidth="1"/>
    <col min="9733" max="9734" width="7.7109375" style="40" customWidth="1"/>
    <col min="9735" max="9735" width="8.42578125" style="40" customWidth="1"/>
    <col min="9736" max="9736" width="7.7109375" style="40" customWidth="1"/>
    <col min="9737" max="9737" width="40.7109375" style="40" customWidth="1"/>
    <col min="9738" max="9982" width="9.140625" style="40"/>
    <col min="9983" max="9983" width="42.7109375" style="40" customWidth="1"/>
    <col min="9984" max="9984" width="7.7109375" style="40" customWidth="1"/>
    <col min="9985" max="9985" width="8.42578125" style="40" customWidth="1"/>
    <col min="9986" max="9987" width="7.7109375" style="40" customWidth="1"/>
    <col min="9988" max="9988" width="8.42578125" style="40" customWidth="1"/>
    <col min="9989" max="9990" width="7.7109375" style="40" customWidth="1"/>
    <col min="9991" max="9991" width="8.42578125" style="40" customWidth="1"/>
    <col min="9992" max="9992" width="7.7109375" style="40" customWidth="1"/>
    <col min="9993" max="9993" width="40.7109375" style="40" customWidth="1"/>
    <col min="9994" max="10238" width="9.140625" style="40"/>
    <col min="10239" max="10239" width="42.7109375" style="40" customWidth="1"/>
    <col min="10240" max="10240" width="7.7109375" style="40" customWidth="1"/>
    <col min="10241" max="10241" width="8.42578125" style="40" customWidth="1"/>
    <col min="10242" max="10243" width="7.7109375" style="40" customWidth="1"/>
    <col min="10244" max="10244" width="8.42578125" style="40" customWidth="1"/>
    <col min="10245" max="10246" width="7.7109375" style="40" customWidth="1"/>
    <col min="10247" max="10247" width="8.42578125" style="40" customWidth="1"/>
    <col min="10248" max="10248" width="7.7109375" style="40" customWidth="1"/>
    <col min="10249" max="10249" width="40.7109375" style="40" customWidth="1"/>
    <col min="10250" max="10494" width="9.140625" style="40"/>
    <col min="10495" max="10495" width="42.7109375" style="40" customWidth="1"/>
    <col min="10496" max="10496" width="7.7109375" style="40" customWidth="1"/>
    <col min="10497" max="10497" width="8.42578125" style="40" customWidth="1"/>
    <col min="10498" max="10499" width="7.7109375" style="40" customWidth="1"/>
    <col min="10500" max="10500" width="8.42578125" style="40" customWidth="1"/>
    <col min="10501" max="10502" width="7.7109375" style="40" customWidth="1"/>
    <col min="10503" max="10503" width="8.42578125" style="40" customWidth="1"/>
    <col min="10504" max="10504" width="7.7109375" style="40" customWidth="1"/>
    <col min="10505" max="10505" width="40.7109375" style="40" customWidth="1"/>
    <col min="10506" max="10750" width="9.140625" style="40"/>
    <col min="10751" max="10751" width="42.7109375" style="40" customWidth="1"/>
    <col min="10752" max="10752" width="7.7109375" style="40" customWidth="1"/>
    <col min="10753" max="10753" width="8.42578125" style="40" customWidth="1"/>
    <col min="10754" max="10755" width="7.7109375" style="40" customWidth="1"/>
    <col min="10756" max="10756" width="8.42578125" style="40" customWidth="1"/>
    <col min="10757" max="10758" width="7.7109375" style="40" customWidth="1"/>
    <col min="10759" max="10759" width="8.42578125" style="40" customWidth="1"/>
    <col min="10760" max="10760" width="7.7109375" style="40" customWidth="1"/>
    <col min="10761" max="10761" width="40.7109375" style="40" customWidth="1"/>
    <col min="10762" max="11006" width="9.140625" style="40"/>
    <col min="11007" max="11007" width="42.7109375" style="40" customWidth="1"/>
    <col min="11008" max="11008" width="7.7109375" style="40" customWidth="1"/>
    <col min="11009" max="11009" width="8.42578125" style="40" customWidth="1"/>
    <col min="11010" max="11011" width="7.7109375" style="40" customWidth="1"/>
    <col min="11012" max="11012" width="8.42578125" style="40" customWidth="1"/>
    <col min="11013" max="11014" width="7.7109375" style="40" customWidth="1"/>
    <col min="11015" max="11015" width="8.42578125" style="40" customWidth="1"/>
    <col min="11016" max="11016" width="7.7109375" style="40" customWidth="1"/>
    <col min="11017" max="11017" width="40.7109375" style="40" customWidth="1"/>
    <col min="11018" max="11262" width="9.140625" style="40"/>
    <col min="11263" max="11263" width="42.7109375" style="40" customWidth="1"/>
    <col min="11264" max="11264" width="7.7109375" style="40" customWidth="1"/>
    <col min="11265" max="11265" width="8.42578125" style="40" customWidth="1"/>
    <col min="11266" max="11267" width="7.7109375" style="40" customWidth="1"/>
    <col min="11268" max="11268" width="8.42578125" style="40" customWidth="1"/>
    <col min="11269" max="11270" width="7.7109375" style="40" customWidth="1"/>
    <col min="11271" max="11271" width="8.42578125" style="40" customWidth="1"/>
    <col min="11272" max="11272" width="7.7109375" style="40" customWidth="1"/>
    <col min="11273" max="11273" width="40.7109375" style="40" customWidth="1"/>
    <col min="11274" max="11518" width="9.140625" style="40"/>
    <col min="11519" max="11519" width="42.7109375" style="40" customWidth="1"/>
    <col min="11520" max="11520" width="7.7109375" style="40" customWidth="1"/>
    <col min="11521" max="11521" width="8.42578125" style="40" customWidth="1"/>
    <col min="11522" max="11523" width="7.7109375" style="40" customWidth="1"/>
    <col min="11524" max="11524" width="8.42578125" style="40" customWidth="1"/>
    <col min="11525" max="11526" width="7.7109375" style="40" customWidth="1"/>
    <col min="11527" max="11527" width="8.42578125" style="40" customWidth="1"/>
    <col min="11528" max="11528" width="7.7109375" style="40" customWidth="1"/>
    <col min="11529" max="11529" width="40.7109375" style="40" customWidth="1"/>
    <col min="11530" max="11774" width="9.140625" style="40"/>
    <col min="11775" max="11775" width="42.7109375" style="40" customWidth="1"/>
    <col min="11776" max="11776" width="7.7109375" style="40" customWidth="1"/>
    <col min="11777" max="11777" width="8.42578125" style="40" customWidth="1"/>
    <col min="11778" max="11779" width="7.7109375" style="40" customWidth="1"/>
    <col min="11780" max="11780" width="8.42578125" style="40" customWidth="1"/>
    <col min="11781" max="11782" width="7.7109375" style="40" customWidth="1"/>
    <col min="11783" max="11783" width="8.42578125" style="40" customWidth="1"/>
    <col min="11784" max="11784" width="7.7109375" style="40" customWidth="1"/>
    <col min="11785" max="11785" width="40.7109375" style="40" customWidth="1"/>
    <col min="11786" max="12030" width="9.140625" style="40"/>
    <col min="12031" max="12031" width="42.7109375" style="40" customWidth="1"/>
    <col min="12032" max="12032" width="7.7109375" style="40" customWidth="1"/>
    <col min="12033" max="12033" width="8.42578125" style="40" customWidth="1"/>
    <col min="12034" max="12035" width="7.7109375" style="40" customWidth="1"/>
    <col min="12036" max="12036" width="8.42578125" style="40" customWidth="1"/>
    <col min="12037" max="12038" width="7.7109375" style="40" customWidth="1"/>
    <col min="12039" max="12039" width="8.42578125" style="40" customWidth="1"/>
    <col min="12040" max="12040" width="7.7109375" style="40" customWidth="1"/>
    <col min="12041" max="12041" width="40.7109375" style="40" customWidth="1"/>
    <col min="12042" max="12286" width="9.140625" style="40"/>
    <col min="12287" max="12287" width="42.7109375" style="40" customWidth="1"/>
    <col min="12288" max="12288" width="7.7109375" style="40" customWidth="1"/>
    <col min="12289" max="12289" width="8.42578125" style="40" customWidth="1"/>
    <col min="12290" max="12291" width="7.7109375" style="40" customWidth="1"/>
    <col min="12292" max="12292" width="8.42578125" style="40" customWidth="1"/>
    <col min="12293" max="12294" width="7.7109375" style="40" customWidth="1"/>
    <col min="12295" max="12295" width="8.42578125" style="40" customWidth="1"/>
    <col min="12296" max="12296" width="7.7109375" style="40" customWidth="1"/>
    <col min="12297" max="12297" width="40.7109375" style="40" customWidth="1"/>
    <col min="12298" max="12542" width="9.140625" style="40"/>
    <col min="12543" max="12543" width="42.7109375" style="40" customWidth="1"/>
    <col min="12544" max="12544" width="7.7109375" style="40" customWidth="1"/>
    <col min="12545" max="12545" width="8.42578125" style="40" customWidth="1"/>
    <col min="12546" max="12547" width="7.7109375" style="40" customWidth="1"/>
    <col min="12548" max="12548" width="8.42578125" style="40" customWidth="1"/>
    <col min="12549" max="12550" width="7.7109375" style="40" customWidth="1"/>
    <col min="12551" max="12551" width="8.42578125" style="40" customWidth="1"/>
    <col min="12552" max="12552" width="7.7109375" style="40" customWidth="1"/>
    <col min="12553" max="12553" width="40.7109375" style="40" customWidth="1"/>
    <col min="12554" max="12798" width="9.140625" style="40"/>
    <col min="12799" max="12799" width="42.7109375" style="40" customWidth="1"/>
    <col min="12800" max="12800" width="7.7109375" style="40" customWidth="1"/>
    <col min="12801" max="12801" width="8.42578125" style="40" customWidth="1"/>
    <col min="12802" max="12803" width="7.7109375" style="40" customWidth="1"/>
    <col min="12804" max="12804" width="8.42578125" style="40" customWidth="1"/>
    <col min="12805" max="12806" width="7.7109375" style="40" customWidth="1"/>
    <col min="12807" max="12807" width="8.42578125" style="40" customWidth="1"/>
    <col min="12808" max="12808" width="7.7109375" style="40" customWidth="1"/>
    <col min="12809" max="12809" width="40.7109375" style="40" customWidth="1"/>
    <col min="12810" max="13054" width="9.140625" style="40"/>
    <col min="13055" max="13055" width="42.7109375" style="40" customWidth="1"/>
    <col min="13056" max="13056" width="7.7109375" style="40" customWidth="1"/>
    <col min="13057" max="13057" width="8.42578125" style="40" customWidth="1"/>
    <col min="13058" max="13059" width="7.7109375" style="40" customWidth="1"/>
    <col min="13060" max="13060" width="8.42578125" style="40" customWidth="1"/>
    <col min="13061" max="13062" width="7.7109375" style="40" customWidth="1"/>
    <col min="13063" max="13063" width="8.42578125" style="40" customWidth="1"/>
    <col min="13064" max="13064" width="7.7109375" style="40" customWidth="1"/>
    <col min="13065" max="13065" width="40.7109375" style="40" customWidth="1"/>
    <col min="13066" max="13310" width="9.140625" style="40"/>
    <col min="13311" max="13311" width="42.7109375" style="40" customWidth="1"/>
    <col min="13312" max="13312" width="7.7109375" style="40" customWidth="1"/>
    <col min="13313" max="13313" width="8.42578125" style="40" customWidth="1"/>
    <col min="13314" max="13315" width="7.7109375" style="40" customWidth="1"/>
    <col min="13316" max="13316" width="8.42578125" style="40" customWidth="1"/>
    <col min="13317" max="13318" width="7.7109375" style="40" customWidth="1"/>
    <col min="13319" max="13319" width="8.42578125" style="40" customWidth="1"/>
    <col min="13320" max="13320" width="7.7109375" style="40" customWidth="1"/>
    <col min="13321" max="13321" width="40.7109375" style="40" customWidth="1"/>
    <col min="13322" max="13566" width="9.140625" style="40"/>
    <col min="13567" max="13567" width="42.7109375" style="40" customWidth="1"/>
    <col min="13568" max="13568" width="7.7109375" style="40" customWidth="1"/>
    <col min="13569" max="13569" width="8.42578125" style="40" customWidth="1"/>
    <col min="13570" max="13571" width="7.7109375" style="40" customWidth="1"/>
    <col min="13572" max="13572" width="8.42578125" style="40" customWidth="1"/>
    <col min="13573" max="13574" width="7.7109375" style="40" customWidth="1"/>
    <col min="13575" max="13575" width="8.42578125" style="40" customWidth="1"/>
    <col min="13576" max="13576" width="7.7109375" style="40" customWidth="1"/>
    <col min="13577" max="13577" width="40.7109375" style="40" customWidth="1"/>
    <col min="13578" max="13822" width="9.140625" style="40"/>
    <col min="13823" max="13823" width="42.7109375" style="40" customWidth="1"/>
    <col min="13824" max="13824" width="7.7109375" style="40" customWidth="1"/>
    <col min="13825" max="13825" width="8.42578125" style="40" customWidth="1"/>
    <col min="13826" max="13827" width="7.7109375" style="40" customWidth="1"/>
    <col min="13828" max="13828" width="8.42578125" style="40" customWidth="1"/>
    <col min="13829" max="13830" width="7.7109375" style="40" customWidth="1"/>
    <col min="13831" max="13831" width="8.42578125" style="40" customWidth="1"/>
    <col min="13832" max="13832" width="7.7109375" style="40" customWidth="1"/>
    <col min="13833" max="13833" width="40.7109375" style="40" customWidth="1"/>
    <col min="13834" max="14078" width="9.140625" style="40"/>
    <col min="14079" max="14079" width="42.7109375" style="40" customWidth="1"/>
    <col min="14080" max="14080" width="7.7109375" style="40" customWidth="1"/>
    <col min="14081" max="14081" width="8.42578125" style="40" customWidth="1"/>
    <col min="14082" max="14083" width="7.7109375" style="40" customWidth="1"/>
    <col min="14084" max="14084" width="8.42578125" style="40" customWidth="1"/>
    <col min="14085" max="14086" width="7.7109375" style="40" customWidth="1"/>
    <col min="14087" max="14087" width="8.42578125" style="40" customWidth="1"/>
    <col min="14088" max="14088" width="7.7109375" style="40" customWidth="1"/>
    <col min="14089" max="14089" width="40.7109375" style="40" customWidth="1"/>
    <col min="14090" max="14334" width="9.140625" style="40"/>
    <col min="14335" max="14335" width="42.7109375" style="40" customWidth="1"/>
    <col min="14336" max="14336" width="7.7109375" style="40" customWidth="1"/>
    <col min="14337" max="14337" width="8.42578125" style="40" customWidth="1"/>
    <col min="14338" max="14339" width="7.7109375" style="40" customWidth="1"/>
    <col min="14340" max="14340" width="8.42578125" style="40" customWidth="1"/>
    <col min="14341" max="14342" width="7.7109375" style="40" customWidth="1"/>
    <col min="14343" max="14343" width="8.42578125" style="40" customWidth="1"/>
    <col min="14344" max="14344" width="7.7109375" style="40" customWidth="1"/>
    <col min="14345" max="14345" width="40.7109375" style="40" customWidth="1"/>
    <col min="14346" max="14590" width="9.140625" style="40"/>
    <col min="14591" max="14591" width="42.7109375" style="40" customWidth="1"/>
    <col min="14592" max="14592" width="7.7109375" style="40" customWidth="1"/>
    <col min="14593" max="14593" width="8.42578125" style="40" customWidth="1"/>
    <col min="14594" max="14595" width="7.7109375" style="40" customWidth="1"/>
    <col min="14596" max="14596" width="8.42578125" style="40" customWidth="1"/>
    <col min="14597" max="14598" width="7.7109375" style="40" customWidth="1"/>
    <col min="14599" max="14599" width="8.42578125" style="40" customWidth="1"/>
    <col min="14600" max="14600" width="7.7109375" style="40" customWidth="1"/>
    <col min="14601" max="14601" width="40.7109375" style="40" customWidth="1"/>
    <col min="14602" max="14846" width="9.140625" style="40"/>
    <col min="14847" max="14847" width="42.7109375" style="40" customWidth="1"/>
    <col min="14848" max="14848" width="7.7109375" style="40" customWidth="1"/>
    <col min="14849" max="14849" width="8.42578125" style="40" customWidth="1"/>
    <col min="14850" max="14851" width="7.7109375" style="40" customWidth="1"/>
    <col min="14852" max="14852" width="8.42578125" style="40" customWidth="1"/>
    <col min="14853" max="14854" width="7.7109375" style="40" customWidth="1"/>
    <col min="14855" max="14855" width="8.42578125" style="40" customWidth="1"/>
    <col min="14856" max="14856" width="7.7109375" style="40" customWidth="1"/>
    <col min="14857" max="14857" width="40.7109375" style="40" customWidth="1"/>
    <col min="14858" max="15102" width="9.140625" style="40"/>
    <col min="15103" max="15103" width="42.7109375" style="40" customWidth="1"/>
    <col min="15104" max="15104" width="7.7109375" style="40" customWidth="1"/>
    <col min="15105" max="15105" width="8.42578125" style="40" customWidth="1"/>
    <col min="15106" max="15107" width="7.7109375" style="40" customWidth="1"/>
    <col min="15108" max="15108" width="8.42578125" style="40" customWidth="1"/>
    <col min="15109" max="15110" width="7.7109375" style="40" customWidth="1"/>
    <col min="15111" max="15111" width="8.42578125" style="40" customWidth="1"/>
    <col min="15112" max="15112" width="7.7109375" style="40" customWidth="1"/>
    <col min="15113" max="15113" width="40.7109375" style="40" customWidth="1"/>
    <col min="15114" max="15358" width="9.140625" style="40"/>
    <col min="15359" max="15359" width="42.7109375" style="40" customWidth="1"/>
    <col min="15360" max="15360" width="7.7109375" style="40" customWidth="1"/>
    <col min="15361" max="15361" width="8.42578125" style="40" customWidth="1"/>
    <col min="15362" max="15363" width="7.7109375" style="40" customWidth="1"/>
    <col min="15364" max="15364" width="8.42578125" style="40" customWidth="1"/>
    <col min="15365" max="15366" width="7.7109375" style="40" customWidth="1"/>
    <col min="15367" max="15367" width="8.42578125" style="40" customWidth="1"/>
    <col min="15368" max="15368" width="7.7109375" style="40" customWidth="1"/>
    <col min="15369" max="15369" width="40.7109375" style="40" customWidth="1"/>
    <col min="15370" max="15614" width="9.140625" style="40"/>
    <col min="15615" max="15615" width="42.7109375" style="40" customWidth="1"/>
    <col min="15616" max="15616" width="7.7109375" style="40" customWidth="1"/>
    <col min="15617" max="15617" width="8.42578125" style="40" customWidth="1"/>
    <col min="15618" max="15619" width="7.7109375" style="40" customWidth="1"/>
    <col min="15620" max="15620" width="8.42578125" style="40" customWidth="1"/>
    <col min="15621" max="15622" width="7.7109375" style="40" customWidth="1"/>
    <col min="15623" max="15623" width="8.42578125" style="40" customWidth="1"/>
    <col min="15624" max="15624" width="7.7109375" style="40" customWidth="1"/>
    <col min="15625" max="15625" width="40.7109375" style="40" customWidth="1"/>
    <col min="15626" max="15870" width="9.140625" style="40"/>
    <col min="15871" max="15871" width="42.7109375" style="40" customWidth="1"/>
    <col min="15872" max="15872" width="7.7109375" style="40" customWidth="1"/>
    <col min="15873" max="15873" width="8.42578125" style="40" customWidth="1"/>
    <col min="15874" max="15875" width="7.7109375" style="40" customWidth="1"/>
    <col min="15876" max="15876" width="8.42578125" style="40" customWidth="1"/>
    <col min="15877" max="15878" width="7.7109375" style="40" customWidth="1"/>
    <col min="15879" max="15879" width="8.42578125" style="40" customWidth="1"/>
    <col min="15880" max="15880" width="7.7109375" style="40" customWidth="1"/>
    <col min="15881" max="15881" width="40.7109375" style="40" customWidth="1"/>
    <col min="15882" max="16126" width="9.140625" style="40"/>
    <col min="16127" max="16127" width="42.7109375" style="40" customWidth="1"/>
    <col min="16128" max="16128" width="7.7109375" style="40" customWidth="1"/>
    <col min="16129" max="16129" width="8.42578125" style="40" customWidth="1"/>
    <col min="16130" max="16131" width="7.7109375" style="40" customWidth="1"/>
    <col min="16132" max="16132" width="8.42578125" style="40" customWidth="1"/>
    <col min="16133" max="16134" width="7.7109375" style="40" customWidth="1"/>
    <col min="16135" max="16135" width="8.42578125" style="40" customWidth="1"/>
    <col min="16136" max="16136" width="7.7109375" style="40" customWidth="1"/>
    <col min="16137" max="16137" width="40.7109375" style="40" customWidth="1"/>
    <col min="16138" max="16384" width="9.140625" style="40"/>
  </cols>
  <sheetData>
    <row r="1" spans="1:254" ht="20.25" x14ac:dyDescent="0.25">
      <c r="A1" s="1564" t="s">
        <v>759</v>
      </c>
      <c r="B1" s="1564"/>
      <c r="C1" s="1564"/>
      <c r="D1" s="1564"/>
      <c r="E1" s="1564"/>
      <c r="F1" s="1564"/>
      <c r="G1" s="1564"/>
      <c r="H1" s="1564"/>
      <c r="I1" s="1564"/>
      <c r="J1" s="1564"/>
      <c r="K1" s="1564"/>
      <c r="L1" s="1457"/>
      <c r="M1" s="1457"/>
      <c r="N1" s="1457"/>
      <c r="O1" s="1457"/>
      <c r="P1" s="1457"/>
      <c r="Q1" s="1457"/>
      <c r="R1" s="1457"/>
      <c r="S1" s="1457"/>
      <c r="T1" s="1457"/>
      <c r="U1" s="1457"/>
      <c r="V1" s="1457"/>
      <c r="W1" s="1457"/>
      <c r="X1" s="1457"/>
      <c r="Y1" s="1457"/>
      <c r="Z1" s="1457"/>
      <c r="AA1" s="1457"/>
      <c r="AB1" s="1457"/>
      <c r="AC1" s="1457"/>
      <c r="AD1" s="1457"/>
      <c r="AE1" s="1457"/>
      <c r="AF1" s="1457"/>
      <c r="AG1" s="1457"/>
      <c r="AH1" s="1457"/>
      <c r="AI1" s="1457"/>
      <c r="AJ1" s="1457"/>
      <c r="AK1" s="1457"/>
      <c r="AL1" s="1457"/>
      <c r="AM1" s="1457"/>
      <c r="AN1" s="1457"/>
      <c r="AO1" s="1457"/>
      <c r="AP1" s="1457"/>
      <c r="AQ1" s="1457"/>
      <c r="AR1" s="1457"/>
      <c r="AS1" s="1457"/>
      <c r="AT1" s="1457"/>
      <c r="AU1" s="1457"/>
      <c r="AV1" s="1457"/>
      <c r="AW1" s="1457"/>
      <c r="AX1" s="1457"/>
      <c r="AY1" s="1457"/>
      <c r="AZ1" s="1457"/>
      <c r="BA1" s="1457"/>
      <c r="BB1" s="1457"/>
      <c r="BC1" s="1457"/>
      <c r="BD1" s="1457"/>
      <c r="BE1" s="1457"/>
      <c r="BF1" s="1457"/>
      <c r="BG1" s="1457"/>
      <c r="BH1" s="1457"/>
      <c r="BI1" s="1457"/>
      <c r="BJ1" s="1457"/>
      <c r="BK1" s="1457"/>
      <c r="BL1" s="1457"/>
      <c r="BM1" s="1457"/>
      <c r="BN1" s="1457"/>
      <c r="BO1" s="1457"/>
      <c r="BP1" s="1457"/>
      <c r="BQ1" s="1457"/>
      <c r="BR1" s="1457"/>
      <c r="BS1" s="1457"/>
      <c r="BT1" s="1457"/>
      <c r="BU1" s="1457"/>
      <c r="BV1" s="1457"/>
      <c r="BW1" s="1457"/>
      <c r="BX1" s="1457"/>
      <c r="BY1" s="1457"/>
      <c r="BZ1" s="1457"/>
      <c r="CA1" s="1457"/>
      <c r="CB1" s="1457"/>
      <c r="CC1" s="1457"/>
      <c r="CD1" s="1457"/>
      <c r="CE1" s="1457"/>
      <c r="CF1" s="1457"/>
      <c r="CG1" s="1457"/>
      <c r="CH1" s="1457"/>
      <c r="CI1" s="1457"/>
      <c r="CJ1" s="1457"/>
      <c r="CK1" s="1457"/>
      <c r="CL1" s="1457"/>
      <c r="CM1" s="1457"/>
      <c r="CN1" s="1457"/>
      <c r="CO1" s="1457"/>
      <c r="CP1" s="1457"/>
      <c r="CQ1" s="1457"/>
      <c r="CR1" s="1457"/>
      <c r="CS1" s="1457"/>
      <c r="CT1" s="1457"/>
      <c r="CU1" s="1457"/>
      <c r="CV1" s="1457"/>
      <c r="CW1" s="1457"/>
      <c r="CX1" s="1457"/>
      <c r="CY1" s="1457"/>
      <c r="CZ1" s="1457"/>
      <c r="DA1" s="1457"/>
      <c r="DB1" s="1457"/>
      <c r="DC1" s="1457"/>
      <c r="DD1" s="1457"/>
      <c r="DE1" s="1457"/>
      <c r="DF1" s="1457"/>
      <c r="DG1" s="1457"/>
      <c r="DH1" s="1457"/>
      <c r="DI1" s="1457"/>
      <c r="DJ1" s="1457"/>
      <c r="DK1" s="1457"/>
      <c r="DL1" s="1457"/>
      <c r="DM1" s="1457"/>
      <c r="DN1" s="1457"/>
      <c r="DO1" s="1457"/>
      <c r="DP1" s="1457"/>
      <c r="DQ1" s="1457"/>
      <c r="DR1" s="1457"/>
      <c r="DS1" s="1457"/>
      <c r="DT1" s="1457"/>
      <c r="DU1" s="1457"/>
      <c r="DV1" s="1457"/>
      <c r="DW1" s="1457"/>
      <c r="DX1" s="1457"/>
      <c r="DY1" s="1457"/>
      <c r="DZ1" s="1457"/>
      <c r="EA1" s="1457"/>
      <c r="EB1" s="1457"/>
      <c r="EC1" s="1457"/>
      <c r="ED1" s="1457"/>
      <c r="EE1" s="1457"/>
      <c r="EF1" s="1457"/>
      <c r="EG1" s="1457"/>
      <c r="EH1" s="1457"/>
      <c r="EI1" s="1457"/>
      <c r="EJ1" s="1457"/>
      <c r="EK1" s="1457"/>
      <c r="EL1" s="1457"/>
      <c r="EM1" s="1457"/>
      <c r="EN1" s="1457"/>
      <c r="EO1" s="1457"/>
      <c r="EP1" s="1457"/>
      <c r="EQ1" s="1457"/>
      <c r="ER1" s="1457"/>
      <c r="ES1" s="1457"/>
      <c r="ET1" s="1457"/>
      <c r="EU1" s="1457"/>
      <c r="EV1" s="1457"/>
      <c r="EW1" s="1457"/>
      <c r="EX1" s="1457"/>
      <c r="EY1" s="1457"/>
      <c r="EZ1" s="1457"/>
      <c r="FA1" s="1457"/>
      <c r="FB1" s="1457"/>
      <c r="FC1" s="1457"/>
      <c r="FD1" s="1457"/>
      <c r="FE1" s="1457"/>
      <c r="FF1" s="1457"/>
      <c r="FG1" s="1457"/>
      <c r="FH1" s="1457"/>
      <c r="FI1" s="1457"/>
      <c r="FJ1" s="1457"/>
      <c r="FK1" s="1457"/>
      <c r="FL1" s="1457"/>
      <c r="FM1" s="1457"/>
      <c r="FN1" s="1457"/>
      <c r="FO1" s="1457"/>
      <c r="FP1" s="1457"/>
      <c r="FQ1" s="1457"/>
      <c r="FR1" s="1457"/>
      <c r="FS1" s="1457"/>
      <c r="FT1" s="1457"/>
      <c r="FU1" s="1457"/>
      <c r="FV1" s="1457"/>
      <c r="FW1" s="1457"/>
      <c r="FX1" s="1457"/>
      <c r="FY1" s="1457"/>
      <c r="FZ1" s="1457"/>
      <c r="GA1" s="1457"/>
      <c r="GB1" s="1457"/>
      <c r="GC1" s="1457"/>
      <c r="GD1" s="1457"/>
      <c r="GE1" s="1457"/>
      <c r="GF1" s="1457"/>
      <c r="GG1" s="1457"/>
      <c r="GH1" s="1457"/>
      <c r="GI1" s="1457"/>
      <c r="GJ1" s="1457"/>
      <c r="GK1" s="1457"/>
      <c r="GL1" s="1457"/>
      <c r="GM1" s="1457"/>
      <c r="GN1" s="1457"/>
      <c r="GO1" s="1457"/>
      <c r="GP1" s="1457"/>
      <c r="GQ1" s="1457"/>
      <c r="GR1" s="1457"/>
      <c r="GS1" s="1457"/>
      <c r="GT1" s="1457"/>
      <c r="GU1" s="1457"/>
      <c r="GV1" s="1457"/>
      <c r="GW1" s="1457"/>
      <c r="GX1" s="1457"/>
      <c r="GY1" s="1457"/>
      <c r="GZ1" s="1457"/>
      <c r="HA1" s="1457"/>
      <c r="HB1" s="1457"/>
      <c r="HC1" s="1457"/>
      <c r="HD1" s="1457"/>
      <c r="HE1" s="1457"/>
      <c r="HF1" s="1457"/>
      <c r="HG1" s="1457"/>
      <c r="HH1" s="1457"/>
      <c r="HI1" s="1457"/>
      <c r="HJ1" s="1457"/>
      <c r="HK1" s="1457"/>
      <c r="HL1" s="1457"/>
      <c r="HM1" s="1457"/>
      <c r="HN1" s="1457"/>
      <c r="HO1" s="1457"/>
      <c r="HP1" s="1457"/>
      <c r="HQ1" s="1457"/>
      <c r="HR1" s="1457"/>
      <c r="HS1" s="1457"/>
      <c r="HT1" s="1457"/>
      <c r="HU1" s="1457"/>
      <c r="HV1" s="1457"/>
      <c r="HW1" s="1457"/>
      <c r="HX1" s="1457"/>
      <c r="HY1" s="1457"/>
      <c r="HZ1" s="1457"/>
      <c r="IA1" s="1457"/>
      <c r="IB1" s="1457"/>
      <c r="IC1" s="1457"/>
      <c r="ID1" s="1457"/>
      <c r="IE1" s="1457"/>
      <c r="IF1" s="1457"/>
      <c r="IG1" s="1457"/>
      <c r="IH1" s="1457"/>
      <c r="II1" s="1457"/>
      <c r="IJ1" s="1457"/>
      <c r="IK1" s="1457"/>
      <c r="IL1" s="1457"/>
      <c r="IM1" s="1457"/>
      <c r="IN1" s="1457"/>
      <c r="IO1" s="1457"/>
      <c r="IP1" s="1457"/>
      <c r="IQ1" s="1457"/>
      <c r="IR1" s="1457"/>
      <c r="IS1" s="1457"/>
      <c r="IT1" s="1457"/>
    </row>
    <row r="2" spans="1:254" ht="15.75" x14ac:dyDescent="0.25">
      <c r="A2" s="1565" t="s">
        <v>1088</v>
      </c>
      <c r="B2" s="1565"/>
      <c r="C2" s="1565"/>
      <c r="D2" s="1565"/>
      <c r="E2" s="1565"/>
      <c r="F2" s="1565"/>
      <c r="G2" s="1565"/>
      <c r="H2" s="1565"/>
      <c r="I2" s="1565"/>
      <c r="J2" s="1565"/>
      <c r="K2" s="1565"/>
      <c r="L2" s="1458"/>
      <c r="M2" s="1458"/>
      <c r="N2" s="1458"/>
      <c r="O2" s="1458"/>
      <c r="P2" s="1458"/>
      <c r="Q2" s="1458"/>
      <c r="R2" s="1458"/>
      <c r="S2" s="1458"/>
      <c r="T2" s="1458"/>
      <c r="U2" s="1458"/>
      <c r="V2" s="1458"/>
      <c r="W2" s="1458"/>
      <c r="X2" s="1458"/>
      <c r="Y2" s="1458"/>
      <c r="Z2" s="1458"/>
      <c r="AA2" s="1458"/>
      <c r="AB2" s="1458"/>
      <c r="AC2" s="1458"/>
      <c r="AD2" s="1458"/>
      <c r="AE2" s="1458"/>
      <c r="AF2" s="1458"/>
      <c r="AG2" s="1458"/>
      <c r="AH2" s="1458"/>
      <c r="AI2" s="1458"/>
      <c r="AJ2" s="1458"/>
      <c r="AK2" s="1458"/>
      <c r="AL2" s="1458"/>
      <c r="AM2" s="1458"/>
      <c r="AN2" s="1458"/>
      <c r="AO2" s="1458"/>
      <c r="AP2" s="1458"/>
      <c r="AQ2" s="1458"/>
      <c r="AR2" s="1458"/>
      <c r="AS2" s="1458"/>
      <c r="AT2" s="1458"/>
      <c r="AU2" s="1458"/>
      <c r="AV2" s="1458"/>
      <c r="AW2" s="1458"/>
      <c r="AX2" s="1458"/>
      <c r="AY2" s="1458"/>
      <c r="AZ2" s="1458"/>
      <c r="BA2" s="1458"/>
      <c r="BB2" s="1458"/>
      <c r="BC2" s="1458"/>
      <c r="BD2" s="1458"/>
      <c r="BE2" s="1458"/>
      <c r="BF2" s="1458"/>
      <c r="BG2" s="1458"/>
      <c r="BH2" s="1458"/>
      <c r="BI2" s="1458"/>
      <c r="BJ2" s="1458"/>
      <c r="BK2" s="1458"/>
      <c r="BL2" s="1458"/>
      <c r="BM2" s="1458"/>
      <c r="BN2" s="1458"/>
      <c r="BO2" s="1458"/>
      <c r="BP2" s="1458"/>
      <c r="BQ2" s="1458"/>
      <c r="BR2" s="1458"/>
      <c r="BS2" s="1458"/>
      <c r="BT2" s="1458"/>
      <c r="BU2" s="1458"/>
      <c r="BV2" s="1458"/>
      <c r="BW2" s="1458"/>
      <c r="BX2" s="1458"/>
      <c r="BY2" s="1458"/>
      <c r="BZ2" s="1458"/>
      <c r="CA2" s="1458"/>
      <c r="CB2" s="1458"/>
      <c r="CC2" s="1458"/>
      <c r="CD2" s="1458"/>
      <c r="CE2" s="1458"/>
      <c r="CF2" s="1458"/>
      <c r="CG2" s="1458"/>
      <c r="CH2" s="1458"/>
      <c r="CI2" s="1458"/>
      <c r="CJ2" s="1458"/>
      <c r="CK2" s="1458"/>
      <c r="CL2" s="1458"/>
      <c r="CM2" s="1458"/>
      <c r="CN2" s="1458"/>
      <c r="CO2" s="1458"/>
      <c r="CP2" s="1458"/>
      <c r="CQ2" s="1458"/>
      <c r="CR2" s="1458"/>
      <c r="CS2" s="1458"/>
      <c r="CT2" s="1458"/>
      <c r="CU2" s="1458"/>
      <c r="CV2" s="1458"/>
      <c r="CW2" s="1458"/>
      <c r="CX2" s="1458"/>
      <c r="CY2" s="1458"/>
      <c r="CZ2" s="1458"/>
      <c r="DA2" s="1458"/>
      <c r="DB2" s="1458"/>
      <c r="DC2" s="1458"/>
      <c r="DD2" s="1458"/>
      <c r="DE2" s="1458"/>
      <c r="DF2" s="1458"/>
      <c r="DG2" s="1458"/>
      <c r="DH2" s="1458"/>
      <c r="DI2" s="1458"/>
      <c r="DJ2" s="1458"/>
      <c r="DK2" s="1458"/>
      <c r="DL2" s="1458"/>
      <c r="DM2" s="1458"/>
      <c r="DN2" s="1458"/>
      <c r="DO2" s="1458"/>
      <c r="DP2" s="1458"/>
      <c r="DQ2" s="1458"/>
      <c r="DR2" s="1458"/>
      <c r="DS2" s="1458"/>
      <c r="DT2" s="1458"/>
      <c r="DU2" s="1458"/>
      <c r="DV2" s="1458"/>
      <c r="DW2" s="1458"/>
      <c r="DX2" s="1458"/>
      <c r="DY2" s="1458"/>
      <c r="DZ2" s="1458"/>
      <c r="EA2" s="1458"/>
      <c r="EB2" s="1458"/>
      <c r="EC2" s="1458"/>
      <c r="ED2" s="1458"/>
      <c r="EE2" s="1458"/>
      <c r="EF2" s="1458"/>
      <c r="EG2" s="1458"/>
      <c r="EH2" s="1458"/>
      <c r="EI2" s="1458"/>
      <c r="EJ2" s="1458"/>
      <c r="EK2" s="1458"/>
      <c r="EL2" s="1458"/>
      <c r="EM2" s="1458"/>
      <c r="EN2" s="1458"/>
      <c r="EO2" s="1458"/>
      <c r="EP2" s="1458"/>
      <c r="EQ2" s="1458"/>
      <c r="ER2" s="1458"/>
      <c r="ES2" s="1458"/>
      <c r="ET2" s="1458"/>
      <c r="EU2" s="1458"/>
      <c r="EV2" s="1458"/>
      <c r="EW2" s="1458"/>
      <c r="EX2" s="1458"/>
      <c r="EY2" s="1458"/>
      <c r="EZ2" s="1458"/>
      <c r="FA2" s="1458"/>
      <c r="FB2" s="1458"/>
      <c r="FC2" s="1458"/>
      <c r="FD2" s="1458"/>
      <c r="FE2" s="1458"/>
      <c r="FF2" s="1458"/>
      <c r="FG2" s="1458"/>
      <c r="FH2" s="1458"/>
      <c r="FI2" s="1458"/>
      <c r="FJ2" s="1458"/>
      <c r="FK2" s="1458"/>
      <c r="FL2" s="1458"/>
      <c r="FM2" s="1458"/>
      <c r="FN2" s="1458"/>
      <c r="FO2" s="1458"/>
      <c r="FP2" s="1458"/>
      <c r="FQ2" s="1458"/>
      <c r="FR2" s="1458"/>
      <c r="FS2" s="1458"/>
      <c r="FT2" s="1458"/>
      <c r="FU2" s="1458"/>
      <c r="FV2" s="1458"/>
      <c r="FW2" s="1458"/>
      <c r="FX2" s="1458"/>
      <c r="FY2" s="1458"/>
      <c r="FZ2" s="1458"/>
      <c r="GA2" s="1458"/>
      <c r="GB2" s="1458"/>
      <c r="GC2" s="1458"/>
      <c r="GD2" s="1458"/>
      <c r="GE2" s="1458"/>
      <c r="GF2" s="1458"/>
      <c r="GG2" s="1458"/>
      <c r="GH2" s="1458"/>
      <c r="GI2" s="1458"/>
      <c r="GJ2" s="1458"/>
      <c r="GK2" s="1458"/>
      <c r="GL2" s="1458"/>
      <c r="GM2" s="1458"/>
      <c r="GN2" s="1458"/>
      <c r="GO2" s="1458"/>
      <c r="GP2" s="1458"/>
      <c r="GQ2" s="1458"/>
      <c r="GR2" s="1458"/>
      <c r="GS2" s="1458"/>
      <c r="GT2" s="1458"/>
      <c r="GU2" s="1458"/>
      <c r="GV2" s="1458"/>
      <c r="GW2" s="1458"/>
      <c r="GX2" s="1458"/>
      <c r="GY2" s="1458"/>
      <c r="GZ2" s="1458"/>
      <c r="HA2" s="1458"/>
      <c r="HB2" s="1458"/>
      <c r="HC2" s="1458"/>
      <c r="HD2" s="1458"/>
      <c r="HE2" s="1458"/>
      <c r="HF2" s="1458"/>
      <c r="HG2" s="1458"/>
      <c r="HH2" s="1458"/>
      <c r="HI2" s="1458"/>
      <c r="HJ2" s="1458"/>
      <c r="HK2" s="1458"/>
      <c r="HL2" s="1458"/>
      <c r="HM2" s="1458"/>
      <c r="HN2" s="1458"/>
      <c r="HO2" s="1458"/>
      <c r="HP2" s="1458"/>
      <c r="HQ2" s="1458"/>
      <c r="HR2" s="1458"/>
      <c r="HS2" s="1458"/>
      <c r="HT2" s="1458"/>
      <c r="HU2" s="1458"/>
      <c r="HV2" s="1458"/>
      <c r="HW2" s="1458"/>
      <c r="HX2" s="1458"/>
      <c r="HY2" s="1458"/>
      <c r="HZ2" s="1458"/>
      <c r="IA2" s="1458"/>
      <c r="IB2" s="1458"/>
      <c r="IC2" s="1458"/>
      <c r="ID2" s="1458"/>
      <c r="IE2" s="1458"/>
      <c r="IF2" s="1458"/>
      <c r="IG2" s="1458"/>
      <c r="IH2" s="1458"/>
      <c r="II2" s="1458"/>
      <c r="IJ2" s="1458"/>
      <c r="IK2" s="1458"/>
      <c r="IL2" s="1458"/>
      <c r="IM2" s="1458"/>
      <c r="IN2" s="1458"/>
      <c r="IO2" s="1458"/>
      <c r="IP2" s="1458"/>
      <c r="IQ2" s="1458"/>
      <c r="IR2" s="1458"/>
      <c r="IS2" s="1458"/>
      <c r="IT2" s="1458"/>
    </row>
    <row r="3" spans="1:254" ht="15.75" x14ac:dyDescent="0.25">
      <c r="A3" s="1147">
        <v>2012</v>
      </c>
      <c r="B3" s="1147"/>
      <c r="C3" s="1147"/>
      <c r="D3" s="1147"/>
      <c r="E3" s="1147"/>
      <c r="F3" s="1147"/>
      <c r="G3" s="1147"/>
      <c r="H3" s="1147"/>
      <c r="I3" s="1147"/>
      <c r="J3" s="1147"/>
      <c r="K3" s="1147"/>
      <c r="L3" s="1458"/>
      <c r="M3" s="1458"/>
      <c r="N3" s="1458"/>
      <c r="O3" s="1458"/>
      <c r="P3" s="1458"/>
      <c r="Q3" s="1458"/>
      <c r="R3" s="1458"/>
      <c r="S3" s="1458"/>
      <c r="T3" s="1458"/>
      <c r="U3" s="1458"/>
      <c r="V3" s="1458"/>
      <c r="W3" s="1458"/>
      <c r="X3" s="1458"/>
      <c r="Y3" s="1458"/>
      <c r="Z3" s="1458"/>
      <c r="AA3" s="1458"/>
      <c r="AB3" s="1458"/>
      <c r="AC3" s="1458"/>
      <c r="AD3" s="1458"/>
      <c r="AE3" s="1458"/>
      <c r="AF3" s="1458"/>
      <c r="AG3" s="1458"/>
      <c r="AH3" s="1458"/>
      <c r="AI3" s="1458"/>
      <c r="AJ3" s="1458"/>
      <c r="AK3" s="1458"/>
      <c r="AL3" s="1458"/>
      <c r="AM3" s="1458"/>
      <c r="AN3" s="1458"/>
      <c r="AO3" s="1458"/>
      <c r="AP3" s="1458"/>
      <c r="AQ3" s="1458"/>
      <c r="AR3" s="1458"/>
      <c r="AS3" s="1458"/>
      <c r="AT3" s="1458"/>
      <c r="AU3" s="1458"/>
      <c r="AV3" s="1458"/>
      <c r="AW3" s="1458"/>
      <c r="AX3" s="1458"/>
      <c r="AY3" s="1458"/>
      <c r="AZ3" s="1458"/>
      <c r="BA3" s="1458"/>
      <c r="BB3" s="1458"/>
      <c r="BC3" s="1458"/>
      <c r="BD3" s="1458"/>
      <c r="BE3" s="1458"/>
      <c r="BF3" s="1458"/>
      <c r="BG3" s="1458"/>
      <c r="BH3" s="1458"/>
      <c r="BI3" s="1458"/>
      <c r="BJ3" s="1458"/>
      <c r="BK3" s="1458"/>
      <c r="BL3" s="1458"/>
      <c r="BM3" s="1458"/>
      <c r="BN3" s="1458"/>
      <c r="BO3" s="1458"/>
      <c r="BP3" s="1458"/>
      <c r="BQ3" s="1458"/>
      <c r="BR3" s="1458"/>
      <c r="BS3" s="1458"/>
      <c r="BT3" s="1458"/>
      <c r="BU3" s="1458"/>
      <c r="BV3" s="1458"/>
      <c r="BW3" s="1458"/>
      <c r="BX3" s="1458"/>
      <c r="BY3" s="1458"/>
      <c r="BZ3" s="1458"/>
      <c r="CA3" s="1458"/>
      <c r="CB3" s="1458"/>
      <c r="CC3" s="1458"/>
      <c r="CD3" s="1458"/>
      <c r="CE3" s="1458"/>
      <c r="CF3" s="1458"/>
      <c r="CG3" s="1458"/>
      <c r="CH3" s="1458"/>
      <c r="CI3" s="1458"/>
      <c r="CJ3" s="1458"/>
      <c r="CK3" s="1458"/>
      <c r="CL3" s="1458"/>
      <c r="CM3" s="1458"/>
      <c r="CN3" s="1458"/>
      <c r="CO3" s="1458"/>
      <c r="CP3" s="1458"/>
      <c r="CQ3" s="1458"/>
      <c r="CR3" s="1458"/>
      <c r="CS3" s="1458"/>
      <c r="CT3" s="1458"/>
      <c r="CU3" s="1458"/>
      <c r="CV3" s="1458"/>
      <c r="CW3" s="1458"/>
      <c r="CX3" s="1458"/>
      <c r="CY3" s="1458"/>
      <c r="CZ3" s="1458"/>
      <c r="DA3" s="1458"/>
      <c r="DB3" s="1458"/>
      <c r="DC3" s="1458"/>
      <c r="DD3" s="1458"/>
      <c r="DE3" s="1458"/>
      <c r="DF3" s="1458"/>
      <c r="DG3" s="1458"/>
      <c r="DH3" s="1458"/>
      <c r="DI3" s="1458"/>
      <c r="DJ3" s="1458"/>
      <c r="DK3" s="1458"/>
      <c r="DL3" s="1458"/>
      <c r="DM3" s="1458"/>
      <c r="DN3" s="1458"/>
      <c r="DO3" s="1458"/>
      <c r="DP3" s="1458"/>
      <c r="DQ3" s="1458"/>
      <c r="DR3" s="1458"/>
      <c r="DS3" s="1458"/>
      <c r="DT3" s="1458"/>
      <c r="DU3" s="1458"/>
      <c r="DV3" s="1458"/>
      <c r="DW3" s="1458"/>
      <c r="DX3" s="1458"/>
      <c r="DY3" s="1458"/>
      <c r="DZ3" s="1458"/>
      <c r="EA3" s="1458"/>
      <c r="EB3" s="1458"/>
      <c r="EC3" s="1458"/>
      <c r="ED3" s="1458"/>
      <c r="EE3" s="1458"/>
      <c r="EF3" s="1458"/>
      <c r="EG3" s="1458"/>
      <c r="EH3" s="1458"/>
      <c r="EI3" s="1458"/>
      <c r="EJ3" s="1458"/>
      <c r="EK3" s="1458"/>
      <c r="EL3" s="1458"/>
      <c r="EM3" s="1458"/>
      <c r="EN3" s="1458"/>
      <c r="EO3" s="1458"/>
      <c r="EP3" s="1458"/>
      <c r="EQ3" s="1458"/>
      <c r="ER3" s="1458"/>
      <c r="ES3" s="1458"/>
      <c r="ET3" s="1458"/>
      <c r="EU3" s="1458"/>
      <c r="EV3" s="1458"/>
      <c r="EW3" s="1458"/>
      <c r="EX3" s="1458"/>
      <c r="EY3" s="1458"/>
      <c r="EZ3" s="1458"/>
      <c r="FA3" s="1458"/>
      <c r="FB3" s="1458"/>
      <c r="FC3" s="1458"/>
      <c r="FD3" s="1458"/>
      <c r="FE3" s="1458"/>
      <c r="FF3" s="1458"/>
      <c r="FG3" s="1458"/>
      <c r="FH3" s="1458"/>
      <c r="FI3" s="1458"/>
      <c r="FJ3" s="1458"/>
      <c r="FK3" s="1458"/>
      <c r="FL3" s="1458"/>
      <c r="FM3" s="1458"/>
      <c r="FN3" s="1458"/>
      <c r="FO3" s="1458"/>
      <c r="FP3" s="1458"/>
      <c r="FQ3" s="1458"/>
      <c r="FR3" s="1458"/>
      <c r="FS3" s="1458"/>
      <c r="FT3" s="1458"/>
      <c r="FU3" s="1458"/>
      <c r="FV3" s="1458"/>
      <c r="FW3" s="1458"/>
      <c r="FX3" s="1458"/>
      <c r="FY3" s="1458"/>
      <c r="FZ3" s="1458"/>
      <c r="GA3" s="1458"/>
      <c r="GB3" s="1458"/>
      <c r="GC3" s="1458"/>
      <c r="GD3" s="1458"/>
      <c r="GE3" s="1458"/>
      <c r="GF3" s="1458"/>
      <c r="GG3" s="1458"/>
      <c r="GH3" s="1458"/>
      <c r="GI3" s="1458"/>
      <c r="GJ3" s="1458"/>
      <c r="GK3" s="1458"/>
      <c r="GL3" s="1458"/>
      <c r="GM3" s="1458"/>
      <c r="GN3" s="1458"/>
      <c r="GO3" s="1458"/>
      <c r="GP3" s="1458"/>
      <c r="GQ3" s="1458"/>
      <c r="GR3" s="1458"/>
      <c r="GS3" s="1458"/>
      <c r="GT3" s="1458"/>
      <c r="GU3" s="1458"/>
      <c r="GV3" s="1458"/>
      <c r="GW3" s="1458"/>
      <c r="GX3" s="1458"/>
      <c r="GY3" s="1458"/>
      <c r="GZ3" s="1458"/>
      <c r="HA3" s="1458"/>
      <c r="HB3" s="1458"/>
      <c r="HC3" s="1458"/>
      <c r="HD3" s="1458"/>
      <c r="HE3" s="1458"/>
      <c r="HF3" s="1458"/>
      <c r="HG3" s="1458"/>
      <c r="HH3" s="1458"/>
      <c r="HI3" s="1458"/>
      <c r="HJ3" s="1458"/>
      <c r="HK3" s="1458"/>
      <c r="HL3" s="1458"/>
      <c r="HM3" s="1458"/>
      <c r="HN3" s="1458"/>
      <c r="HO3" s="1458"/>
      <c r="HP3" s="1458"/>
      <c r="HQ3" s="1458"/>
      <c r="HR3" s="1458"/>
      <c r="HS3" s="1458"/>
      <c r="HT3" s="1458"/>
      <c r="HU3" s="1458"/>
      <c r="HV3" s="1458"/>
      <c r="HW3" s="1458"/>
      <c r="HX3" s="1458"/>
      <c r="HY3" s="1458"/>
      <c r="HZ3" s="1458"/>
      <c r="IA3" s="1458"/>
      <c r="IB3" s="1458"/>
      <c r="IC3" s="1458"/>
      <c r="ID3" s="1458"/>
      <c r="IE3" s="1458"/>
      <c r="IF3" s="1458"/>
      <c r="IG3" s="1458"/>
      <c r="IH3" s="1458"/>
      <c r="II3" s="1458"/>
      <c r="IJ3" s="1458"/>
      <c r="IK3" s="1458"/>
      <c r="IL3" s="1458"/>
      <c r="IM3" s="1458"/>
      <c r="IN3" s="1458"/>
      <c r="IO3" s="1458"/>
      <c r="IP3" s="1458"/>
      <c r="IQ3" s="1458"/>
      <c r="IR3" s="1458"/>
      <c r="IS3" s="1458"/>
      <c r="IT3" s="1458"/>
    </row>
    <row r="4" spans="1:254" ht="20.25" customHeight="1" x14ac:dyDescent="0.3">
      <c r="A4" s="806" t="s">
        <v>1347</v>
      </c>
      <c r="B4" s="810"/>
      <c r="C4" s="810"/>
      <c r="D4" s="1575"/>
      <c r="E4" s="1575"/>
      <c r="F4" s="1575"/>
      <c r="G4" s="810"/>
      <c r="H4" s="810"/>
      <c r="I4" s="810"/>
      <c r="J4" s="811"/>
      <c r="K4" s="809" t="s">
        <v>69</v>
      </c>
    </row>
    <row r="5" spans="1:254" ht="26.25" customHeight="1" x14ac:dyDescent="0.2">
      <c r="A5" s="1576" t="s">
        <v>162</v>
      </c>
      <c r="B5" s="1224" t="s">
        <v>672</v>
      </c>
      <c r="C5" s="1214"/>
      <c r="D5" s="1220"/>
      <c r="E5" s="1578" t="s">
        <v>550</v>
      </c>
      <c r="F5" s="1579"/>
      <c r="G5" s="1580"/>
      <c r="H5" s="1578" t="s">
        <v>549</v>
      </c>
      <c r="I5" s="1579"/>
      <c r="J5" s="1580"/>
      <c r="K5" s="1581" t="s">
        <v>163</v>
      </c>
    </row>
    <row r="6" spans="1:254" ht="25.5" x14ac:dyDescent="0.2">
      <c r="A6" s="1577"/>
      <c r="B6" s="766" t="s">
        <v>667</v>
      </c>
      <c r="C6" s="766" t="s">
        <v>1394</v>
      </c>
      <c r="D6" s="766" t="s">
        <v>517</v>
      </c>
      <c r="E6" s="766" t="s">
        <v>667</v>
      </c>
      <c r="F6" s="766" t="s">
        <v>1394</v>
      </c>
      <c r="G6" s="766" t="s">
        <v>517</v>
      </c>
      <c r="H6" s="766" t="s">
        <v>667</v>
      </c>
      <c r="I6" s="766" t="s">
        <v>1394</v>
      </c>
      <c r="J6" s="766" t="s">
        <v>517</v>
      </c>
      <c r="K6" s="1582"/>
    </row>
    <row r="7" spans="1:254" ht="26.25" customHeight="1" thickBot="1" x14ac:dyDescent="0.25">
      <c r="A7" s="121" t="s">
        <v>463</v>
      </c>
      <c r="B7" s="763">
        <f>'[2]2012'!B7/'[2]2012'!B23*100</f>
        <v>1.0832102412604629</v>
      </c>
      <c r="C7" s="763">
        <f>'[2]2012'!C7/'[2]2012'!C23*100</f>
        <v>1.7825311942959003</v>
      </c>
      <c r="D7" s="763">
        <f>'[2]2012'!D7/'[2]2012'!D23*100</f>
        <v>0.81632653061224492</v>
      </c>
      <c r="E7" s="763">
        <f>'[2]2012'!E7/'[2]2012'!E23*100</f>
        <v>0.87463556851311952</v>
      </c>
      <c r="F7" s="763">
        <f>'[2]2012'!F7/'[2]2012'!F23*100</f>
        <v>1.0830324909747291</v>
      </c>
      <c r="G7" s="763">
        <f>'[2]2012'!G7/'[2]2012'!G23*100</f>
        <v>0.82191780821917804</v>
      </c>
      <c r="H7" s="763">
        <f>'[2]2012'!H7/'[2]2012'!H23*100</f>
        <v>1.5174506828528074</v>
      </c>
      <c r="I7" s="763">
        <f>'[2]2012'!I7/'[2]2012'!I23*100</f>
        <v>2.464788732394366</v>
      </c>
      <c r="J7" s="763">
        <f>'[2]2012'!J7/'[2]2012'!J23*100</f>
        <v>0.8</v>
      </c>
      <c r="K7" s="760" t="s">
        <v>551</v>
      </c>
    </row>
    <row r="8" spans="1:254" ht="26.25" customHeight="1" thickBot="1" x14ac:dyDescent="0.25">
      <c r="A8" s="122" t="s">
        <v>464</v>
      </c>
      <c r="B8" s="764">
        <f>'[2]2012'!B8/'[2]2012'!B23*100</f>
        <v>10.733628754308222</v>
      </c>
      <c r="C8" s="764">
        <f>'[2]2012'!C8/'[2]2012'!C23*100</f>
        <v>18.538324420677363</v>
      </c>
      <c r="D8" s="764">
        <f>'[2]2012'!D8/'[2]2012'!D23*100</f>
        <v>7.7551020408163263</v>
      </c>
      <c r="E8" s="764">
        <f>'[2]2012'!E8/'[2]2012'!E23*100</f>
        <v>8.0903790087463552</v>
      </c>
      <c r="F8" s="764">
        <f>'[2]2012'!F8/'[2]2012'!F23*100</f>
        <v>16.967509025270758</v>
      </c>
      <c r="G8" s="764">
        <f>'[2]2012'!G8/'[2]2012'!G23*100</f>
        <v>5.8447488584474883</v>
      </c>
      <c r="H8" s="764">
        <f>'[2]2012'!H8/'[2]2012'!H23*100</f>
        <v>16.236722306525035</v>
      </c>
      <c r="I8" s="764">
        <f>'[2]2012'!I8/'[2]2012'!I23*100</f>
        <v>20.070422535211268</v>
      </c>
      <c r="J8" s="764">
        <f>'[2]2012'!J8/'[2]2012'!J23*100</f>
        <v>13.333333333333334</v>
      </c>
      <c r="K8" s="761" t="s">
        <v>552</v>
      </c>
    </row>
    <row r="9" spans="1:254" ht="26.25" customHeight="1" thickBot="1" x14ac:dyDescent="0.25">
      <c r="A9" s="124" t="s">
        <v>465</v>
      </c>
      <c r="B9" s="763">
        <f>'[2]2012'!B9/'[2]2012'!B23*100</f>
        <v>0.44313146233382572</v>
      </c>
      <c r="C9" s="763">
        <f>'[2]2012'!C9/'[2]2012'!C23*100</f>
        <v>0.53475935828876997</v>
      </c>
      <c r="D9" s="763">
        <f>'[2]2012'!D9/'[2]2012'!D23*100</f>
        <v>0.40816326530612246</v>
      </c>
      <c r="E9" s="763">
        <f>'[2]2012'!E9/'[2]2012'!E23*100</f>
        <v>0.36443148688046645</v>
      </c>
      <c r="F9" s="763">
        <f>'[2]2012'!F9/'[2]2012'!F23*100</f>
        <v>0.36101083032490977</v>
      </c>
      <c r="G9" s="763">
        <f>'[2]2012'!G9/'[2]2012'!G23*100</f>
        <v>0.36529680365296802</v>
      </c>
      <c r="H9" s="763">
        <f>'[2]2012'!H9/'[2]2012'!H23*100</f>
        <v>0.60698027314112291</v>
      </c>
      <c r="I9" s="763">
        <f>'[2]2012'!I9/'[2]2012'!I23*100</f>
        <v>0.70422535211267612</v>
      </c>
      <c r="J9" s="763">
        <f>'[2]2012'!J9/'[2]2012'!J23*100</f>
        <v>0.53333333333333333</v>
      </c>
      <c r="K9" s="762" t="s">
        <v>553</v>
      </c>
    </row>
    <row r="10" spans="1:254" ht="26.25" customHeight="1" thickBot="1" x14ac:dyDescent="0.25">
      <c r="A10" s="122" t="s">
        <v>466</v>
      </c>
      <c r="B10" s="764">
        <f>'[2]2012'!B10/'[2]2012'!B23*100</f>
        <v>6.5977351058591829</v>
      </c>
      <c r="C10" s="764">
        <f>'[2]2012'!C10/'[2]2012'!C23*100</f>
        <v>11.051693404634582</v>
      </c>
      <c r="D10" s="764">
        <f>'[2]2012'!D10/'[2]2012'!D23*100</f>
        <v>4.8979591836734695</v>
      </c>
      <c r="E10" s="764">
        <f>'[2]2012'!E10/'[2]2012'!E23*100</f>
        <v>4.6647230320699711</v>
      </c>
      <c r="F10" s="764">
        <f>'[2]2012'!F10/'[2]2012'!F23*100</f>
        <v>8.3032490974729249</v>
      </c>
      <c r="G10" s="764">
        <f>'[2]2012'!G10/'[2]2012'!G23*100</f>
        <v>3.7442922374429219</v>
      </c>
      <c r="H10" s="764">
        <f>'[2]2012'!H10/'[2]2012'!H23*100</f>
        <v>10.62215477996965</v>
      </c>
      <c r="I10" s="764">
        <f>'[2]2012'!I10/'[2]2012'!I23*100</f>
        <v>13.732394366197184</v>
      </c>
      <c r="J10" s="764">
        <f>'[2]2012'!J10/'[2]2012'!J23*100</f>
        <v>8.2666666666666657</v>
      </c>
      <c r="K10" s="761" t="s">
        <v>554</v>
      </c>
    </row>
    <row r="11" spans="1:254" ht="26.25" customHeight="1" thickBot="1" x14ac:dyDescent="0.25">
      <c r="A11" s="124" t="s">
        <v>497</v>
      </c>
      <c r="B11" s="763">
        <f>'[2]2012'!B11/'[2]2012'!B23*100</f>
        <v>1.9694731659281144</v>
      </c>
      <c r="C11" s="763">
        <f>'[2]2012'!C11/'[2]2012'!C23*100</f>
        <v>1.7825311942959003</v>
      </c>
      <c r="D11" s="763">
        <f>'[2]2012'!D11/'[2]2012'!D23*100</f>
        <v>2.0408163265306123</v>
      </c>
      <c r="E11" s="763">
        <f>'[2]2012'!E11/'[2]2012'!E23*100</f>
        <v>2.3323615160349855</v>
      </c>
      <c r="F11" s="763">
        <f>'[2]2012'!F11/'[2]2012'!F23*100</f>
        <v>2.1660649819494582</v>
      </c>
      <c r="G11" s="763">
        <f>'[2]2012'!G11/'[2]2012'!G23*100</f>
        <v>2.3744292237442921</v>
      </c>
      <c r="H11" s="763">
        <f>'[2]2012'!H11/'[2]2012'!H23*100</f>
        <v>1.2139605462822458</v>
      </c>
      <c r="I11" s="763">
        <f>'[2]2012'!I11/'[2]2012'!I23*100</f>
        <v>1.4084507042253522</v>
      </c>
      <c r="J11" s="763">
        <f>'[2]2012'!J11/'[2]2012'!J23*100</f>
        <v>1.0666666666666667</v>
      </c>
      <c r="K11" s="762" t="s">
        <v>566</v>
      </c>
    </row>
    <row r="12" spans="1:254" ht="26.25" customHeight="1" thickBot="1" x14ac:dyDescent="0.25">
      <c r="A12" s="122" t="s">
        <v>467</v>
      </c>
      <c r="B12" s="764">
        <f>'[2]2012'!B12/'[2]2012'!B23*100</f>
        <v>12.259970457902511</v>
      </c>
      <c r="C12" s="764">
        <f>'[2]2012'!C12/'[2]2012'!C23*100</f>
        <v>11.942959001782532</v>
      </c>
      <c r="D12" s="764">
        <f>'[2]2012'!D12/'[2]2012'!D23*100</f>
        <v>12.380952380952381</v>
      </c>
      <c r="E12" s="764">
        <f>'[2]2012'!E12/'[2]2012'!E23*100</f>
        <v>10.932944606413994</v>
      </c>
      <c r="F12" s="764">
        <f>'[2]2012'!F12/'[2]2012'!F23*100</f>
        <v>9.025270758122744</v>
      </c>
      <c r="G12" s="764">
        <f>'[2]2012'!G12/'[2]2012'!G23*100</f>
        <v>11.415525114155251</v>
      </c>
      <c r="H12" s="764">
        <f>'[2]2012'!H12/'[2]2012'!H23*100</f>
        <v>15.022761760242792</v>
      </c>
      <c r="I12" s="764">
        <f>'[2]2012'!I12/'[2]2012'!I23*100</f>
        <v>14.788732394366196</v>
      </c>
      <c r="J12" s="764">
        <f>'[2]2012'!J12/'[2]2012'!J23*100</f>
        <v>15.2</v>
      </c>
      <c r="K12" s="761" t="s">
        <v>564</v>
      </c>
    </row>
    <row r="13" spans="1:254" ht="26.25" customHeight="1" thickBot="1" x14ac:dyDescent="0.25">
      <c r="A13" s="124" t="s">
        <v>468</v>
      </c>
      <c r="B13" s="763">
        <f>'[2]2012'!B13/'[2]2012'!B23*100</f>
        <v>3.643525356967011</v>
      </c>
      <c r="C13" s="763">
        <f>'[2]2012'!C13/'[2]2012'!C23*100</f>
        <v>7.1301247771836014</v>
      </c>
      <c r="D13" s="763">
        <f>'[2]2012'!D13/'[2]2012'!D23*100</f>
        <v>2.3129251700680271</v>
      </c>
      <c r="E13" s="763">
        <f>'[2]2012'!E13/'[2]2012'!E23*100</f>
        <v>2.6967930029154519</v>
      </c>
      <c r="F13" s="763">
        <f>'[2]2012'!F13/'[2]2012'!F23*100</f>
        <v>6.8592057761732859</v>
      </c>
      <c r="G13" s="763">
        <f>'[2]2012'!G13/'[2]2012'!G23*100</f>
        <v>1.6438356164383561</v>
      </c>
      <c r="H13" s="763">
        <f>'[2]2012'!H13/'[2]2012'!H23*100</f>
        <v>5.6145675265553869</v>
      </c>
      <c r="I13" s="763">
        <f>'[2]2012'!I13/'[2]2012'!I23*100</f>
        <v>7.3943661971830981</v>
      </c>
      <c r="J13" s="763">
        <f>'[2]2012'!J13/'[2]2012'!J23*100</f>
        <v>4.2666666666666666</v>
      </c>
      <c r="K13" s="762" t="s">
        <v>563</v>
      </c>
    </row>
    <row r="14" spans="1:254" ht="26.25" customHeight="1" thickBot="1" x14ac:dyDescent="0.25">
      <c r="A14" s="122" t="s">
        <v>469</v>
      </c>
      <c r="B14" s="764">
        <f>'[2]2012'!B14/'[2]2012'!B23*100</f>
        <v>2.2648941408173315</v>
      </c>
      <c r="C14" s="764">
        <f>'[2]2012'!C14/'[2]2012'!C23*100</f>
        <v>3.0303030303030303</v>
      </c>
      <c r="D14" s="764">
        <f>'[2]2012'!D14/'[2]2012'!D23*100</f>
        <v>1.9727891156462583</v>
      </c>
      <c r="E14" s="764">
        <f>'[2]2012'!E14/'[2]2012'!E23*100</f>
        <v>2.1137026239067054</v>
      </c>
      <c r="F14" s="764">
        <f>'[2]2012'!F14/'[2]2012'!F23*100</f>
        <v>3.6101083032490973</v>
      </c>
      <c r="G14" s="764">
        <f>'[2]2012'!G14/'[2]2012'!G23*100</f>
        <v>1.7351598173515983</v>
      </c>
      <c r="H14" s="764">
        <f>'[2]2012'!H14/'[2]2012'!H23*100</f>
        <v>2.5796661608497722</v>
      </c>
      <c r="I14" s="764">
        <f>'[2]2012'!I14/'[2]2012'!I23*100</f>
        <v>2.464788732394366</v>
      </c>
      <c r="J14" s="764">
        <f>'[2]2012'!J14/'[2]2012'!J23*100</f>
        <v>2.666666666666667</v>
      </c>
      <c r="K14" s="761" t="s">
        <v>562</v>
      </c>
    </row>
    <row r="15" spans="1:254" ht="26.25" customHeight="1" thickBot="1" x14ac:dyDescent="0.25">
      <c r="A15" s="124" t="s">
        <v>470</v>
      </c>
      <c r="B15" s="763">
        <f>'[2]2012'!B15/'[2]2012'!B23*100</f>
        <v>4.9236829148202862E-2</v>
      </c>
      <c r="C15" s="763">
        <f>'[2]2012'!C15/'[2]2012'!C23*100</f>
        <v>0</v>
      </c>
      <c r="D15" s="763">
        <f>'[2]2012'!D15/'[2]2012'!D23*100</f>
        <v>6.8027210884353734E-2</v>
      </c>
      <c r="E15" s="763">
        <f>'[2]2012'!E15/'[2]2012'!E23*100</f>
        <v>0</v>
      </c>
      <c r="F15" s="763">
        <f>'[2]2012'!F15/'[2]2012'!F23*100</f>
        <v>0</v>
      </c>
      <c r="G15" s="763">
        <f>'[2]2012'!G15/'[2]2012'!G23*100</f>
        <v>0</v>
      </c>
      <c r="H15" s="763">
        <f>'[2]2012'!H15/'[2]2012'!H23*100</f>
        <v>0.15174506828528073</v>
      </c>
      <c r="I15" s="763">
        <f>'[2]2012'!I15/'[2]2012'!I23*100</f>
        <v>0</v>
      </c>
      <c r="J15" s="763">
        <f>'[2]2012'!J15/'[2]2012'!J23*100</f>
        <v>0.26666666666666666</v>
      </c>
      <c r="K15" s="762" t="s">
        <v>561</v>
      </c>
    </row>
    <row r="16" spans="1:254" ht="26.25" customHeight="1" thickBot="1" x14ac:dyDescent="0.25">
      <c r="A16" s="122" t="s">
        <v>471</v>
      </c>
      <c r="B16" s="764">
        <f>'[2]2012'!B16/'[2]2012'!B23*100</f>
        <v>0.14771048744460857</v>
      </c>
      <c r="C16" s="764">
        <f>'[2]2012'!C16/'[2]2012'!C23*100</f>
        <v>0.53475935828876997</v>
      </c>
      <c r="D16" s="764">
        <f>'[2]2012'!D16/'[2]2012'!D23*100</f>
        <v>0</v>
      </c>
      <c r="E16" s="764">
        <f>'[2]2012'!E16/'[2]2012'!E23*100</f>
        <v>0.21865889212827988</v>
      </c>
      <c r="F16" s="764">
        <f>'[2]2012'!F16/'[2]2012'!F23*100</f>
        <v>1.0830324909747291</v>
      </c>
      <c r="G16" s="764">
        <f>'[2]2012'!G16/'[2]2012'!G23*100</f>
        <v>0</v>
      </c>
      <c r="H16" s="764">
        <f>'[2]2012'!H16/'[2]2012'!H23*100</f>
        <v>0</v>
      </c>
      <c r="I16" s="764">
        <f>'[2]2012'!I16/'[2]2012'!I23*100</f>
        <v>0</v>
      </c>
      <c r="J16" s="764">
        <f>'[2]2012'!J16/'[2]2012'!J23*100</f>
        <v>0</v>
      </c>
      <c r="K16" s="761" t="s">
        <v>560</v>
      </c>
    </row>
    <row r="17" spans="1:11" ht="26.25" customHeight="1" thickBot="1" x14ac:dyDescent="0.25">
      <c r="A17" s="124" t="s">
        <v>472</v>
      </c>
      <c r="B17" s="763">
        <f>'[2]2012'!B17/'[2]2012'!B23*100</f>
        <v>2.4126046282619398</v>
      </c>
      <c r="C17" s="763">
        <f>'[2]2012'!C17/'[2]2012'!C23*100</f>
        <v>5.169340463458111</v>
      </c>
      <c r="D17" s="763">
        <f>'[2]2012'!D17/'[2]2012'!D23*100</f>
        <v>1.3605442176870748</v>
      </c>
      <c r="E17" s="763">
        <f>'[2]2012'!E17/'[2]2012'!E23*100</f>
        <v>1.4577259475218658</v>
      </c>
      <c r="F17" s="763">
        <f>'[2]2012'!F17/'[2]2012'!F23*100</f>
        <v>4.3321299638989164</v>
      </c>
      <c r="G17" s="763">
        <f>'[2]2012'!G17/'[2]2012'!G23*100</f>
        <v>0.73059360730593603</v>
      </c>
      <c r="H17" s="763">
        <f>'[2]2012'!H17/'[2]2012'!H23*100</f>
        <v>4.4006069802731407</v>
      </c>
      <c r="I17" s="763">
        <f>'[2]2012'!I17/'[2]2012'!I23*100</f>
        <v>5.9859154929577461</v>
      </c>
      <c r="J17" s="763">
        <f>'[2]2012'!J17/'[2]2012'!J23*100</f>
        <v>3.2</v>
      </c>
      <c r="K17" s="762" t="s">
        <v>565</v>
      </c>
    </row>
    <row r="18" spans="1:11" ht="26.25" customHeight="1" thickBot="1" x14ac:dyDescent="0.25">
      <c r="A18" s="122" t="s">
        <v>473</v>
      </c>
      <c r="B18" s="764">
        <f>'[2]2012'!B18/'[2]2012'!B23*100</f>
        <v>4.9236829148202862E-2</v>
      </c>
      <c r="C18" s="764">
        <f>'[2]2012'!C18/'[2]2012'!C23*100</f>
        <v>0.17825311942959002</v>
      </c>
      <c r="D18" s="764">
        <f>'[2]2012'!D18/'[2]2012'!D23*100</f>
        <v>0</v>
      </c>
      <c r="E18" s="764">
        <f>'[2]2012'!E18/'[2]2012'!E23*100</f>
        <v>7.2886297376093298E-2</v>
      </c>
      <c r="F18" s="764">
        <f>'[2]2012'!F18/'[2]2012'!F23*100</f>
        <v>0.36101083032490977</v>
      </c>
      <c r="G18" s="764">
        <f>'[2]2012'!G18/'[2]2012'!G23*100</f>
        <v>0</v>
      </c>
      <c r="H18" s="764">
        <f>'[2]2012'!H18/'[2]2012'!H23*100</f>
        <v>0</v>
      </c>
      <c r="I18" s="764">
        <f>'[2]2012'!I18/'[2]2012'!I23*100</f>
        <v>0</v>
      </c>
      <c r="J18" s="764">
        <f>'[2]2012'!J18/'[2]2012'!J23*100</f>
        <v>0</v>
      </c>
      <c r="K18" s="761" t="s">
        <v>559</v>
      </c>
    </row>
    <row r="19" spans="1:11" ht="26.25" customHeight="1" thickBot="1" x14ac:dyDescent="0.25">
      <c r="A19" s="124" t="s">
        <v>474</v>
      </c>
      <c r="B19" s="763">
        <f>'[2]2012'!B19/'[2]2012'!B23*100</f>
        <v>3.0526834071885771</v>
      </c>
      <c r="C19" s="763">
        <f>'[2]2012'!C19/'[2]2012'!C23*100</f>
        <v>4.9910873440285206</v>
      </c>
      <c r="D19" s="763">
        <f>'[2]2012'!D19/'[2]2012'!D23*100</f>
        <v>2.3129251700680271</v>
      </c>
      <c r="E19" s="763">
        <f>'[2]2012'!E19/'[2]2012'!E23*100</f>
        <v>3.2798833819241979</v>
      </c>
      <c r="F19" s="763">
        <f>'[2]2012'!F19/'[2]2012'!F23*100</f>
        <v>7.2202166064981945</v>
      </c>
      <c r="G19" s="763">
        <f>'[2]2012'!G19/'[2]2012'!G23*100</f>
        <v>2.2831050228310499</v>
      </c>
      <c r="H19" s="763">
        <f>'[2]2012'!H19/'[2]2012'!H23*100</f>
        <v>2.5796661608497722</v>
      </c>
      <c r="I19" s="763">
        <f>'[2]2012'!I19/'[2]2012'!I23*100</f>
        <v>2.8169014084507045</v>
      </c>
      <c r="J19" s="763">
        <f>'[2]2012'!J19/'[2]2012'!J23*100</f>
        <v>2.4</v>
      </c>
      <c r="K19" s="762" t="s">
        <v>558</v>
      </c>
    </row>
    <row r="20" spans="1:11" ht="26.25" customHeight="1" thickBot="1" x14ac:dyDescent="0.25">
      <c r="A20" s="122" t="s">
        <v>475</v>
      </c>
      <c r="B20" s="764">
        <f>'[2]2012'!B20/'[2]2012'!B23*100</f>
        <v>3.0526834071885771</v>
      </c>
      <c r="C20" s="764">
        <f>'[2]2012'!C20/'[2]2012'!C23*100</f>
        <v>4.0998217468805702</v>
      </c>
      <c r="D20" s="764">
        <f>'[2]2012'!D20/'[2]2012'!D23*100</f>
        <v>2.6530612244897958</v>
      </c>
      <c r="E20" s="764">
        <f>'[2]2012'!E20/'[2]2012'!E23*100</f>
        <v>2.6239067055393588</v>
      </c>
      <c r="F20" s="764">
        <f>'[2]2012'!F20/'[2]2012'!F23*100</f>
        <v>4.6931407942238268</v>
      </c>
      <c r="G20" s="764">
        <f>'[2]2012'!G20/'[2]2012'!G23*100</f>
        <v>2.1004566210045663</v>
      </c>
      <c r="H20" s="764">
        <f>'[2]2012'!H20/'[2]2012'!H23*100</f>
        <v>3.9453717754172986</v>
      </c>
      <c r="I20" s="764">
        <f>'[2]2012'!I20/'[2]2012'!I23*100</f>
        <v>3.5211267605633805</v>
      </c>
      <c r="J20" s="764">
        <f>'[2]2012'!J20/'[2]2012'!J23*100</f>
        <v>4.2666666666666666</v>
      </c>
      <c r="K20" s="761" t="s">
        <v>557</v>
      </c>
    </row>
    <row r="21" spans="1:11" ht="26.25" customHeight="1" thickBot="1" x14ac:dyDescent="0.25">
      <c r="A21" s="124" t="s">
        <v>476</v>
      </c>
      <c r="B21" s="763">
        <f>'[2]2012'!B21/'[2]2012'!B23*100</f>
        <v>33.382570162481535</v>
      </c>
      <c r="C21" s="763">
        <f>'[2]2012'!C21/'[2]2012'!C23*100</f>
        <v>22.281639928698752</v>
      </c>
      <c r="D21" s="763">
        <f>'[2]2012'!D21/'[2]2012'!D23*100</f>
        <v>37.61904761904762</v>
      </c>
      <c r="E21" s="763">
        <f>'[2]2012'!E21/'[2]2012'!E23*100</f>
        <v>37.463556851311949</v>
      </c>
      <c r="F21" s="763">
        <f>'[2]2012'!F21/'[2]2012'!F23*100</f>
        <v>23.465703971119133</v>
      </c>
      <c r="G21" s="763">
        <f>'[2]2012'!G21/'[2]2012'!G23*100</f>
        <v>41.00456621004566</v>
      </c>
      <c r="H21" s="763">
        <f>'[2]2012'!H21/'[2]2012'!H23*100</f>
        <v>24.88619119878604</v>
      </c>
      <c r="I21" s="763">
        <f>'[2]2012'!I21/'[2]2012'!I23*100</f>
        <v>21.12676056338028</v>
      </c>
      <c r="J21" s="763">
        <f>'[2]2012'!J21/'[2]2012'!J23*100</f>
        <v>27.733333333333331</v>
      </c>
      <c r="K21" s="762" t="s">
        <v>556</v>
      </c>
    </row>
    <row r="22" spans="1:11" ht="26.25" customHeight="1" x14ac:dyDescent="0.2">
      <c r="A22" s="803" t="s">
        <v>477</v>
      </c>
      <c r="B22" s="764">
        <f>'[2]2012'!B22/'[2]2012'!B23*100</f>
        <v>18.857705563761691</v>
      </c>
      <c r="C22" s="764">
        <f>'[2]2012'!C22/'[2]2012'!C23*100</f>
        <v>6.9518716577540109</v>
      </c>
      <c r="D22" s="764">
        <f>'[2]2012'!D22/'[2]2012'!D23*100</f>
        <v>23.401360544217688</v>
      </c>
      <c r="E22" s="764">
        <f>'[2]2012'!E22/'[2]2012'!E23*100</f>
        <v>22.813411078717202</v>
      </c>
      <c r="F22" s="764">
        <f>'[2]2012'!F22/'[2]2012'!F23*100</f>
        <v>10.469314079422382</v>
      </c>
      <c r="G22" s="764">
        <f>'[2]2012'!G22/'[2]2012'!G23*100</f>
        <v>25.93607305936073</v>
      </c>
      <c r="H22" s="764">
        <f>'[2]2012'!H22/'[2]2012'!H23*100</f>
        <v>10.62215477996965</v>
      </c>
      <c r="I22" s="764">
        <f>'[2]2012'!I22/'[2]2012'!I23*100</f>
        <v>3.5211267605633805</v>
      </c>
      <c r="J22" s="764">
        <f>'[2]2012'!J22/'[2]2012'!J23*100</f>
        <v>16</v>
      </c>
      <c r="K22" s="804" t="s">
        <v>555</v>
      </c>
    </row>
    <row r="23" spans="1:11" ht="26.25" customHeight="1" x14ac:dyDescent="0.2">
      <c r="A23" s="126" t="s">
        <v>66</v>
      </c>
      <c r="B23" s="805">
        <f t="shared" ref="B23:J23" si="0">SUM(B7:B22)</f>
        <v>99.999999999999972</v>
      </c>
      <c r="C23" s="805">
        <f t="shared" si="0"/>
        <v>100</v>
      </c>
      <c r="D23" s="805">
        <f t="shared" si="0"/>
        <v>100</v>
      </c>
      <c r="E23" s="805">
        <f t="shared" si="0"/>
        <v>100</v>
      </c>
      <c r="F23" s="805">
        <f t="shared" si="0"/>
        <v>100</v>
      </c>
      <c r="G23" s="805">
        <f t="shared" si="0"/>
        <v>100</v>
      </c>
      <c r="H23" s="805">
        <f t="shared" si="0"/>
        <v>99.999999999999986</v>
      </c>
      <c r="I23" s="805">
        <f t="shared" si="0"/>
        <v>99.999999999999986</v>
      </c>
      <c r="J23" s="805">
        <f t="shared" si="0"/>
        <v>100</v>
      </c>
      <c r="K23" s="144" t="s">
        <v>67</v>
      </c>
    </row>
  </sheetData>
  <mergeCells count="78">
    <mergeCell ref="DP1:DZ1"/>
    <mergeCell ref="A1:K1"/>
    <mergeCell ref="L1:T1"/>
    <mergeCell ref="U1:AE1"/>
    <mergeCell ref="AF1:AP1"/>
    <mergeCell ref="AQ1:BA1"/>
    <mergeCell ref="BB1:BL1"/>
    <mergeCell ref="BM1:BW1"/>
    <mergeCell ref="BX1:CH1"/>
    <mergeCell ref="CI1:CS1"/>
    <mergeCell ref="CT1:DD1"/>
    <mergeCell ref="DE1:DO1"/>
    <mergeCell ref="IR1:IT1"/>
    <mergeCell ref="EA1:EK1"/>
    <mergeCell ref="EL1:EV1"/>
    <mergeCell ref="EW1:FG1"/>
    <mergeCell ref="FH1:FR1"/>
    <mergeCell ref="FS1:GC1"/>
    <mergeCell ref="GD1:GN1"/>
    <mergeCell ref="GO1:GY1"/>
    <mergeCell ref="GZ1:HJ1"/>
    <mergeCell ref="HK1:HU1"/>
    <mergeCell ref="HV1:IF1"/>
    <mergeCell ref="IG1:IQ1"/>
    <mergeCell ref="A2:K2"/>
    <mergeCell ref="L2:T2"/>
    <mergeCell ref="U2:AE2"/>
    <mergeCell ref="AF2:AP2"/>
    <mergeCell ref="AQ2:BA2"/>
    <mergeCell ref="IG2:IQ2"/>
    <mergeCell ref="IR2:IT2"/>
    <mergeCell ref="EA2:EK2"/>
    <mergeCell ref="EL2:EV2"/>
    <mergeCell ref="EW2:FG2"/>
    <mergeCell ref="FH2:FR2"/>
    <mergeCell ref="FS2:GC2"/>
    <mergeCell ref="GD2:GN2"/>
    <mergeCell ref="BB3:BL3"/>
    <mergeCell ref="GO2:GY2"/>
    <mergeCell ref="GZ2:HJ2"/>
    <mergeCell ref="HK2:HU2"/>
    <mergeCell ref="HV2:IF2"/>
    <mergeCell ref="BM2:BW2"/>
    <mergeCell ref="BX2:CH2"/>
    <mergeCell ref="CI2:CS2"/>
    <mergeCell ref="CT2:DD2"/>
    <mergeCell ref="DE2:DO2"/>
    <mergeCell ref="DP2:DZ2"/>
    <mergeCell ref="BB2:BL2"/>
    <mergeCell ref="IG3:IQ3"/>
    <mergeCell ref="IR3:IT3"/>
    <mergeCell ref="EA3:EK3"/>
    <mergeCell ref="EL3:EV3"/>
    <mergeCell ref="EW3:FG3"/>
    <mergeCell ref="FH3:FR3"/>
    <mergeCell ref="FS3:GC3"/>
    <mergeCell ref="GD3:GN3"/>
    <mergeCell ref="K5:K6"/>
    <mergeCell ref="GO3:GY3"/>
    <mergeCell ref="GZ3:HJ3"/>
    <mergeCell ref="HK3:HU3"/>
    <mergeCell ref="HV3:IF3"/>
    <mergeCell ref="BM3:BW3"/>
    <mergeCell ref="BX3:CH3"/>
    <mergeCell ref="CI3:CS3"/>
    <mergeCell ref="CT3:DD3"/>
    <mergeCell ref="DE3:DO3"/>
    <mergeCell ref="DP3:DZ3"/>
    <mergeCell ref="A3:K3"/>
    <mergeCell ref="L3:T3"/>
    <mergeCell ref="U3:AE3"/>
    <mergeCell ref="AF3:AP3"/>
    <mergeCell ref="AQ3:BA3"/>
    <mergeCell ref="D4:F4"/>
    <mergeCell ref="A5:A6"/>
    <mergeCell ref="B5:D5"/>
    <mergeCell ref="E5:G5"/>
    <mergeCell ref="H5:J5"/>
  </mergeCells>
  <printOptions horizontalCentered="1" verticalCentered="1"/>
  <pageMargins left="0" right="0" top="0" bottom="0" header="0" footer="0"/>
  <pageSetup paperSize="9" scale="90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view="pageBreakPreview" zoomScaleNormal="100" zoomScaleSheetLayoutView="100" workbookViewId="0">
      <selection activeCell="E15" sqref="E15"/>
    </sheetView>
  </sheetViews>
  <sheetFormatPr defaultRowHeight="15" x14ac:dyDescent="0.2"/>
  <cols>
    <col min="1" max="1" width="25.7109375" style="102" customWidth="1"/>
    <col min="2" max="2" width="7.7109375" style="102" customWidth="1"/>
    <col min="3" max="3" width="9.28515625" style="102" customWidth="1"/>
    <col min="4" max="5" width="7.7109375" style="102" customWidth="1"/>
    <col min="6" max="6" width="9.28515625" style="102" customWidth="1"/>
    <col min="7" max="8" width="7.7109375" style="102" customWidth="1"/>
    <col min="9" max="9" width="9.28515625" style="102" customWidth="1"/>
    <col min="10" max="10" width="7.7109375" style="102" customWidth="1"/>
    <col min="11" max="11" width="25.7109375" style="102" customWidth="1"/>
    <col min="12" max="256" width="9.140625" style="101"/>
    <col min="257" max="257" width="25.7109375" style="101" customWidth="1"/>
    <col min="258" max="266" width="7.7109375" style="101" customWidth="1"/>
    <col min="267" max="267" width="25.7109375" style="101" customWidth="1"/>
    <col min="268" max="512" width="9.140625" style="101"/>
    <col min="513" max="513" width="25.7109375" style="101" customWidth="1"/>
    <col min="514" max="522" width="7.7109375" style="101" customWidth="1"/>
    <col min="523" max="523" width="25.7109375" style="101" customWidth="1"/>
    <col min="524" max="768" width="9.140625" style="101"/>
    <col min="769" max="769" width="25.7109375" style="101" customWidth="1"/>
    <col min="770" max="778" width="7.7109375" style="101" customWidth="1"/>
    <col min="779" max="779" width="25.7109375" style="101" customWidth="1"/>
    <col min="780" max="1024" width="9.140625" style="101"/>
    <col min="1025" max="1025" width="25.7109375" style="101" customWidth="1"/>
    <col min="1026" max="1034" width="7.7109375" style="101" customWidth="1"/>
    <col min="1035" max="1035" width="25.7109375" style="101" customWidth="1"/>
    <col min="1036" max="1280" width="9.140625" style="101"/>
    <col min="1281" max="1281" width="25.7109375" style="101" customWidth="1"/>
    <col min="1282" max="1290" width="7.7109375" style="101" customWidth="1"/>
    <col min="1291" max="1291" width="25.7109375" style="101" customWidth="1"/>
    <col min="1292" max="1536" width="9.140625" style="101"/>
    <col min="1537" max="1537" width="25.7109375" style="101" customWidth="1"/>
    <col min="1538" max="1546" width="7.7109375" style="101" customWidth="1"/>
    <col min="1547" max="1547" width="25.7109375" style="101" customWidth="1"/>
    <col min="1548" max="1792" width="9.140625" style="101"/>
    <col min="1793" max="1793" width="25.7109375" style="101" customWidth="1"/>
    <col min="1794" max="1802" width="7.7109375" style="101" customWidth="1"/>
    <col min="1803" max="1803" width="25.7109375" style="101" customWidth="1"/>
    <col min="1804" max="2048" width="9.140625" style="101"/>
    <col min="2049" max="2049" width="25.7109375" style="101" customWidth="1"/>
    <col min="2050" max="2058" width="7.7109375" style="101" customWidth="1"/>
    <col min="2059" max="2059" width="25.7109375" style="101" customWidth="1"/>
    <col min="2060" max="2304" width="9.140625" style="101"/>
    <col min="2305" max="2305" width="25.7109375" style="101" customWidth="1"/>
    <col min="2306" max="2314" width="7.7109375" style="101" customWidth="1"/>
    <col min="2315" max="2315" width="25.7109375" style="101" customWidth="1"/>
    <col min="2316" max="2560" width="9.140625" style="101"/>
    <col min="2561" max="2561" width="25.7109375" style="101" customWidth="1"/>
    <col min="2562" max="2570" width="7.7109375" style="101" customWidth="1"/>
    <col min="2571" max="2571" width="25.7109375" style="101" customWidth="1"/>
    <col min="2572" max="2816" width="9.140625" style="101"/>
    <col min="2817" max="2817" width="25.7109375" style="101" customWidth="1"/>
    <col min="2818" max="2826" width="7.7109375" style="101" customWidth="1"/>
    <col min="2827" max="2827" width="25.7109375" style="101" customWidth="1"/>
    <col min="2828" max="3072" width="9.140625" style="101"/>
    <col min="3073" max="3073" width="25.7109375" style="101" customWidth="1"/>
    <col min="3074" max="3082" width="7.7109375" style="101" customWidth="1"/>
    <col min="3083" max="3083" width="25.7109375" style="101" customWidth="1"/>
    <col min="3084" max="3328" width="9.140625" style="101"/>
    <col min="3329" max="3329" width="25.7109375" style="101" customWidth="1"/>
    <col min="3330" max="3338" width="7.7109375" style="101" customWidth="1"/>
    <col min="3339" max="3339" width="25.7109375" style="101" customWidth="1"/>
    <col min="3340" max="3584" width="9.140625" style="101"/>
    <col min="3585" max="3585" width="25.7109375" style="101" customWidth="1"/>
    <col min="3586" max="3594" width="7.7109375" style="101" customWidth="1"/>
    <col min="3595" max="3595" width="25.7109375" style="101" customWidth="1"/>
    <col min="3596" max="3840" width="9.140625" style="101"/>
    <col min="3841" max="3841" width="25.7109375" style="101" customWidth="1"/>
    <col min="3842" max="3850" width="7.7109375" style="101" customWidth="1"/>
    <col min="3851" max="3851" width="25.7109375" style="101" customWidth="1"/>
    <col min="3852" max="4096" width="9.140625" style="101"/>
    <col min="4097" max="4097" width="25.7109375" style="101" customWidth="1"/>
    <col min="4098" max="4106" width="7.7109375" style="101" customWidth="1"/>
    <col min="4107" max="4107" width="25.7109375" style="101" customWidth="1"/>
    <col min="4108" max="4352" width="9.140625" style="101"/>
    <col min="4353" max="4353" width="25.7109375" style="101" customWidth="1"/>
    <col min="4354" max="4362" width="7.7109375" style="101" customWidth="1"/>
    <col min="4363" max="4363" width="25.7109375" style="101" customWidth="1"/>
    <col min="4364" max="4608" width="9.140625" style="101"/>
    <col min="4609" max="4609" width="25.7109375" style="101" customWidth="1"/>
    <col min="4610" max="4618" width="7.7109375" style="101" customWidth="1"/>
    <col min="4619" max="4619" width="25.7109375" style="101" customWidth="1"/>
    <col min="4620" max="4864" width="9.140625" style="101"/>
    <col min="4865" max="4865" width="25.7109375" style="101" customWidth="1"/>
    <col min="4866" max="4874" width="7.7109375" style="101" customWidth="1"/>
    <col min="4875" max="4875" width="25.7109375" style="101" customWidth="1"/>
    <col min="4876" max="5120" width="9.140625" style="101"/>
    <col min="5121" max="5121" width="25.7109375" style="101" customWidth="1"/>
    <col min="5122" max="5130" width="7.7109375" style="101" customWidth="1"/>
    <col min="5131" max="5131" width="25.7109375" style="101" customWidth="1"/>
    <col min="5132" max="5376" width="9.140625" style="101"/>
    <col min="5377" max="5377" width="25.7109375" style="101" customWidth="1"/>
    <col min="5378" max="5386" width="7.7109375" style="101" customWidth="1"/>
    <col min="5387" max="5387" width="25.7109375" style="101" customWidth="1"/>
    <col min="5388" max="5632" width="9.140625" style="101"/>
    <col min="5633" max="5633" width="25.7109375" style="101" customWidth="1"/>
    <col min="5634" max="5642" width="7.7109375" style="101" customWidth="1"/>
    <col min="5643" max="5643" width="25.7109375" style="101" customWidth="1"/>
    <col min="5644" max="5888" width="9.140625" style="101"/>
    <col min="5889" max="5889" width="25.7109375" style="101" customWidth="1"/>
    <col min="5890" max="5898" width="7.7109375" style="101" customWidth="1"/>
    <col min="5899" max="5899" width="25.7109375" style="101" customWidth="1"/>
    <col min="5900" max="6144" width="9.140625" style="101"/>
    <col min="6145" max="6145" width="25.7109375" style="101" customWidth="1"/>
    <col min="6146" max="6154" width="7.7109375" style="101" customWidth="1"/>
    <col min="6155" max="6155" width="25.7109375" style="101" customWidth="1"/>
    <col min="6156" max="6400" width="9.140625" style="101"/>
    <col min="6401" max="6401" width="25.7109375" style="101" customWidth="1"/>
    <col min="6402" max="6410" width="7.7109375" style="101" customWidth="1"/>
    <col min="6411" max="6411" width="25.7109375" style="101" customWidth="1"/>
    <col min="6412" max="6656" width="9.140625" style="101"/>
    <col min="6657" max="6657" width="25.7109375" style="101" customWidth="1"/>
    <col min="6658" max="6666" width="7.7109375" style="101" customWidth="1"/>
    <col min="6667" max="6667" width="25.7109375" style="101" customWidth="1"/>
    <col min="6668" max="6912" width="9.140625" style="101"/>
    <col min="6913" max="6913" width="25.7109375" style="101" customWidth="1"/>
    <col min="6914" max="6922" width="7.7109375" style="101" customWidth="1"/>
    <col min="6923" max="6923" width="25.7109375" style="101" customWidth="1"/>
    <col min="6924" max="7168" width="9.140625" style="101"/>
    <col min="7169" max="7169" width="25.7109375" style="101" customWidth="1"/>
    <col min="7170" max="7178" width="7.7109375" style="101" customWidth="1"/>
    <col min="7179" max="7179" width="25.7109375" style="101" customWidth="1"/>
    <col min="7180" max="7424" width="9.140625" style="101"/>
    <col min="7425" max="7425" width="25.7109375" style="101" customWidth="1"/>
    <col min="7426" max="7434" width="7.7109375" style="101" customWidth="1"/>
    <col min="7435" max="7435" width="25.7109375" style="101" customWidth="1"/>
    <col min="7436" max="7680" width="9.140625" style="101"/>
    <col min="7681" max="7681" width="25.7109375" style="101" customWidth="1"/>
    <col min="7682" max="7690" width="7.7109375" style="101" customWidth="1"/>
    <col min="7691" max="7691" width="25.7109375" style="101" customWidth="1"/>
    <col min="7692" max="7936" width="9.140625" style="101"/>
    <col min="7937" max="7937" width="25.7109375" style="101" customWidth="1"/>
    <col min="7938" max="7946" width="7.7109375" style="101" customWidth="1"/>
    <col min="7947" max="7947" width="25.7109375" style="101" customWidth="1"/>
    <col min="7948" max="8192" width="9.140625" style="101"/>
    <col min="8193" max="8193" width="25.7109375" style="101" customWidth="1"/>
    <col min="8194" max="8202" width="7.7109375" style="101" customWidth="1"/>
    <col min="8203" max="8203" width="25.7109375" style="101" customWidth="1"/>
    <col min="8204" max="8448" width="9.140625" style="101"/>
    <col min="8449" max="8449" width="25.7109375" style="101" customWidth="1"/>
    <col min="8450" max="8458" width="7.7109375" style="101" customWidth="1"/>
    <col min="8459" max="8459" width="25.7109375" style="101" customWidth="1"/>
    <col min="8460" max="8704" width="9.140625" style="101"/>
    <col min="8705" max="8705" width="25.7109375" style="101" customWidth="1"/>
    <col min="8706" max="8714" width="7.7109375" style="101" customWidth="1"/>
    <col min="8715" max="8715" width="25.7109375" style="101" customWidth="1"/>
    <col min="8716" max="8960" width="9.140625" style="101"/>
    <col min="8961" max="8961" width="25.7109375" style="101" customWidth="1"/>
    <col min="8962" max="8970" width="7.7109375" style="101" customWidth="1"/>
    <col min="8971" max="8971" width="25.7109375" style="101" customWidth="1"/>
    <col min="8972" max="9216" width="9.140625" style="101"/>
    <col min="9217" max="9217" width="25.7109375" style="101" customWidth="1"/>
    <col min="9218" max="9226" width="7.7109375" style="101" customWidth="1"/>
    <col min="9227" max="9227" width="25.7109375" style="101" customWidth="1"/>
    <col min="9228" max="9472" width="9.140625" style="101"/>
    <col min="9473" max="9473" width="25.7109375" style="101" customWidth="1"/>
    <col min="9474" max="9482" width="7.7109375" style="101" customWidth="1"/>
    <col min="9483" max="9483" width="25.7109375" style="101" customWidth="1"/>
    <col min="9484" max="9728" width="9.140625" style="101"/>
    <col min="9729" max="9729" width="25.7109375" style="101" customWidth="1"/>
    <col min="9730" max="9738" width="7.7109375" style="101" customWidth="1"/>
    <col min="9739" max="9739" width="25.7109375" style="101" customWidth="1"/>
    <col min="9740" max="9984" width="9.140625" style="101"/>
    <col min="9985" max="9985" width="25.7109375" style="101" customWidth="1"/>
    <col min="9986" max="9994" width="7.7109375" style="101" customWidth="1"/>
    <col min="9995" max="9995" width="25.7109375" style="101" customWidth="1"/>
    <col min="9996" max="10240" width="9.140625" style="101"/>
    <col min="10241" max="10241" width="25.7109375" style="101" customWidth="1"/>
    <col min="10242" max="10250" width="7.7109375" style="101" customWidth="1"/>
    <col min="10251" max="10251" width="25.7109375" style="101" customWidth="1"/>
    <col min="10252" max="10496" width="9.140625" style="101"/>
    <col min="10497" max="10497" width="25.7109375" style="101" customWidth="1"/>
    <col min="10498" max="10506" width="7.7109375" style="101" customWidth="1"/>
    <col min="10507" max="10507" width="25.7109375" style="101" customWidth="1"/>
    <col min="10508" max="10752" width="9.140625" style="101"/>
    <col min="10753" max="10753" width="25.7109375" style="101" customWidth="1"/>
    <col min="10754" max="10762" width="7.7109375" style="101" customWidth="1"/>
    <col min="10763" max="10763" width="25.7109375" style="101" customWidth="1"/>
    <col min="10764" max="11008" width="9.140625" style="101"/>
    <col min="11009" max="11009" width="25.7109375" style="101" customWidth="1"/>
    <col min="11010" max="11018" width="7.7109375" style="101" customWidth="1"/>
    <col min="11019" max="11019" width="25.7109375" style="101" customWidth="1"/>
    <col min="11020" max="11264" width="9.140625" style="101"/>
    <col min="11265" max="11265" width="25.7109375" style="101" customWidth="1"/>
    <col min="11266" max="11274" width="7.7109375" style="101" customWidth="1"/>
    <col min="11275" max="11275" width="25.7109375" style="101" customWidth="1"/>
    <col min="11276" max="11520" width="9.140625" style="101"/>
    <col min="11521" max="11521" width="25.7109375" style="101" customWidth="1"/>
    <col min="11522" max="11530" width="7.7109375" style="101" customWidth="1"/>
    <col min="11531" max="11531" width="25.7109375" style="101" customWidth="1"/>
    <col min="11532" max="11776" width="9.140625" style="101"/>
    <col min="11777" max="11777" width="25.7109375" style="101" customWidth="1"/>
    <col min="11778" max="11786" width="7.7109375" style="101" customWidth="1"/>
    <col min="11787" max="11787" width="25.7109375" style="101" customWidth="1"/>
    <col min="11788" max="12032" width="9.140625" style="101"/>
    <col min="12033" max="12033" width="25.7109375" style="101" customWidth="1"/>
    <col min="12034" max="12042" width="7.7109375" style="101" customWidth="1"/>
    <col min="12043" max="12043" width="25.7109375" style="101" customWidth="1"/>
    <col min="12044" max="12288" width="9.140625" style="101"/>
    <col min="12289" max="12289" width="25.7109375" style="101" customWidth="1"/>
    <col min="12290" max="12298" width="7.7109375" style="101" customWidth="1"/>
    <col min="12299" max="12299" width="25.7109375" style="101" customWidth="1"/>
    <col min="12300" max="12544" width="9.140625" style="101"/>
    <col min="12545" max="12545" width="25.7109375" style="101" customWidth="1"/>
    <col min="12546" max="12554" width="7.7109375" style="101" customWidth="1"/>
    <col min="12555" max="12555" width="25.7109375" style="101" customWidth="1"/>
    <col min="12556" max="12800" width="9.140625" style="101"/>
    <col min="12801" max="12801" width="25.7109375" style="101" customWidth="1"/>
    <col min="12802" max="12810" width="7.7109375" style="101" customWidth="1"/>
    <col min="12811" max="12811" width="25.7109375" style="101" customWidth="1"/>
    <col min="12812" max="13056" width="9.140625" style="101"/>
    <col min="13057" max="13057" width="25.7109375" style="101" customWidth="1"/>
    <col min="13058" max="13066" width="7.7109375" style="101" customWidth="1"/>
    <col min="13067" max="13067" width="25.7109375" style="101" customWidth="1"/>
    <col min="13068" max="13312" width="9.140625" style="101"/>
    <col min="13313" max="13313" width="25.7109375" style="101" customWidth="1"/>
    <col min="13314" max="13322" width="7.7109375" style="101" customWidth="1"/>
    <col min="13323" max="13323" width="25.7109375" style="101" customWidth="1"/>
    <col min="13324" max="13568" width="9.140625" style="101"/>
    <col min="13569" max="13569" width="25.7109375" style="101" customWidth="1"/>
    <col min="13570" max="13578" width="7.7109375" style="101" customWidth="1"/>
    <col min="13579" max="13579" width="25.7109375" style="101" customWidth="1"/>
    <col min="13580" max="13824" width="9.140625" style="101"/>
    <col min="13825" max="13825" width="25.7109375" style="101" customWidth="1"/>
    <col min="13826" max="13834" width="7.7109375" style="101" customWidth="1"/>
    <col min="13835" max="13835" width="25.7109375" style="101" customWidth="1"/>
    <col min="13836" max="14080" width="9.140625" style="101"/>
    <col min="14081" max="14081" width="25.7109375" style="101" customWidth="1"/>
    <col min="14082" max="14090" width="7.7109375" style="101" customWidth="1"/>
    <col min="14091" max="14091" width="25.7109375" style="101" customWidth="1"/>
    <col min="14092" max="14336" width="9.140625" style="101"/>
    <col min="14337" max="14337" width="25.7109375" style="101" customWidth="1"/>
    <col min="14338" max="14346" width="7.7109375" style="101" customWidth="1"/>
    <col min="14347" max="14347" width="25.7109375" style="101" customWidth="1"/>
    <col min="14348" max="14592" width="9.140625" style="101"/>
    <col min="14593" max="14593" width="25.7109375" style="101" customWidth="1"/>
    <col min="14594" max="14602" width="7.7109375" style="101" customWidth="1"/>
    <col min="14603" max="14603" width="25.7109375" style="101" customWidth="1"/>
    <col min="14604" max="14848" width="9.140625" style="101"/>
    <col min="14849" max="14849" width="25.7109375" style="101" customWidth="1"/>
    <col min="14850" max="14858" width="7.7109375" style="101" customWidth="1"/>
    <col min="14859" max="14859" width="25.7109375" style="101" customWidth="1"/>
    <col min="14860" max="15104" width="9.140625" style="101"/>
    <col min="15105" max="15105" width="25.7109375" style="101" customWidth="1"/>
    <col min="15106" max="15114" width="7.7109375" style="101" customWidth="1"/>
    <col min="15115" max="15115" width="25.7109375" style="101" customWidth="1"/>
    <col min="15116" max="15360" width="9.140625" style="101"/>
    <col min="15361" max="15361" width="25.7109375" style="101" customWidth="1"/>
    <col min="15362" max="15370" width="7.7109375" style="101" customWidth="1"/>
    <col min="15371" max="15371" width="25.7109375" style="101" customWidth="1"/>
    <col min="15372" max="15616" width="9.140625" style="101"/>
    <col min="15617" max="15617" width="25.7109375" style="101" customWidth="1"/>
    <col min="15618" max="15626" width="7.7109375" style="101" customWidth="1"/>
    <col min="15627" max="15627" width="25.7109375" style="101" customWidth="1"/>
    <col min="15628" max="15872" width="9.140625" style="101"/>
    <col min="15873" max="15873" width="25.7109375" style="101" customWidth="1"/>
    <col min="15874" max="15882" width="7.7109375" style="101" customWidth="1"/>
    <col min="15883" max="15883" width="25.7109375" style="101" customWidth="1"/>
    <col min="15884" max="16128" width="9.140625" style="101"/>
    <col min="16129" max="16129" width="25.7109375" style="101" customWidth="1"/>
    <col min="16130" max="16138" width="7.7109375" style="101" customWidth="1"/>
    <col min="16139" max="16139" width="25.7109375" style="101" customWidth="1"/>
    <col min="16140" max="16384" width="9.140625" style="101"/>
  </cols>
  <sheetData>
    <row r="1" spans="1:11" ht="20.25" x14ac:dyDescent="0.2">
      <c r="A1" s="1114" t="s">
        <v>716</v>
      </c>
      <c r="B1" s="1114"/>
      <c r="C1" s="1114"/>
      <c r="D1" s="1114"/>
      <c r="E1" s="1114"/>
      <c r="F1" s="1114"/>
      <c r="G1" s="1114"/>
      <c r="H1" s="1114"/>
      <c r="I1" s="1114"/>
      <c r="J1" s="1114"/>
      <c r="K1" s="1114"/>
    </row>
    <row r="2" spans="1:11" ht="15.75" x14ac:dyDescent="0.2">
      <c r="A2" s="1116" t="s">
        <v>800</v>
      </c>
      <c r="B2" s="1116"/>
      <c r="C2" s="1116"/>
      <c r="D2" s="1116"/>
      <c r="E2" s="1116"/>
      <c r="F2" s="1116"/>
      <c r="G2" s="1116"/>
      <c r="H2" s="1116"/>
      <c r="I2" s="1116"/>
      <c r="J2" s="1116"/>
      <c r="K2" s="1116"/>
    </row>
    <row r="3" spans="1:11" ht="26.25" customHeight="1" x14ac:dyDescent="0.2">
      <c r="A3" s="1116" t="s">
        <v>1124</v>
      </c>
      <c r="B3" s="1116"/>
      <c r="C3" s="1116"/>
      <c r="D3" s="1116"/>
      <c r="E3" s="1116"/>
      <c r="F3" s="1116"/>
      <c r="G3" s="1116"/>
      <c r="H3" s="1116"/>
      <c r="I3" s="1116"/>
      <c r="J3" s="1116"/>
      <c r="K3" s="1116"/>
    </row>
    <row r="4" spans="1:11" ht="15.75" x14ac:dyDescent="0.2">
      <c r="A4" s="820" t="s">
        <v>204</v>
      </c>
      <c r="B4" s="817"/>
      <c r="C4" s="817"/>
      <c r="D4" s="817"/>
      <c r="E4" s="817"/>
      <c r="F4" s="817"/>
      <c r="G4" s="817"/>
      <c r="H4" s="817"/>
      <c r="I4" s="817"/>
      <c r="J4" s="817"/>
      <c r="K4" s="818" t="s">
        <v>111</v>
      </c>
    </row>
    <row r="5" spans="1:11" ht="30" customHeight="1" thickBot="1" x14ac:dyDescent="0.25">
      <c r="A5" s="1136" t="s">
        <v>1417</v>
      </c>
      <c r="B5" s="1138" t="s">
        <v>672</v>
      </c>
      <c r="C5" s="1138"/>
      <c r="D5" s="1138"/>
      <c r="E5" s="1139" t="s">
        <v>550</v>
      </c>
      <c r="F5" s="1139"/>
      <c r="G5" s="1139"/>
      <c r="H5" s="1139" t="s">
        <v>549</v>
      </c>
      <c r="I5" s="1139"/>
      <c r="J5" s="1139"/>
      <c r="K5" s="1140" t="s">
        <v>1418</v>
      </c>
    </row>
    <row r="6" spans="1:11" ht="30" customHeight="1" x14ac:dyDescent="0.2">
      <c r="A6" s="1137"/>
      <c r="B6" s="321" t="s">
        <v>668</v>
      </c>
      <c r="C6" s="320" t="s">
        <v>1399</v>
      </c>
      <c r="D6" s="320" t="s">
        <v>47</v>
      </c>
      <c r="E6" s="321" t="s">
        <v>46</v>
      </c>
      <c r="F6" s="320" t="s">
        <v>1399</v>
      </c>
      <c r="G6" s="320" t="s">
        <v>517</v>
      </c>
      <c r="H6" s="321" t="s">
        <v>668</v>
      </c>
      <c r="I6" s="320" t="s">
        <v>1399</v>
      </c>
      <c r="J6" s="320" t="s">
        <v>517</v>
      </c>
      <c r="K6" s="1141"/>
    </row>
    <row r="7" spans="1:11" s="2" customFormat="1" ht="24.95" customHeight="1" thickBot="1" x14ac:dyDescent="0.25">
      <c r="A7" s="705">
        <v>2005</v>
      </c>
      <c r="B7" s="709">
        <v>10.5</v>
      </c>
      <c r="C7" s="709">
        <v>9.14</v>
      </c>
      <c r="D7" s="709">
        <v>11.7</v>
      </c>
      <c r="E7" s="709">
        <v>10.4</v>
      </c>
      <c r="F7" s="710">
        <v>9.6</v>
      </c>
      <c r="G7" s="710">
        <v>11.04</v>
      </c>
      <c r="H7" s="709">
        <v>10.5</v>
      </c>
      <c r="I7" s="710">
        <v>8.6</v>
      </c>
      <c r="J7" s="710">
        <v>12.48</v>
      </c>
      <c r="K7" s="708">
        <v>2005</v>
      </c>
    </row>
    <row r="8" spans="1:11" s="2" customFormat="1" ht="24.95" customHeight="1" thickTop="1" thickBot="1" x14ac:dyDescent="0.25">
      <c r="A8" s="375">
        <v>2006</v>
      </c>
      <c r="B8" s="500">
        <v>10.7</v>
      </c>
      <c r="C8" s="500">
        <v>9.82</v>
      </c>
      <c r="D8" s="500">
        <v>11.5</v>
      </c>
      <c r="E8" s="500">
        <v>10.3</v>
      </c>
      <c r="F8" s="501">
        <v>10.3</v>
      </c>
      <c r="G8" s="501">
        <v>10.4</v>
      </c>
      <c r="H8" s="500">
        <v>11.1</v>
      </c>
      <c r="I8" s="501">
        <v>9.3000000000000007</v>
      </c>
      <c r="J8" s="501">
        <v>12.86</v>
      </c>
      <c r="K8" s="472">
        <v>2006</v>
      </c>
    </row>
    <row r="9" spans="1:11" s="2" customFormat="1" ht="24.95" customHeight="1" thickTop="1" thickBot="1" x14ac:dyDescent="0.25">
      <c r="A9" s="376">
        <v>2007</v>
      </c>
      <c r="B9" s="502">
        <v>9.1</v>
      </c>
      <c r="C9" s="502">
        <v>8.39</v>
      </c>
      <c r="D9" s="502">
        <v>9.68</v>
      </c>
      <c r="E9" s="502">
        <v>9.5</v>
      </c>
      <c r="F9" s="503">
        <v>9.5</v>
      </c>
      <c r="G9" s="503">
        <v>9.5</v>
      </c>
      <c r="H9" s="502">
        <v>8.5</v>
      </c>
      <c r="I9" s="503">
        <v>7.1</v>
      </c>
      <c r="J9" s="503">
        <v>9.84</v>
      </c>
      <c r="K9" s="473">
        <v>2007</v>
      </c>
    </row>
    <row r="10" spans="1:11" s="2" customFormat="1" ht="24.95" customHeight="1" thickTop="1" thickBot="1" x14ac:dyDescent="0.25">
      <c r="A10" s="375">
        <v>2008</v>
      </c>
      <c r="B10" s="500">
        <v>9.5299999999999994</v>
      </c>
      <c r="C10" s="500">
        <v>9.4</v>
      </c>
      <c r="D10" s="500">
        <v>9.65</v>
      </c>
      <c r="E10" s="500">
        <v>10.9</v>
      </c>
      <c r="F10" s="501">
        <v>10.9</v>
      </c>
      <c r="G10" s="501">
        <v>10.8</v>
      </c>
      <c r="H10" s="500">
        <v>7.75</v>
      </c>
      <c r="I10" s="501">
        <v>7.4</v>
      </c>
      <c r="J10" s="501">
        <v>8.1</v>
      </c>
      <c r="K10" s="472">
        <v>2008</v>
      </c>
    </row>
    <row r="11" spans="1:11" s="2" customFormat="1" ht="24.95" customHeight="1" thickTop="1" thickBot="1" x14ac:dyDescent="0.25">
      <c r="A11" s="376">
        <v>2009</v>
      </c>
      <c r="B11" s="502">
        <v>8.8000000000000007</v>
      </c>
      <c r="C11" s="502">
        <v>8.3000000000000007</v>
      </c>
      <c r="D11" s="502">
        <v>9.1999999999999993</v>
      </c>
      <c r="E11" s="502">
        <v>8.6999999999999993</v>
      </c>
      <c r="F11" s="503">
        <v>9.4</v>
      </c>
      <c r="G11" s="503">
        <v>8.1</v>
      </c>
      <c r="H11" s="502">
        <v>8.8000000000000007</v>
      </c>
      <c r="I11" s="503">
        <v>6.7</v>
      </c>
      <c r="J11" s="503">
        <v>10.9</v>
      </c>
      <c r="K11" s="473">
        <v>2009</v>
      </c>
    </row>
    <row r="12" spans="1:11" s="2" customFormat="1" ht="24.95" customHeight="1" thickTop="1" thickBot="1" x14ac:dyDescent="0.25">
      <c r="A12" s="375">
        <v>2010</v>
      </c>
      <c r="B12" s="500">
        <v>8.5</v>
      </c>
      <c r="C12" s="500">
        <v>7.9</v>
      </c>
      <c r="D12" s="500">
        <v>9</v>
      </c>
      <c r="E12" s="500">
        <v>8.6999999999999993</v>
      </c>
      <c r="F12" s="501">
        <v>7.9</v>
      </c>
      <c r="G12" s="501">
        <v>9.4</v>
      </c>
      <c r="H12" s="500">
        <v>8.1</v>
      </c>
      <c r="I12" s="501">
        <v>8</v>
      </c>
      <c r="J12" s="501">
        <v>8.3000000000000007</v>
      </c>
      <c r="K12" s="472">
        <v>2010</v>
      </c>
    </row>
    <row r="13" spans="1:11" s="2" customFormat="1" ht="24.95" customHeight="1" thickTop="1" thickBot="1" x14ac:dyDescent="0.25">
      <c r="A13" s="376">
        <v>2011</v>
      </c>
      <c r="B13" s="502">
        <v>9</v>
      </c>
      <c r="C13" s="502">
        <v>8.3000000000000007</v>
      </c>
      <c r="D13" s="502">
        <v>9.6</v>
      </c>
      <c r="E13" s="502">
        <v>9.4</v>
      </c>
      <c r="F13" s="503">
        <v>8.5</v>
      </c>
      <c r="G13" s="503">
        <v>10.4</v>
      </c>
      <c r="H13" s="502">
        <v>8.1999999999999993</v>
      </c>
      <c r="I13" s="503">
        <v>8</v>
      </c>
      <c r="J13" s="503">
        <v>8.4</v>
      </c>
      <c r="K13" s="473">
        <v>2011</v>
      </c>
    </row>
    <row r="14" spans="1:11" s="2" customFormat="1" ht="24.95" customHeight="1" thickTop="1" thickBot="1" x14ac:dyDescent="0.25">
      <c r="A14" s="375">
        <v>2012</v>
      </c>
      <c r="B14" s="500">
        <v>8.8000000000000007</v>
      </c>
      <c r="C14" s="500">
        <v>7.1</v>
      </c>
      <c r="D14" s="500">
        <v>10.4</v>
      </c>
      <c r="E14" s="500">
        <v>8.9</v>
      </c>
      <c r="F14" s="501">
        <v>6.9</v>
      </c>
      <c r="G14" s="501">
        <v>10.9</v>
      </c>
      <c r="H14" s="500">
        <v>8.5</v>
      </c>
      <c r="I14" s="501">
        <v>7.6</v>
      </c>
      <c r="J14" s="501">
        <v>9.3000000000000007</v>
      </c>
      <c r="K14" s="472">
        <v>2012</v>
      </c>
    </row>
    <row r="15" spans="1:11" s="2" customFormat="1" ht="24.95" customHeight="1" thickTop="1" thickBot="1" x14ac:dyDescent="0.25">
      <c r="A15" s="376">
        <v>2013</v>
      </c>
      <c r="B15" s="502">
        <v>7.8</v>
      </c>
      <c r="C15" s="502">
        <v>6</v>
      </c>
      <c r="D15" s="502">
        <v>9.6</v>
      </c>
      <c r="E15" s="502">
        <v>6.9</v>
      </c>
      <c r="F15" s="503">
        <v>5</v>
      </c>
      <c r="G15" s="503">
        <v>9</v>
      </c>
      <c r="H15" s="502">
        <v>8.6999999999999993</v>
      </c>
      <c r="I15" s="503">
        <v>6.6</v>
      </c>
      <c r="J15" s="503">
        <v>10.7</v>
      </c>
      <c r="K15" s="473">
        <v>2013</v>
      </c>
    </row>
    <row r="16" spans="1:11" s="2" customFormat="1" ht="24.95" customHeight="1" thickTop="1" x14ac:dyDescent="0.2">
      <c r="A16" s="377">
        <v>2014</v>
      </c>
      <c r="B16" s="987">
        <v>8.1</v>
      </c>
      <c r="C16" s="987">
        <v>7.7</v>
      </c>
      <c r="D16" s="987">
        <v>8.4</v>
      </c>
      <c r="E16" s="987">
        <v>7.9</v>
      </c>
      <c r="F16" s="988">
        <v>7.2</v>
      </c>
      <c r="G16" s="988">
        <v>8.6999999999999993</v>
      </c>
      <c r="H16" s="987">
        <v>8.3000000000000007</v>
      </c>
      <c r="I16" s="988">
        <v>8.8000000000000007</v>
      </c>
      <c r="J16" s="989">
        <v>7.8</v>
      </c>
      <c r="K16" s="474">
        <v>2014</v>
      </c>
    </row>
    <row r="17" spans="1:11" ht="24.95" customHeight="1" x14ac:dyDescent="0.2">
      <c r="A17" s="14"/>
      <c r="B17" s="15"/>
      <c r="C17" s="15"/>
      <c r="D17" s="15"/>
      <c r="E17" s="15"/>
      <c r="F17" s="16"/>
      <c r="G17" s="16"/>
      <c r="H17" s="15"/>
      <c r="I17" s="16"/>
    </row>
    <row r="18" spans="1:11" ht="24.95" customHeight="1" x14ac:dyDescent="0.2">
      <c r="A18" s="14"/>
      <c r="B18" s="15"/>
      <c r="C18" s="15"/>
      <c r="D18" s="15"/>
      <c r="E18" s="15"/>
      <c r="F18" s="16"/>
      <c r="G18" s="16"/>
      <c r="H18" s="15"/>
      <c r="I18" s="16"/>
      <c r="J18" s="17"/>
      <c r="K18" s="14"/>
    </row>
    <row r="19" spans="1:11" ht="21" customHeight="1" x14ac:dyDescent="0.2"/>
    <row r="20" spans="1:11" ht="21" customHeight="1" x14ac:dyDescent="0.2"/>
    <row r="21" spans="1:11" ht="30" x14ac:dyDescent="0.2">
      <c r="A21" s="18" t="s">
        <v>205</v>
      </c>
      <c r="B21" s="18" t="s">
        <v>206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horizontalDpi="4294967295" verticalDpi="4294967295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DPS Generic Document" ma:contentTypeID="0x0101005B6F1207514BA84095F136A74049D6F500F1F1E948EAA66A42B0F3AAD71C9FA928" ma:contentTypeVersion="18" ma:contentTypeDescription="" ma:contentTypeScope="" ma:versionID="0cac51b5b8865a4710ca6fe89eba854a">
  <xsd:schema xmlns:xsd="http://www.w3.org/2001/XMLSchema" xmlns:xs="http://www.w3.org/2001/XMLSchema" xmlns:p="http://schemas.microsoft.com/office/2006/metadata/properties" xmlns:ns1="http://schemas.microsoft.com/sharepoint/v3" xmlns:ns2="b1657202-86a7-46c3-ba71-02bb0da5a392" xmlns:ns3="423524d6-f9d7-4b47-aadf-7b8f6888b7b0" targetNamespace="http://schemas.microsoft.com/office/2006/metadata/properties" ma:root="true" ma:fieldsID="6357cd525a4791bb667bca1787326c82" ns1:_="" ns2:_="" ns3:_="">
    <xsd:import namespace="http://schemas.microsoft.com/sharepoint/v3"/>
    <xsd:import namespace="b1657202-86a7-46c3-ba71-02bb0da5a392"/>
    <xsd:import namespace="423524d6-f9d7-4b47-aadf-7b8f6888b7b0"/>
    <xsd:element name="properties">
      <xsd:complexType>
        <xsd:sequence>
          <xsd:element name="documentManagement">
            <xsd:complexType>
              <xsd:all>
                <xsd:element ref="ns2:EnglishTitle" minOccurs="0"/>
                <xsd:element ref="ns3:DocumentDescription0" minOccurs="0"/>
                <xsd:element ref="ns2:ArabicTitle" minOccurs="0"/>
                <xsd:element ref="ns2:DocumentDescription" minOccurs="0"/>
                <xsd:element ref="ns2:Year" minOccurs="0"/>
                <xsd:element ref="ns1:PublishingStartDate" minOccurs="0"/>
                <xsd:element ref="ns2:MDPSLanguage" minOccurs="0"/>
                <xsd:element ref="ns1:PublishingRollupImage" minOccurs="0"/>
                <xsd:element ref="ns2:DocType" minOccurs="0"/>
                <xsd:element ref="ns2:Visible" minOccurs="0"/>
                <xsd:element ref="ns3:DocPeriodicity" minOccurs="0"/>
                <xsd:element ref="ns2:TaxCatchAllLabel" minOccurs="0"/>
                <xsd:element ref="ns2:TaxKeywordTaxHTField" minOccurs="0"/>
                <xsd:element ref="ns2:TaxCatchAll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6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RollupImage" ma:index="9" nillable="true" ma:displayName="Rollup Image" ma:description="Rollup Image is a site column created by the Publishing feature. It is used on the Page Content Type as the image for the page shown in content roll-ups such as the Content By Search web part." ma:internalName="PublishingRollupImag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657202-86a7-46c3-ba71-02bb0da5a392" elementFormDefault="qualified">
    <xsd:import namespace="http://schemas.microsoft.com/office/2006/documentManagement/types"/>
    <xsd:import namespace="http://schemas.microsoft.com/office/infopath/2007/PartnerControls"/>
    <xsd:element name="EnglishTitle" ma:index="1" nillable="true" ma:displayName="English Title" ma:internalName="EnglishTitle">
      <xsd:simpleType>
        <xsd:restriction base="dms:Note">
          <xsd:maxLength value="255"/>
        </xsd:restriction>
      </xsd:simpleType>
    </xsd:element>
    <xsd:element name="ArabicTitle" ma:index="3" nillable="true" ma:displayName="Arabic Title" ma:internalName="ArabicTitle">
      <xsd:simpleType>
        <xsd:restriction base="dms:Note">
          <xsd:maxLength value="255"/>
        </xsd:restriction>
      </xsd:simpleType>
    </xsd:element>
    <xsd:element name="DocumentDescription" ma:index="4" nillable="true" ma:displayName="Arabic Description" ma:internalName="DocumentDescription">
      <xsd:simpleType>
        <xsd:restriction base="dms:Note"/>
      </xsd:simpleType>
    </xsd:element>
    <xsd:element name="Year" ma:index="5" nillable="true" ma:displayName="Year" ma:decimals="0" ma:indexed="true" ma:internalName="Year" ma:percentage="FALSE">
      <xsd:simpleType>
        <xsd:restriction base="dms:Number">
          <xsd:minInclusive value="1900"/>
        </xsd:restriction>
      </xsd:simpleType>
    </xsd:element>
    <xsd:element name="MDPSLanguage" ma:index="7" nillable="true" ma:displayName="MDPSLanguage" ma:default="English" ma:format="Dropdown" ma:indexed="true" ma:internalName="MDPSLanguage">
      <xsd:simpleType>
        <xsd:restriction base="dms:Choice">
          <xsd:enumeration value="English"/>
          <xsd:enumeration value="Arabic"/>
          <xsd:enumeration value="Both"/>
        </xsd:restriction>
      </xsd:simpleType>
    </xsd:element>
    <xsd:element name="DocType" ma:index="10" nillable="true" ma:displayName="DocType" ma:default="Publication" ma:internalName="DocTyp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Report"/>
                    <xsd:enumeration value="Publication"/>
                    <xsd:enumeration value="Survey"/>
                    <xsd:enumeration value="Opinion Poll"/>
                  </xsd:restriction>
                </xsd:simpleType>
              </xsd:element>
            </xsd:sequence>
          </xsd:extension>
        </xsd:complexContent>
      </xsd:complexType>
    </xsd:element>
    <xsd:element name="Visible" ma:index="11" nillable="true" ma:displayName="Visible" ma:default="1" ma:internalName="Visible">
      <xsd:simpleType>
        <xsd:restriction base="dms:Boolean"/>
      </xsd:simpleType>
    </xsd:element>
    <xsd:element name="TaxCatchAllLabel" ma:index="13" nillable="true" ma:displayName="Taxonomy Catch All Column1" ma:hidden="true" ma:list="{9dedd1df-e982-47b0-9595-bb27d9cf4b78}" ma:internalName="TaxCatchAllLabel" ma:readOnly="true" ma:showField="CatchAllDataLabel" ma:web="b1657202-86a7-46c3-ba71-02bb0da5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20" nillable="true" ma:taxonomy="true" ma:internalName="TaxKeywordTaxHTField" ma:taxonomyFieldName="TaxKeyword" ma:displayName="Enterprise Keywords" ma:fieldId="{23f27201-bee3-471e-b2e7-b64fd8b7ca38}" ma:taxonomyMulti="true" ma:sspId="c5a07778-adc9-44ce-928f-174cf3ac77a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22" nillable="true" ma:displayName="Taxonomy Catch All Column" ma:hidden="true" ma:list="{9dedd1df-e982-47b0-9595-bb27d9cf4b78}" ma:internalName="TaxCatchAll" ma:showField="CatchAllData" ma:web="b1657202-86a7-46c3-ba71-02bb0da5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3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3524d6-f9d7-4b47-aadf-7b8f6888b7b0" elementFormDefault="qualified">
    <xsd:import namespace="http://schemas.microsoft.com/office/2006/documentManagement/types"/>
    <xsd:import namespace="http://schemas.microsoft.com/office/infopath/2007/PartnerControls"/>
    <xsd:element name="DocumentDescription0" ma:index="2" nillable="true" ma:displayName="DocumentDescription" ma:internalName="DocumentDescription0">
      <xsd:simpleType>
        <xsd:restriction base="dms:Note">
          <xsd:maxLength value="255"/>
        </xsd:restriction>
      </xsd:simpleType>
    </xsd:element>
    <xsd:element name="DocPeriodicity" ma:index="12" nillable="true" ma:displayName="DocPeriodicity" ma:default="Annual" ma:format="Dropdown" ma:internalName="DocPeriodicity">
      <xsd:simpleType>
        <xsd:union memberTypes="dms:Text">
          <xsd:simpleType>
            <xsd:restriction base="dms:Choice">
              <xsd:enumeration value="Annual"/>
              <xsd:enumeration value="Semi-Annual"/>
              <xsd:enumeration value="Quarterly"/>
              <xsd:enumeration value="Monthly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DPSLanguage xmlns="b1657202-86a7-46c3-ba71-02bb0da5a392">Both</MDPSLanguage>
    <EnglishTitle xmlns="b1657202-86a7-46c3-ba71-02bb0da5a392">Vital Statistics Annual Bulletin Births and Deaths  2014</EnglishTitle>
    <PublishingRollupImage xmlns="http://schemas.microsoft.com/sharepoint/v3" xsi:nil="true"/>
    <TaxCatchAll xmlns="b1657202-86a7-46c3-ba71-02bb0da5a392"/>
    <DocType xmlns="b1657202-86a7-46c3-ba71-02bb0da5a392">
      <Value>Report</Value>
      <Value>Publication</Value>
    </DocType>
    <DocumentDescription xmlns="b1657202-86a7-46c3-ba71-02bb0da5a392">النشرة السنوية للإحصاءات الحيوية المواليد والوفيات 2014</DocumentDescription>
    <TaxKeywordTaxHTField xmlns="b1657202-86a7-46c3-ba71-02bb0da5a392">
      <Terms xmlns="http://schemas.microsoft.com/office/infopath/2007/PartnerControls"/>
    </TaxKeywordTaxHTField>
    <Year xmlns="b1657202-86a7-46c3-ba71-02bb0da5a392">2014</Year>
    <PublishingStartDate xmlns="http://schemas.microsoft.com/sharepoint/v3">2018-04-03T21:00:00+00:00</PublishingStartDate>
    <Visible xmlns="b1657202-86a7-46c3-ba71-02bb0da5a392">true</Visible>
    <ArabicTitle xmlns="b1657202-86a7-46c3-ba71-02bb0da5a392">النشرة السنوية للإحصاءات الحيوية المواليد والوفيات 2014</ArabicTitle>
    <DocumentDescription0 xmlns="423524d6-f9d7-4b47-aadf-7b8f6888b7b0">Vital Statistics Annual Bulletin Births and Deaths&amp;nbsp; 2014</DocumentDescription0>
    <DocPeriodicity xmlns="423524d6-f9d7-4b47-aadf-7b8f6888b7b0">Annual</DocPeriodicity>
  </documentManagement>
</p:properties>
</file>

<file path=customXml/itemProps1.xml><?xml version="1.0" encoding="utf-8"?>
<ds:datastoreItem xmlns:ds="http://schemas.openxmlformats.org/officeDocument/2006/customXml" ds:itemID="{3811A9F8-7FCF-42DF-95BC-92C576ED040E}"/>
</file>

<file path=customXml/itemProps2.xml><?xml version="1.0" encoding="utf-8"?>
<ds:datastoreItem xmlns:ds="http://schemas.openxmlformats.org/officeDocument/2006/customXml" ds:itemID="{22C0CAA5-A618-42CF-84AA-44886A6D5AB6}"/>
</file>

<file path=customXml/itemProps3.xml><?xml version="1.0" encoding="utf-8"?>
<ds:datastoreItem xmlns:ds="http://schemas.openxmlformats.org/officeDocument/2006/customXml" ds:itemID="{84B208D4-A1C7-4D63-BA74-1D459D21081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82</vt:i4>
      </vt:variant>
      <vt:variant>
        <vt:lpstr>Charts</vt:lpstr>
      </vt:variant>
      <vt:variant>
        <vt:i4>14</vt:i4>
      </vt:variant>
      <vt:variant>
        <vt:lpstr>Named Ranges</vt:lpstr>
      </vt:variant>
      <vt:variant>
        <vt:i4>56</vt:i4>
      </vt:variant>
    </vt:vector>
  </HeadingPairs>
  <TitlesOfParts>
    <vt:vector size="152" baseType="lpstr">
      <vt:lpstr>المحتويات</vt:lpstr>
      <vt:lpstr>Cont</vt:lpstr>
      <vt:lpstr>Con-GR</vt:lpstr>
      <vt:lpstr>chapter1</vt:lpstr>
      <vt:lpstr>1</vt:lpstr>
      <vt:lpstr>2</vt:lpstr>
      <vt:lpstr>3</vt:lpstr>
      <vt:lpstr>4</vt:lpstr>
      <vt:lpstr>5</vt:lpstr>
      <vt:lpstr>6</vt:lpstr>
      <vt:lpstr>chapter2</vt:lpstr>
      <vt:lpstr>Map Births</vt:lpstr>
      <vt:lpstr>B1</vt:lpstr>
      <vt:lpstr>B2</vt:lpstr>
      <vt:lpstr>B3</vt:lpstr>
      <vt:lpstr>B4</vt:lpstr>
      <vt:lpstr>B5</vt:lpstr>
      <vt:lpstr>B6-1</vt:lpstr>
      <vt:lpstr>B6-2</vt:lpstr>
      <vt:lpstr>B6-3</vt:lpstr>
      <vt:lpstr>B7</vt:lpstr>
      <vt:lpstr>B8</vt:lpstr>
      <vt:lpstr>B9</vt:lpstr>
      <vt:lpstr>B10</vt:lpstr>
      <vt:lpstr>B11</vt:lpstr>
      <vt:lpstr>B12-1</vt:lpstr>
      <vt:lpstr>B12-2</vt:lpstr>
      <vt:lpstr>B12-3</vt:lpstr>
      <vt:lpstr>B13-1</vt:lpstr>
      <vt:lpstr>B13-2</vt:lpstr>
      <vt:lpstr>B13-3</vt:lpstr>
      <vt:lpstr>B13-4</vt:lpstr>
      <vt:lpstr>B13-5</vt:lpstr>
      <vt:lpstr>B14-1</vt:lpstr>
      <vt:lpstr>B14-2</vt:lpstr>
      <vt:lpstr>B14-3</vt:lpstr>
      <vt:lpstr>B15-1</vt:lpstr>
      <vt:lpstr>B15-2</vt:lpstr>
      <vt:lpstr>B15-3</vt:lpstr>
      <vt:lpstr>B15-4</vt:lpstr>
      <vt:lpstr>B16-1</vt:lpstr>
      <vt:lpstr>B16-2</vt:lpstr>
      <vt:lpstr>B16-3</vt:lpstr>
      <vt:lpstr>B17</vt:lpstr>
      <vt:lpstr>B18</vt:lpstr>
      <vt:lpstr>B19</vt:lpstr>
      <vt:lpstr>chapter3</vt:lpstr>
      <vt:lpstr>Map Deaths</vt:lpstr>
      <vt:lpstr>D-1</vt:lpstr>
      <vt:lpstr>D-2</vt:lpstr>
      <vt:lpstr>D-3</vt:lpstr>
      <vt:lpstr>D-4</vt:lpstr>
      <vt:lpstr>D-5</vt:lpstr>
      <vt:lpstr>D-6</vt:lpstr>
      <vt:lpstr>D-7</vt:lpstr>
      <vt:lpstr>D-8</vt:lpstr>
      <vt:lpstr>D-9-1</vt:lpstr>
      <vt:lpstr>D-9-2</vt:lpstr>
      <vt:lpstr>D-9-3</vt:lpstr>
      <vt:lpstr>D-10</vt:lpstr>
      <vt:lpstr>D-11-1</vt:lpstr>
      <vt:lpstr>D-11-2</vt:lpstr>
      <vt:lpstr>D-11-3</vt:lpstr>
      <vt:lpstr>D-12</vt:lpstr>
      <vt:lpstr>D-13-1</vt:lpstr>
      <vt:lpstr>D-13-2</vt:lpstr>
      <vt:lpstr>D-13-3</vt:lpstr>
      <vt:lpstr>chapter 4</vt:lpstr>
      <vt:lpstr>Map Infant Deaths</vt:lpstr>
      <vt:lpstr>ID-1</vt:lpstr>
      <vt:lpstr>ID-2</vt:lpstr>
      <vt:lpstr>ID-3</vt:lpstr>
      <vt:lpstr>ID-4</vt:lpstr>
      <vt:lpstr>ID-5-1</vt:lpstr>
      <vt:lpstr>ID5-2</vt:lpstr>
      <vt:lpstr>ID5-3</vt:lpstr>
      <vt:lpstr>ID-6</vt:lpstr>
      <vt:lpstr>ID-7</vt:lpstr>
      <vt:lpstr>CHAPTER 5</vt:lpstr>
      <vt:lpstr>DP-1</vt:lpstr>
      <vt:lpstr>DP-2</vt:lpstr>
      <vt:lpstr>DP-3</vt:lpstr>
      <vt:lpstr>Chart1</vt:lpstr>
      <vt:lpstr>Chart2</vt:lpstr>
      <vt:lpstr>Chart3</vt:lpstr>
      <vt:lpstr>Chart4</vt:lpstr>
      <vt:lpstr>Chart5</vt:lpstr>
      <vt:lpstr>Chart6</vt:lpstr>
      <vt:lpstr>Chart7</vt:lpstr>
      <vt:lpstr>Chart8</vt:lpstr>
      <vt:lpstr>Chart9</vt:lpstr>
      <vt:lpstr>Chart10</vt:lpstr>
      <vt:lpstr>Chart11</vt:lpstr>
      <vt:lpstr>Chart12</vt:lpstr>
      <vt:lpstr>Chart13</vt:lpstr>
      <vt:lpstr>Chart14</vt:lpstr>
      <vt:lpstr>'1'!Print_Area</vt:lpstr>
      <vt:lpstr>'2'!Print_Area</vt:lpstr>
      <vt:lpstr>'3'!Print_Area</vt:lpstr>
      <vt:lpstr>'4'!Print_Area</vt:lpstr>
      <vt:lpstr>'5'!Print_Area</vt:lpstr>
      <vt:lpstr>'6'!Print_Area</vt:lpstr>
      <vt:lpstr>'B10'!Print_Area</vt:lpstr>
      <vt:lpstr>'B11'!Print_Area</vt:lpstr>
      <vt:lpstr>'B13-3'!Print_Area</vt:lpstr>
      <vt:lpstr>'B15-3'!Print_Area</vt:lpstr>
      <vt:lpstr>'B17'!Print_Area</vt:lpstr>
      <vt:lpstr>'B18'!Print_Area</vt:lpstr>
      <vt:lpstr>'B19'!Print_Area</vt:lpstr>
      <vt:lpstr>'B2'!Print_Area</vt:lpstr>
      <vt:lpstr>'B3'!Print_Area</vt:lpstr>
      <vt:lpstr>'B4'!Print_Area</vt:lpstr>
      <vt:lpstr>'B5'!Print_Area</vt:lpstr>
      <vt:lpstr>'B6-1'!Print_Area</vt:lpstr>
      <vt:lpstr>'B6-2'!Print_Area</vt:lpstr>
      <vt:lpstr>'B6-3'!Print_Area</vt:lpstr>
      <vt:lpstr>'B8'!Print_Area</vt:lpstr>
      <vt:lpstr>'B9'!Print_Area</vt:lpstr>
      <vt:lpstr>'chapter 4'!Print_Area</vt:lpstr>
      <vt:lpstr>'CHAPTER 5'!Print_Area</vt:lpstr>
      <vt:lpstr>chapter2!Print_Area</vt:lpstr>
      <vt:lpstr>chapter3!Print_Area</vt:lpstr>
      <vt:lpstr>Cont!Print_Area</vt:lpstr>
      <vt:lpstr>'D-1'!Print_Area</vt:lpstr>
      <vt:lpstr>'D-10'!Print_Area</vt:lpstr>
      <vt:lpstr>'D-11-1'!Print_Area</vt:lpstr>
      <vt:lpstr>'D-11-2'!Print_Area</vt:lpstr>
      <vt:lpstr>'D-11-3'!Print_Area</vt:lpstr>
      <vt:lpstr>'D-12'!Print_Area</vt:lpstr>
      <vt:lpstr>'D-13-1'!Print_Area</vt:lpstr>
      <vt:lpstr>'D-13-2'!Print_Area</vt:lpstr>
      <vt:lpstr>'D-13-3'!Print_Area</vt:lpstr>
      <vt:lpstr>'D-2'!Print_Area</vt:lpstr>
      <vt:lpstr>'D-3'!Print_Area</vt:lpstr>
      <vt:lpstr>'D-4'!Print_Area</vt:lpstr>
      <vt:lpstr>'D-6'!Print_Area</vt:lpstr>
      <vt:lpstr>'DP-1'!Print_Area</vt:lpstr>
      <vt:lpstr>'DP-2'!Print_Area</vt:lpstr>
      <vt:lpstr>'DP-3'!Print_Area</vt:lpstr>
      <vt:lpstr>'ID-1'!Print_Area</vt:lpstr>
      <vt:lpstr>'ID-6'!Print_Area</vt:lpstr>
      <vt:lpstr>'ID-7'!Print_Area</vt:lpstr>
      <vt:lpstr>'Map Births'!Print_Area</vt:lpstr>
      <vt:lpstr>Cont!Print_Titles</vt:lpstr>
      <vt:lpstr>'D-13-1'!Print_Titles</vt:lpstr>
      <vt:lpstr>'D-13-2'!Print_Titles</vt:lpstr>
      <vt:lpstr>'D-13-3'!Print_Titles</vt:lpstr>
      <vt:lpstr>'D-8'!Print_Titles</vt:lpstr>
      <vt:lpstr>'D-9-1'!Print_Titles</vt:lpstr>
      <vt:lpstr>'D-9-2'!Print_Titles</vt:lpstr>
      <vt:lpstr>'D-9-3'!Print_Titles</vt:lpstr>
      <vt:lpstr>'ID-7'!Print_Titles</vt:lpstr>
    </vt:vector>
  </TitlesOfParts>
  <Company>QSA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Vital Statistics Annual Bulletin Births and Deaths&amp;nbsp; 2014</dc:title>
  <dc:creator>oedris</dc:creator>
  <cp:keywords/>
  <cp:lastModifiedBy>Amjad Ahmed Abdelwahab</cp:lastModifiedBy>
  <cp:lastPrinted>2016-10-06T08:42:58Z</cp:lastPrinted>
  <dcterms:created xsi:type="dcterms:W3CDTF">2010-07-20T08:15:48Z</dcterms:created>
  <dcterms:modified xsi:type="dcterms:W3CDTF">2018-03-28T09:21:14Z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0x0101005B6F1207514BA84095F136A74049D6F500F1F1E948EAA66A42B0F3AAD71C9FA928</vt:lpwstr>
  </property>
  <property fmtid="{D5CDD505-2E9C-101B-9397-08002B2CF9AE}" pid="3" name="TaxKeyword">
    <vt:lpwstr/>
  </property>
  <property fmtid="{D5CDD505-2E9C-101B-9397-08002B2CF9AE}" pid="4" name="CategoryDescription">
    <vt:lpwstr>Vital Statistics Annual Bulletin Births and Deaths&amp;nbsp; 2014</vt:lpwstr>
  </property>
</Properties>
</file>